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102\"/>
    </mc:Choice>
  </mc:AlternateContent>
  <xr:revisionPtr revIDLastSave="0" documentId="13_ncr:1_{8A5570D3-B58B-400C-AD45-6BA7AACA2EF8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SET 2023 (SJMG - 090013)" sheetId="2" r:id="rId1"/>
  </sheets>
  <definedNames>
    <definedName name="_xlnm.Print_Area" localSheetId="0">'SET 2023 (SJMG - 090013)'!$A$1:$Z$28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2" l="1"/>
  <c r="P22" i="2"/>
  <c r="P27" i="2" l="1"/>
  <c r="P11" i="2"/>
  <c r="T11" i="2" s="1"/>
  <c r="P10" i="2"/>
  <c r="T10" i="2" s="1"/>
  <c r="P15" i="2"/>
  <c r="T15" i="2" s="1"/>
  <c r="P19" i="2"/>
  <c r="T19" i="2" s="1"/>
  <c r="S28" i="2"/>
  <c r="U28" i="2"/>
  <c r="W28" i="2"/>
  <c r="Y28" i="2"/>
  <c r="R28" i="2"/>
  <c r="T27" i="2"/>
  <c r="Z27" i="2" s="1"/>
  <c r="T22" i="2"/>
  <c r="Z22" i="2" s="1"/>
  <c r="P12" i="2"/>
  <c r="T12" i="2" s="1"/>
  <c r="T17" i="2"/>
  <c r="V17" i="2" s="1"/>
  <c r="P25" i="2"/>
  <c r="T25" i="2" s="1"/>
  <c r="V25" i="2" s="1"/>
  <c r="P26" i="2"/>
  <c r="T26" i="2" s="1"/>
  <c r="V26" i="2" s="1"/>
  <c r="P24" i="2"/>
  <c r="T24" i="2" s="1"/>
  <c r="V24" i="2" s="1"/>
  <c r="P23" i="2"/>
  <c r="T23" i="2" s="1"/>
  <c r="V23" i="2" s="1"/>
  <c r="P21" i="2"/>
  <c r="T21" i="2" s="1"/>
  <c r="Z21" i="2" s="1"/>
  <c r="P20" i="2"/>
  <c r="T20" i="2" s="1"/>
  <c r="P18" i="2"/>
  <c r="T18" i="2" s="1"/>
  <c r="V18" i="2" s="1"/>
  <c r="P16" i="2"/>
  <c r="T16" i="2" s="1"/>
  <c r="Z16" i="2" s="1"/>
  <c r="P14" i="2"/>
  <c r="T14" i="2" s="1"/>
  <c r="Z14" i="2" s="1"/>
  <c r="P13" i="2"/>
  <c r="T13" i="2" s="1"/>
  <c r="X26" i="2" l="1"/>
  <c r="V27" i="2"/>
  <c r="X27" i="2"/>
  <c r="Z11" i="2"/>
  <c r="V11" i="2"/>
  <c r="X11" i="2"/>
  <c r="Z10" i="2"/>
  <c r="V10" i="2"/>
  <c r="X10" i="2"/>
  <c r="Z15" i="2"/>
  <c r="X15" i="2"/>
  <c r="V15" i="2"/>
  <c r="Z19" i="2"/>
  <c r="V19" i="2"/>
  <c r="X19" i="2"/>
  <c r="T28" i="2"/>
  <c r="V22" i="2"/>
  <c r="X22" i="2"/>
  <c r="Z17" i="2"/>
  <c r="V13" i="2"/>
  <c r="X13" i="2"/>
  <c r="Z13" i="2"/>
  <c r="Z18" i="2"/>
  <c r="Z24" i="2"/>
  <c r="Z12" i="2"/>
  <c r="V12" i="2"/>
  <c r="X12" i="2"/>
  <c r="X18" i="2"/>
  <c r="X24" i="2"/>
  <c r="Z23" i="2"/>
  <c r="X17" i="2"/>
  <c r="Z25" i="2"/>
  <c r="X25" i="2"/>
  <c r="V16" i="2"/>
  <c r="X16" i="2"/>
  <c r="V21" i="2"/>
  <c r="X21" i="2"/>
  <c r="Z20" i="2"/>
  <c r="X20" i="2"/>
  <c r="V20" i="2"/>
  <c r="Z26" i="2"/>
  <c r="V14" i="2"/>
  <c r="X23" i="2"/>
  <c r="X14" i="2"/>
  <c r="Z28" i="2" l="1"/>
  <c r="X28" i="2"/>
  <c r="V28" i="2"/>
</calcChain>
</file>

<file path=xl/sharedStrings.xml><?xml version="1.0" encoding="utf-8"?>
<sst xmlns="http://schemas.openxmlformats.org/spreadsheetml/2006/main" count="134" uniqueCount="79">
  <si>
    <t>PODER JUDICIÁRIO</t>
  </si>
  <si>
    <t>ÓRGÃO:</t>
  </si>
  <si>
    <t>JUSTIÇA FEDERAL</t>
  </si>
  <si>
    <t>UNIDADE: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</si>
  <si>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</si>
  <si>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</si>
  <si>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</si>
  <si>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</si>
  <si>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</si>
  <si>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</si>
  <si>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</si>
  <si>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</si>
  <si>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</si>
  <si>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</si>
  <si>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</si>
  <si>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</si>
  <si>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</si>
  <si>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</si>
  <si>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</si>
  <si>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</si>
  <si>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</si>
  <si>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</si>
  <si>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</si>
  <si>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</si>
  <si>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</si>
  <si>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</si>
  <si>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</si>
  <si>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</si>
  <si>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</si>
  <si>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</si>
  <si>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</si>
  <si>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</si>
  <si>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</si>
  <si>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</si>
  <si>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</si>
  <si>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</si>
  <si>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</si>
  <si>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</si>
  <si>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</si>
  <si>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</si>
  <si>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</si>
  <si>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</si>
  <si>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</si>
  <si>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</si>
  <si>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</si>
  <si>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</si>
  <si>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TRIBUNAL REGIONAL FEDERAL DA 6A. REGIAO</t>
  </si>
  <si>
    <t>PROGRAMA DE GESTAO E MANUTENCAO DO PODER JUDICIARIO</t>
  </si>
  <si>
    <t>JULGAMENTO DE CAUSAS NA JUSTICA FEDERAL</t>
  </si>
  <si>
    <t>RECURSOS LIVRES DA UNIAO</t>
  </si>
  <si>
    <t>SERV.AFETOS AS ATIVID.ESPECIFICAS DA JUSTICA</t>
  </si>
  <si>
    <t>20TP</t>
  </si>
  <si>
    <t>ATIVOS CIVIS DA UNIAO</t>
  </si>
  <si>
    <t>216H</t>
  </si>
  <si>
    <t>219Z</t>
  </si>
  <si>
    <t>212B</t>
  </si>
  <si>
    <t>09HB</t>
  </si>
  <si>
    <t>APOSENTADORIAS E PENSOES CIVIS DA UNIAO</t>
  </si>
  <si>
    <t>BENEFICIOS DO RPPS DA UNIAO</t>
  </si>
  <si>
    <t>TOTAIS</t>
  </si>
  <si>
    <t>090013 - JUSTIÇA FEDERAL DE 1º GRAU EM MINAS GERAIS</t>
  </si>
  <si>
    <t>JUSTICA FEDERAL DE PRIMEIRO GRAU</t>
  </si>
  <si>
    <t>ASSISTENCIA JURIDICA A PESSOAS CARENTES</t>
  </si>
  <si>
    <t>INSTITUTO NACIONAL DO SEGURO SOCIAL - INSS</t>
  </si>
  <si>
    <t>OPERACOES ESPECIAIS: CUMPRIMENTO DE SENTENCAS JUDICIAIS</t>
  </si>
  <si>
    <t>00SA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</si>
  <si>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</si>
  <si>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</si>
  <si>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</si>
  <si>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PAGAMENTO DE HONORARIOS PERICIAIS NAS ACOES EM QUE O INSS FIGURE COMO PARTE E QUE SEJAM DE COMPETENCIA DA JUSTICA FEDERAL</t>
  </si>
  <si>
    <t>OPERACOES ESPECIAIS: OUTROS ENCARGOS ESPECIAIS</t>
  </si>
  <si>
    <t>00S6</t>
  </si>
  <si>
    <t>BENEFICIO ESPECIAL E DEMAIS COMPLEMENTACOES DE APOSENTADORIAS</t>
  </si>
  <si>
    <t>SUPERIOR TRIBUNAL DE JUSTICA</t>
  </si>
  <si>
    <t>20G2</t>
  </si>
  <si>
    <t>FORMACAO E APERFEICOAMENTO DE MAGISTRADOS</t>
  </si>
  <si>
    <t>AJUDA DE CUSTO PARA MORADIA OU AUXILIO-MORADIA A AGENTES PUBLICOS</t>
  </si>
  <si>
    <t>CONSERVACAO E RECUPERACAO DE ATIVOS DE INFRAESTRUTURA DA UNIAO</t>
  </si>
  <si>
    <t>INSTITUTO NACIONAL DO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</si>
</sst>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2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9" fillId="0" borderId="0" applyBorder="0" applyProtection="0"/>
    <xf numFmtId="164" fontId="9" fillId="0" borderId="0" applyBorder="0" applyProtection="0"/>
    <xf numFmtId="0" fontId="11" fillId="0" borderId="0"/>
  </cellStyleXfs>
  <cellXfs count="35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0" fontId="5" fillId="0" borderId="0" xfId="0" applyFont="1"/>
    <xf numFmtId="165" fontId="7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7" fillId="3" borderId="0" xfId="0" applyNumberFormat="1" applyFont="1" applyFill="1"/>
    <xf numFmtId="0" fontId="3" fillId="3" borderId="0" xfId="0" applyFont="1" applyFill="1" applyAlignment="1">
      <alignment horizontal="center" vertical="top"/>
    </xf>
    <xf numFmtId="9" fontId="5" fillId="3" borderId="2" xfId="1" applyFont="1" applyFill="1" applyBorder="1" applyAlignment="1" applyProtection="1">
      <alignment horizontal="center" vertical="center"/>
    </xf>
    <xf numFmtId="4" fontId="4" fillId="0" borderId="0" xfId="0" applyNumberFormat="1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</cellXfs>
  <cellStyles count="4">
    <cellStyle name="Normal" xfId="0" builtinId="0"/>
    <cellStyle name="Normal 2" xfId="3" xr:uid="{274B6135-0E75-4882-A735-119CFC30F05F}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35"/>
  <sheetViews>
    <sheetView showGridLines="0" tabSelected="1" zoomScale="85" zoomScaleNormal="85" workbookViewId="0">
      <pane ySplit="9" topLeftCell="A10" activePane="bottomLeft" state="frozen"/>
      <selection activeCell="F1" sqref="F1"/>
      <selection pane="bottomLeft" activeCell="U31" sqref="U31"/>
    </sheetView>
  </sheetViews>
  <sheetFormatPr defaultRowHeight="12.75" x14ac:dyDescent="0.2"/>
  <cols>
    <col min="1" max="1" width="7.42578125" style="11" customWidth="1"/>
    <col min="2" max="2" width="27.28515625" style="12" customWidth="1"/>
    <col min="3" max="3" width="8.5703125" style="11" customWidth="1"/>
    <col min="4" max="4" width="9.42578125" style="11" customWidth="1"/>
    <col min="5" max="5" width="4.42578125" style="11" customWidth="1"/>
    <col min="6" max="6" width="19.85546875" style="12" customWidth="1"/>
    <col min="7" max="7" width="4.85546875" style="11" customWidth="1"/>
    <col min="8" max="8" width="24.28515625" style="12" customWidth="1"/>
    <col min="9" max="9" width="10.85546875" style="11" customWidth="1"/>
    <col min="10" max="10" width="6.7109375" style="11" bestFit="1" customWidth="1"/>
    <col min="11" max="11" width="22.28515625" style="12" customWidth="1"/>
    <col min="12" max="12" width="8.42578125" style="11" customWidth="1"/>
    <col min="13" max="13" width="8.28515625" style="11" customWidth="1"/>
    <col min="14" max="14" width="9.140625" style="11" customWidth="1"/>
    <col min="15" max="15" width="11.140625" style="11" customWidth="1"/>
    <col min="16" max="16" width="9" style="11" customWidth="1"/>
    <col min="17" max="17" width="8.7109375" style="11" customWidth="1"/>
    <col min="18" max="18" width="14.85546875" style="12" customWidth="1"/>
    <col min="19" max="19" width="11" style="12" customWidth="1"/>
    <col min="20" max="20" width="13.140625" style="12" customWidth="1"/>
    <col min="21" max="21" width="15.28515625" style="12" bestFit="1" customWidth="1"/>
    <col min="22" max="22" width="6.5703125" style="11" bestFit="1" customWidth="1"/>
    <col min="23" max="23" width="13.28515625" style="12" customWidth="1"/>
    <col min="24" max="24" width="6.5703125" style="11" bestFit="1" customWidth="1"/>
    <col min="25" max="25" width="13" style="12" customWidth="1"/>
    <col min="26" max="26" width="6.5703125" style="11" bestFit="1" customWidth="1"/>
    <col min="27" max="1023" width="8.85546875" style="12" customWidth="1"/>
    <col min="1024" max="1025" width="8.85546875" customWidth="1"/>
  </cols>
  <sheetData>
    <row r="1" spans="1:1024" s="13" customFormat="1" ht="11.25" customHeight="1" x14ac:dyDescent="0.2">
      <c r="A1" s="5"/>
      <c r="B1" s="6" t="s">
        <v>0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8"/>
      <c r="W1" s="9"/>
      <c r="X1" s="8"/>
      <c r="Y1" s="9"/>
      <c r="Z1" s="8"/>
      <c r="AMJ1"/>
    </row>
    <row r="2" spans="1:1024" s="13" customFormat="1" ht="12" customHeight="1" x14ac:dyDescent="0.2">
      <c r="A2" s="5"/>
      <c r="B2" s="6" t="s">
        <v>1</v>
      </c>
      <c r="C2" s="28" t="s">
        <v>2</v>
      </c>
      <c r="D2" s="28"/>
      <c r="E2" s="28"/>
      <c r="F2" s="28"/>
      <c r="G2" s="28"/>
      <c r="H2" s="2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9"/>
      <c r="X2" s="8"/>
      <c r="Y2" s="9"/>
      <c r="Z2" s="8"/>
      <c r="AMJ2"/>
    </row>
    <row r="3" spans="1:1024" s="13" customFormat="1" ht="12" customHeight="1" x14ac:dyDescent="0.2">
      <c r="A3" s="5"/>
      <c r="B3" s="6" t="s">
        <v>3</v>
      </c>
      <c r="C3" s="28" t="s">
        <v>60</v>
      </c>
      <c r="D3" s="28"/>
      <c r="E3" s="28"/>
      <c r="F3" s="28"/>
      <c r="G3" s="28"/>
      <c r="H3" s="28"/>
      <c r="I3" s="28"/>
      <c r="J3" s="2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9"/>
      <c r="X3" s="8"/>
      <c r="Y3" s="9"/>
      <c r="Z3" s="8"/>
      <c r="AMJ3"/>
    </row>
    <row r="4" spans="1:1024" s="13" customFormat="1" ht="12" customHeight="1" x14ac:dyDescent="0.2">
      <c r="A4" s="5"/>
      <c r="B4" s="6" t="s">
        <v>4</v>
      </c>
      <c r="C4" s="29">
        <v>45170</v>
      </c>
      <c r="D4" s="29"/>
      <c r="E4" s="29"/>
      <c r="F4" s="29"/>
      <c r="G4" s="29"/>
      <c r="H4" s="29"/>
      <c r="I4" s="9"/>
      <c r="J4" s="9"/>
      <c r="K4" s="9"/>
      <c r="L4" s="9"/>
      <c r="M4" s="9"/>
      <c r="N4" s="9"/>
      <c r="O4" s="9"/>
      <c r="P4" s="9"/>
      <c r="Q4" s="9"/>
      <c r="R4" s="20"/>
      <c r="S4" s="20"/>
      <c r="T4" s="20"/>
      <c r="U4" s="20"/>
      <c r="V4" s="24"/>
      <c r="W4" s="20"/>
      <c r="X4" s="24"/>
      <c r="Y4" s="20"/>
      <c r="Z4" s="8"/>
      <c r="AMJ4"/>
    </row>
    <row r="5" spans="1:1024" s="13" customFormat="1" ht="12" customHeight="1" x14ac:dyDescent="0.2">
      <c r="A5" s="6"/>
      <c r="B5" s="10"/>
      <c r="C5" s="8"/>
      <c r="D5" s="9"/>
      <c r="E5" s="9"/>
      <c r="F5" s="9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9"/>
      <c r="X5" s="8"/>
      <c r="Y5" s="9"/>
      <c r="Z5" s="8"/>
      <c r="AMJ5"/>
    </row>
    <row r="6" spans="1:1024" x14ac:dyDescent="0.2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1024" ht="13.15" customHeight="1" x14ac:dyDescent="0.2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 t="s">
        <v>7</v>
      </c>
      <c r="N7" s="33" t="s">
        <v>8</v>
      </c>
      <c r="O7" s="33"/>
      <c r="P7" s="33" t="s">
        <v>9</v>
      </c>
      <c r="Q7" s="33" t="s">
        <v>10</v>
      </c>
      <c r="R7" s="34" t="s">
        <v>11</v>
      </c>
      <c r="S7" s="34"/>
      <c r="T7" s="33" t="s">
        <v>12</v>
      </c>
      <c r="U7" s="34" t="s">
        <v>13</v>
      </c>
      <c r="V7" s="34"/>
      <c r="W7" s="34"/>
      <c r="X7" s="34"/>
      <c r="Y7" s="34"/>
      <c r="Z7" s="34"/>
    </row>
    <row r="8" spans="1:1024" ht="24" customHeight="1" x14ac:dyDescent="0.2">
      <c r="A8" s="27" t="s">
        <v>14</v>
      </c>
      <c r="B8" s="27"/>
      <c r="C8" s="27" t="s">
        <v>15</v>
      </c>
      <c r="D8" s="27" t="s">
        <v>16</v>
      </c>
      <c r="E8" s="27" t="s">
        <v>17</v>
      </c>
      <c r="F8" s="27"/>
      <c r="G8" s="27" t="s">
        <v>18</v>
      </c>
      <c r="H8" s="27"/>
      <c r="I8" s="27" t="s">
        <v>19</v>
      </c>
      <c r="J8" s="27" t="s">
        <v>20</v>
      </c>
      <c r="K8" s="27"/>
      <c r="L8" s="27" t="s">
        <v>21</v>
      </c>
      <c r="M8" s="33"/>
      <c r="N8" s="4" t="s">
        <v>22</v>
      </c>
      <c r="O8" s="4" t="s">
        <v>23</v>
      </c>
      <c r="P8" s="33"/>
      <c r="Q8" s="33"/>
      <c r="R8" s="3" t="s">
        <v>24</v>
      </c>
      <c r="S8" s="2" t="s">
        <v>25</v>
      </c>
      <c r="T8" s="33"/>
      <c r="U8" s="3" t="s">
        <v>26</v>
      </c>
      <c r="V8" s="3" t="s">
        <v>27</v>
      </c>
      <c r="W8" s="3" t="s">
        <v>28</v>
      </c>
      <c r="X8" s="3" t="s">
        <v>27</v>
      </c>
      <c r="Y8" s="3" t="s">
        <v>29</v>
      </c>
      <c r="Z8" s="3" t="s">
        <v>27</v>
      </c>
    </row>
    <row r="9" spans="1:1024" x14ac:dyDescent="0.2">
      <c r="A9" s="2" t="s">
        <v>30</v>
      </c>
      <c r="B9" s="2" t="s">
        <v>31</v>
      </c>
      <c r="C9" s="27"/>
      <c r="D9" s="27"/>
      <c r="E9" s="27"/>
      <c r="F9" s="27"/>
      <c r="G9" s="27"/>
      <c r="H9" s="27"/>
      <c r="I9" s="27"/>
      <c r="J9" s="2" t="s">
        <v>30</v>
      </c>
      <c r="K9" s="2" t="s">
        <v>31</v>
      </c>
      <c r="L9" s="27"/>
      <c r="M9" s="14" t="s">
        <v>32</v>
      </c>
      <c r="N9" s="15" t="s">
        <v>33</v>
      </c>
      <c r="O9" s="15" t="s">
        <v>34</v>
      </c>
      <c r="P9" s="15" t="s">
        <v>35</v>
      </c>
      <c r="Q9" s="15" t="s">
        <v>36</v>
      </c>
      <c r="R9" s="3" t="s">
        <v>37</v>
      </c>
      <c r="S9" s="3" t="s">
        <v>38</v>
      </c>
      <c r="T9" s="4" t="s">
        <v>39</v>
      </c>
      <c r="U9" s="3" t="s">
        <v>40</v>
      </c>
      <c r="V9" s="3" t="s">
        <v>41</v>
      </c>
      <c r="W9" s="3" t="s">
        <v>42</v>
      </c>
      <c r="X9" s="3" t="s">
        <v>43</v>
      </c>
      <c r="Y9" s="3" t="s">
        <v>44</v>
      </c>
      <c r="Z9" s="3" t="s">
        <v>45</v>
      </c>
    </row>
    <row r="10" spans="1:1024" s="16" customFormat="1" ht="35.25" customHeight="1" x14ac:dyDescent="0.2">
      <c r="A10" s="21">
        <v>11101</v>
      </c>
      <c r="B10" s="22" t="s">
        <v>73</v>
      </c>
      <c r="C10" s="21">
        <v>2</v>
      </c>
      <c r="D10" s="21">
        <v>128</v>
      </c>
      <c r="E10" s="21">
        <v>33</v>
      </c>
      <c r="F10" s="22" t="s">
        <v>47</v>
      </c>
      <c r="G10" s="21" t="s">
        <v>74</v>
      </c>
      <c r="H10" s="22" t="s">
        <v>75</v>
      </c>
      <c r="I10" s="21">
        <v>1</v>
      </c>
      <c r="J10" s="21">
        <v>1000</v>
      </c>
      <c r="K10" s="22" t="s">
        <v>49</v>
      </c>
      <c r="L10" s="21">
        <v>3</v>
      </c>
      <c r="M10" s="21"/>
      <c r="N10" s="21"/>
      <c r="O10" s="21"/>
      <c r="P10" s="21">
        <f t="shared" ref="P10:P27" si="0">M10+N10-O10</f>
        <v>0</v>
      </c>
      <c r="Q10" s="21"/>
      <c r="R10" s="19">
        <v>0</v>
      </c>
      <c r="S10" s="19">
        <v>33900</v>
      </c>
      <c r="T10" s="19">
        <f t="shared" ref="T10:T27" si="1">P10-Q10+R10+S10</f>
        <v>33900</v>
      </c>
      <c r="U10" s="19">
        <v>33900</v>
      </c>
      <c r="V10" s="25">
        <f t="shared" ref="V10:V24" si="2">U10/T10</f>
        <v>1</v>
      </c>
      <c r="W10" s="19">
        <v>27100</v>
      </c>
      <c r="X10" s="25">
        <f t="shared" ref="X10:X23" si="3">W10/T10</f>
        <v>0.79941002949852502</v>
      </c>
      <c r="Y10" s="19">
        <v>27100</v>
      </c>
      <c r="Z10" s="25">
        <f t="shared" ref="Z10:Z28" si="4">Y10/T10</f>
        <v>0.79941002949852502</v>
      </c>
      <c r="AMJ10"/>
    </row>
    <row r="11" spans="1:1024" s="16" customFormat="1" ht="33.75" x14ac:dyDescent="0.2">
      <c r="A11" s="21">
        <v>12101</v>
      </c>
      <c r="B11" s="22" t="s">
        <v>61</v>
      </c>
      <c r="C11" s="21">
        <v>28</v>
      </c>
      <c r="D11" s="21">
        <v>846</v>
      </c>
      <c r="E11" s="21">
        <v>909</v>
      </c>
      <c r="F11" s="22" t="s">
        <v>70</v>
      </c>
      <c r="G11" s="21" t="s">
        <v>71</v>
      </c>
      <c r="H11" s="22" t="s">
        <v>72</v>
      </c>
      <c r="I11" s="21">
        <v>1</v>
      </c>
      <c r="J11" s="21">
        <v>1000</v>
      </c>
      <c r="K11" s="22" t="s">
        <v>49</v>
      </c>
      <c r="L11" s="21">
        <v>1</v>
      </c>
      <c r="M11" s="21"/>
      <c r="N11" s="21"/>
      <c r="O11" s="21"/>
      <c r="P11" s="21">
        <f t="shared" si="0"/>
        <v>0</v>
      </c>
      <c r="Q11" s="21"/>
      <c r="R11" s="19">
        <v>2400000</v>
      </c>
      <c r="S11" s="19">
        <v>0</v>
      </c>
      <c r="T11" s="19">
        <f t="shared" si="1"/>
        <v>2400000</v>
      </c>
      <c r="U11" s="19">
        <v>1000000</v>
      </c>
      <c r="V11" s="25">
        <f t="shared" si="2"/>
        <v>0.41666666666666669</v>
      </c>
      <c r="W11" s="19">
        <v>561758.91</v>
      </c>
      <c r="X11" s="25">
        <f t="shared" si="3"/>
        <v>0.23406621250000001</v>
      </c>
      <c r="Y11" s="19">
        <v>561758.91</v>
      </c>
      <c r="Z11" s="25">
        <f t="shared" si="4"/>
        <v>0.23406621250000001</v>
      </c>
      <c r="AMJ11"/>
    </row>
    <row r="12" spans="1:1024" s="16" customFormat="1" ht="33.75" x14ac:dyDescent="0.2">
      <c r="A12" s="21">
        <v>12101</v>
      </c>
      <c r="B12" s="22" t="s">
        <v>61</v>
      </c>
      <c r="C12" s="21">
        <v>9</v>
      </c>
      <c r="D12" s="21">
        <v>272</v>
      </c>
      <c r="E12" s="21">
        <v>33</v>
      </c>
      <c r="F12" s="22" t="s">
        <v>47</v>
      </c>
      <c r="G12" s="21">
        <v>181</v>
      </c>
      <c r="H12" s="22" t="s">
        <v>57</v>
      </c>
      <c r="I12" s="21">
        <v>2</v>
      </c>
      <c r="J12" s="21">
        <v>1056</v>
      </c>
      <c r="K12" s="22" t="s">
        <v>58</v>
      </c>
      <c r="L12" s="21">
        <v>1</v>
      </c>
      <c r="M12" s="21"/>
      <c r="N12" s="21"/>
      <c r="O12" s="21"/>
      <c r="P12" s="21">
        <f t="shared" si="0"/>
        <v>0</v>
      </c>
      <c r="Q12" s="21"/>
      <c r="R12" s="19">
        <v>139755364.94999999</v>
      </c>
      <c r="S12" s="19">
        <v>0</v>
      </c>
      <c r="T12" s="19">
        <f t="shared" si="1"/>
        <v>139755364.94999999</v>
      </c>
      <c r="U12" s="19">
        <v>128959568.53</v>
      </c>
      <c r="V12" s="25">
        <f t="shared" si="2"/>
        <v>0.92275218612278409</v>
      </c>
      <c r="W12" s="19">
        <v>101864038.8</v>
      </c>
      <c r="X12" s="25">
        <f t="shared" si="3"/>
        <v>0.72887390646107719</v>
      </c>
      <c r="Y12" s="19">
        <v>100252266.81999999</v>
      </c>
      <c r="Z12" s="25">
        <f t="shared" si="4"/>
        <v>0.71734109710827243</v>
      </c>
      <c r="AMJ12"/>
    </row>
    <row r="13" spans="1:1024" s="16" customFormat="1" ht="67.5" x14ac:dyDescent="0.2">
      <c r="A13" s="21">
        <v>12101</v>
      </c>
      <c r="B13" s="22" t="s">
        <v>61</v>
      </c>
      <c r="C13" s="21">
        <v>2</v>
      </c>
      <c r="D13" s="21">
        <v>846</v>
      </c>
      <c r="E13" s="21">
        <v>33</v>
      </c>
      <c r="F13" s="22" t="s">
        <v>47</v>
      </c>
      <c r="G13" s="21" t="s">
        <v>56</v>
      </c>
      <c r="H13" s="22" t="s">
        <v>66</v>
      </c>
      <c r="I13" s="21">
        <v>1</v>
      </c>
      <c r="J13" s="21">
        <v>1000</v>
      </c>
      <c r="K13" s="22" t="s">
        <v>49</v>
      </c>
      <c r="L13" s="21">
        <v>1</v>
      </c>
      <c r="M13" s="21"/>
      <c r="N13" s="21"/>
      <c r="O13" s="21"/>
      <c r="P13" s="21">
        <f t="shared" si="0"/>
        <v>0</v>
      </c>
      <c r="Q13" s="21"/>
      <c r="R13" s="19">
        <v>105600000</v>
      </c>
      <c r="S13" s="19">
        <v>0</v>
      </c>
      <c r="T13" s="19">
        <f t="shared" si="1"/>
        <v>105600000</v>
      </c>
      <c r="U13" s="19">
        <v>97793382.980000004</v>
      </c>
      <c r="V13" s="25">
        <f t="shared" si="2"/>
        <v>0.92607370246212128</v>
      </c>
      <c r="W13" s="19">
        <v>54499206.960000001</v>
      </c>
      <c r="X13" s="25">
        <f>U12/T13</f>
        <v>1.2212080353219696</v>
      </c>
      <c r="Y13" s="19">
        <v>54487920.060000002</v>
      </c>
      <c r="Z13" s="25">
        <f t="shared" si="4"/>
        <v>0.51598409147727275</v>
      </c>
      <c r="AMJ13"/>
    </row>
    <row r="14" spans="1:1024" s="16" customFormat="1" ht="56.25" x14ac:dyDescent="0.2">
      <c r="A14" s="21">
        <v>12101</v>
      </c>
      <c r="B14" s="22" t="s">
        <v>61</v>
      </c>
      <c r="C14" s="21">
        <v>2</v>
      </c>
      <c r="D14" s="21">
        <v>331</v>
      </c>
      <c r="E14" s="21">
        <v>33</v>
      </c>
      <c r="F14" s="22" t="s">
        <v>47</v>
      </c>
      <c r="G14" s="21">
        <v>2004</v>
      </c>
      <c r="H14" s="22" t="s">
        <v>68</v>
      </c>
      <c r="I14" s="21">
        <v>2</v>
      </c>
      <c r="J14" s="21">
        <v>1000</v>
      </c>
      <c r="K14" s="22" t="s">
        <v>49</v>
      </c>
      <c r="L14" s="21">
        <v>3</v>
      </c>
      <c r="M14" s="21"/>
      <c r="N14" s="21"/>
      <c r="O14" s="21"/>
      <c r="P14" s="21">
        <f t="shared" si="0"/>
        <v>0</v>
      </c>
      <c r="Q14" s="21"/>
      <c r="R14" s="19">
        <v>32922358.829999998</v>
      </c>
      <c r="S14" s="19">
        <v>0</v>
      </c>
      <c r="T14" s="19">
        <f t="shared" si="1"/>
        <v>32922358.829999998</v>
      </c>
      <c r="U14" s="19">
        <v>27114122.34</v>
      </c>
      <c r="V14" s="25">
        <f t="shared" si="2"/>
        <v>0.82357775395159927</v>
      </c>
      <c r="W14" s="19">
        <v>17088038.609999999</v>
      </c>
      <c r="X14" s="25">
        <f t="shared" si="3"/>
        <v>0.51904053103354142</v>
      </c>
      <c r="Y14" s="19">
        <v>17088038.609999999</v>
      </c>
      <c r="Z14" s="25">
        <f t="shared" si="4"/>
        <v>0.51904053103354142</v>
      </c>
      <c r="AMJ14"/>
    </row>
    <row r="15" spans="1:1024" s="16" customFormat="1" ht="33.75" x14ac:dyDescent="0.2">
      <c r="A15" s="21">
        <v>12101</v>
      </c>
      <c r="B15" s="22" t="s">
        <v>61</v>
      </c>
      <c r="C15" s="21">
        <v>2</v>
      </c>
      <c r="D15" s="21">
        <v>122</v>
      </c>
      <c r="E15" s="21">
        <v>33</v>
      </c>
      <c r="F15" s="22" t="s">
        <v>47</v>
      </c>
      <c r="G15" s="21" t="s">
        <v>51</v>
      </c>
      <c r="H15" s="22" t="s">
        <v>52</v>
      </c>
      <c r="I15" s="21">
        <v>1</v>
      </c>
      <c r="J15" s="21">
        <v>1000</v>
      </c>
      <c r="K15" s="22" t="s">
        <v>49</v>
      </c>
      <c r="L15" s="21">
        <v>1</v>
      </c>
      <c r="M15" s="21"/>
      <c r="N15" s="21"/>
      <c r="O15" s="21"/>
      <c r="P15" s="21">
        <f t="shared" si="0"/>
        <v>0</v>
      </c>
      <c r="Q15" s="21"/>
      <c r="R15" s="19">
        <v>471907976.41000003</v>
      </c>
      <c r="S15" s="19">
        <v>0</v>
      </c>
      <c r="T15" s="19">
        <f t="shared" si="1"/>
        <v>471907976.41000003</v>
      </c>
      <c r="U15" s="19">
        <v>468289921.76999998</v>
      </c>
      <c r="V15" s="25">
        <f t="shared" si="2"/>
        <v>0.99233313522792288</v>
      </c>
      <c r="W15" s="19">
        <v>338077130.22000003</v>
      </c>
      <c r="X15" s="25">
        <f t="shared" si="3"/>
        <v>0.71640478042327904</v>
      </c>
      <c r="Y15" s="19">
        <v>330434954.14999998</v>
      </c>
      <c r="Z15" s="25">
        <f t="shared" si="4"/>
        <v>0.70021057211992033</v>
      </c>
      <c r="AMJ15"/>
    </row>
    <row r="16" spans="1:1024" s="16" customFormat="1" ht="45" x14ac:dyDescent="0.2">
      <c r="A16" s="21">
        <v>12101</v>
      </c>
      <c r="B16" s="22" t="s">
        <v>61</v>
      </c>
      <c r="C16" s="21">
        <v>2</v>
      </c>
      <c r="D16" s="21">
        <v>331</v>
      </c>
      <c r="E16" s="21">
        <v>33</v>
      </c>
      <c r="F16" s="22" t="s">
        <v>47</v>
      </c>
      <c r="G16" s="21" t="s">
        <v>55</v>
      </c>
      <c r="H16" s="22" t="s">
        <v>67</v>
      </c>
      <c r="I16" s="21">
        <v>1</v>
      </c>
      <c r="J16" s="21">
        <v>1000</v>
      </c>
      <c r="K16" s="22" t="s">
        <v>49</v>
      </c>
      <c r="L16" s="21">
        <v>3</v>
      </c>
      <c r="M16" s="21"/>
      <c r="N16" s="21"/>
      <c r="O16" s="21"/>
      <c r="P16" s="21">
        <f t="shared" si="0"/>
        <v>0</v>
      </c>
      <c r="Q16" s="21"/>
      <c r="R16" s="19">
        <v>30357700</v>
      </c>
      <c r="S16" s="19">
        <v>0</v>
      </c>
      <c r="T16" s="19">
        <f t="shared" si="1"/>
        <v>30357700</v>
      </c>
      <c r="U16" s="19">
        <v>25633330.16</v>
      </c>
      <c r="V16" s="25">
        <f t="shared" si="2"/>
        <v>0.8443765555361572</v>
      </c>
      <c r="W16" s="19">
        <v>21450107.350000001</v>
      </c>
      <c r="X16" s="25">
        <f t="shared" si="3"/>
        <v>0.70657880373019044</v>
      </c>
      <c r="Y16" s="19">
        <v>21450107.350000001</v>
      </c>
      <c r="Z16" s="25">
        <f t="shared" si="4"/>
        <v>0.70657880373019044</v>
      </c>
      <c r="AMJ16"/>
    </row>
    <row r="17" spans="1:1024" s="16" customFormat="1" ht="45" x14ac:dyDescent="0.2">
      <c r="A17" s="21">
        <v>12101</v>
      </c>
      <c r="B17" s="22" t="s">
        <v>61</v>
      </c>
      <c r="C17" s="21">
        <v>2</v>
      </c>
      <c r="D17" s="21">
        <v>122</v>
      </c>
      <c r="E17" s="21">
        <v>33</v>
      </c>
      <c r="F17" s="22" t="s">
        <v>47</v>
      </c>
      <c r="G17" s="21" t="s">
        <v>53</v>
      </c>
      <c r="H17" s="22" t="s">
        <v>76</v>
      </c>
      <c r="I17" s="21">
        <v>1</v>
      </c>
      <c r="J17" s="21">
        <v>1000</v>
      </c>
      <c r="K17" s="22" t="s">
        <v>49</v>
      </c>
      <c r="L17" s="21">
        <v>3</v>
      </c>
      <c r="M17" s="21"/>
      <c r="N17" s="21"/>
      <c r="O17" s="21"/>
      <c r="P17" s="21">
        <f t="shared" si="0"/>
        <v>0</v>
      </c>
      <c r="Q17" s="21"/>
      <c r="R17" s="19">
        <v>1104000</v>
      </c>
      <c r="S17" s="19">
        <v>0</v>
      </c>
      <c r="T17" s="19">
        <f t="shared" si="1"/>
        <v>1104000</v>
      </c>
      <c r="U17" s="19">
        <v>840938.11</v>
      </c>
      <c r="V17" s="25">
        <f t="shared" ref="V17" si="5">U17/T17</f>
        <v>0.76171930253623188</v>
      </c>
      <c r="W17" s="19">
        <v>762290.95</v>
      </c>
      <c r="X17" s="25">
        <f t="shared" ref="X17" si="6">W17/T17</f>
        <v>0.69048093297101443</v>
      </c>
      <c r="Y17" s="19">
        <v>762290.95</v>
      </c>
      <c r="Z17" s="25">
        <f t="shared" ref="Z17" si="7">Y17/T17</f>
        <v>0.69048093297101443</v>
      </c>
      <c r="AMJ17"/>
    </row>
    <row r="18" spans="1:1024" s="16" customFormat="1" ht="33.75" x14ac:dyDescent="0.2">
      <c r="A18" s="21">
        <v>12101</v>
      </c>
      <c r="B18" s="22" t="s">
        <v>61</v>
      </c>
      <c r="C18" s="21">
        <v>2</v>
      </c>
      <c r="D18" s="21">
        <v>122</v>
      </c>
      <c r="E18" s="21">
        <v>33</v>
      </c>
      <c r="F18" s="22" t="s">
        <v>47</v>
      </c>
      <c r="G18" s="21" t="s">
        <v>54</v>
      </c>
      <c r="H18" s="22" t="s">
        <v>77</v>
      </c>
      <c r="I18" s="21">
        <v>1</v>
      </c>
      <c r="J18" s="21">
        <v>1000</v>
      </c>
      <c r="K18" s="22" t="s">
        <v>49</v>
      </c>
      <c r="L18" s="21">
        <v>4</v>
      </c>
      <c r="M18" s="21"/>
      <c r="N18" s="21"/>
      <c r="O18" s="21"/>
      <c r="P18" s="21">
        <f t="shared" si="0"/>
        <v>0</v>
      </c>
      <c r="Q18" s="21"/>
      <c r="R18" s="19">
        <v>3816935</v>
      </c>
      <c r="S18" s="19">
        <v>0</v>
      </c>
      <c r="T18" s="19">
        <f t="shared" si="1"/>
        <v>3816935</v>
      </c>
      <c r="U18" s="19">
        <v>1086288.44</v>
      </c>
      <c r="V18" s="25">
        <f t="shared" si="2"/>
        <v>0.28459704972707156</v>
      </c>
      <c r="W18" s="19">
        <v>36534.15</v>
      </c>
      <c r="X18" s="25">
        <f t="shared" si="3"/>
        <v>9.5715934381905912E-3</v>
      </c>
      <c r="Y18" s="19">
        <v>36534.15</v>
      </c>
      <c r="Z18" s="25">
        <f t="shared" si="4"/>
        <v>9.5715934381905912E-3</v>
      </c>
      <c r="AMJ18"/>
    </row>
    <row r="19" spans="1:1024" s="16" customFormat="1" ht="33.75" x14ac:dyDescent="0.2">
      <c r="A19" s="21">
        <v>12101</v>
      </c>
      <c r="B19" s="22" t="s">
        <v>61</v>
      </c>
      <c r="C19" s="21">
        <v>2</v>
      </c>
      <c r="D19" s="21">
        <v>122</v>
      </c>
      <c r="E19" s="21">
        <v>33</v>
      </c>
      <c r="F19" s="22" t="s">
        <v>47</v>
      </c>
      <c r="G19" s="21" t="s">
        <v>54</v>
      </c>
      <c r="H19" s="22" t="s">
        <v>77</v>
      </c>
      <c r="I19" s="21">
        <v>1</v>
      </c>
      <c r="J19" s="21">
        <v>1000</v>
      </c>
      <c r="K19" s="22" t="s">
        <v>49</v>
      </c>
      <c r="L19" s="21">
        <v>3</v>
      </c>
      <c r="M19" s="21"/>
      <c r="N19" s="21"/>
      <c r="O19" s="21"/>
      <c r="P19" s="21">
        <f t="shared" si="0"/>
        <v>0</v>
      </c>
      <c r="Q19" s="21"/>
      <c r="R19" s="19">
        <v>1568000</v>
      </c>
      <c r="S19" s="19">
        <v>0</v>
      </c>
      <c r="T19" s="19">
        <f t="shared" si="1"/>
        <v>1568000</v>
      </c>
      <c r="U19" s="19">
        <v>350864.99</v>
      </c>
      <c r="V19" s="25">
        <f t="shared" si="2"/>
        <v>0.22376593749999998</v>
      </c>
      <c r="W19" s="19">
        <v>238088.77</v>
      </c>
      <c r="X19" s="25">
        <f t="shared" si="3"/>
        <v>0.15184232780612245</v>
      </c>
      <c r="Y19" s="19">
        <v>232483.21</v>
      </c>
      <c r="Z19" s="25">
        <f t="shared" si="4"/>
        <v>0.14826735331632654</v>
      </c>
      <c r="AMJ19"/>
    </row>
    <row r="20" spans="1:1024" s="16" customFormat="1" ht="33.75" x14ac:dyDescent="0.2">
      <c r="A20" s="21">
        <v>12101</v>
      </c>
      <c r="B20" s="22" t="s">
        <v>61</v>
      </c>
      <c r="C20" s="21">
        <v>2</v>
      </c>
      <c r="D20" s="21">
        <v>61</v>
      </c>
      <c r="E20" s="21">
        <v>33</v>
      </c>
      <c r="F20" s="22" t="s">
        <v>47</v>
      </c>
      <c r="G20" s="21">
        <v>4224</v>
      </c>
      <c r="H20" s="22" t="s">
        <v>62</v>
      </c>
      <c r="I20" s="21">
        <v>1</v>
      </c>
      <c r="J20" s="21">
        <v>1000</v>
      </c>
      <c r="K20" s="22" t="s">
        <v>49</v>
      </c>
      <c r="L20" s="21">
        <v>3</v>
      </c>
      <c r="M20" s="21"/>
      <c r="N20" s="21"/>
      <c r="O20" s="21"/>
      <c r="P20" s="21">
        <f t="shared" si="0"/>
        <v>0</v>
      </c>
      <c r="Q20" s="21"/>
      <c r="R20" s="19">
        <v>2501661</v>
      </c>
      <c r="S20" s="19">
        <v>0</v>
      </c>
      <c r="T20" s="19">
        <f t="shared" si="1"/>
        <v>2501661</v>
      </c>
      <c r="U20" s="19">
        <v>2499442.63</v>
      </c>
      <c r="V20" s="25">
        <f t="shared" si="2"/>
        <v>0.9991132411625715</v>
      </c>
      <c r="W20" s="19">
        <v>2499008.61</v>
      </c>
      <c r="X20" s="25">
        <f t="shared" si="3"/>
        <v>0.9989397484311423</v>
      </c>
      <c r="Y20" s="19">
        <v>2374073.98</v>
      </c>
      <c r="Z20" s="25">
        <f t="shared" si="4"/>
        <v>0.94899907701323238</v>
      </c>
      <c r="AMJ20"/>
    </row>
    <row r="21" spans="1:1024" s="16" customFormat="1" ht="33.75" x14ac:dyDescent="0.2">
      <c r="A21" s="21">
        <v>12101</v>
      </c>
      <c r="B21" s="22" t="s">
        <v>61</v>
      </c>
      <c r="C21" s="21">
        <v>2</v>
      </c>
      <c r="D21" s="21">
        <v>61</v>
      </c>
      <c r="E21" s="21">
        <v>33</v>
      </c>
      <c r="F21" s="22" t="s">
        <v>47</v>
      </c>
      <c r="G21" s="21">
        <v>4257</v>
      </c>
      <c r="H21" s="22" t="s">
        <v>48</v>
      </c>
      <c r="I21" s="21">
        <v>1</v>
      </c>
      <c r="J21" s="21">
        <v>1000</v>
      </c>
      <c r="K21" s="22" t="s">
        <v>49</v>
      </c>
      <c r="L21" s="21">
        <v>4</v>
      </c>
      <c r="M21" s="21"/>
      <c r="N21" s="21"/>
      <c r="O21" s="21"/>
      <c r="P21" s="21">
        <f t="shared" si="0"/>
        <v>0</v>
      </c>
      <c r="Q21" s="21"/>
      <c r="R21" s="19">
        <v>2396500</v>
      </c>
      <c r="S21" s="19">
        <v>0</v>
      </c>
      <c r="T21" s="19">
        <f t="shared" si="1"/>
        <v>2396500</v>
      </c>
      <c r="U21" s="19">
        <v>13921.8</v>
      </c>
      <c r="V21" s="25">
        <f t="shared" si="2"/>
        <v>5.8092217817650735E-3</v>
      </c>
      <c r="W21" s="19">
        <v>13921.8</v>
      </c>
      <c r="X21" s="25">
        <f t="shared" si="3"/>
        <v>5.8092217817650735E-3</v>
      </c>
      <c r="Y21" s="19">
        <v>13921.8</v>
      </c>
      <c r="Z21" s="25">
        <f t="shared" si="4"/>
        <v>5.8092217817650735E-3</v>
      </c>
      <c r="AMJ21"/>
    </row>
    <row r="22" spans="1:1024" s="16" customFormat="1" ht="33.75" x14ac:dyDescent="0.2">
      <c r="A22" s="21">
        <v>12101</v>
      </c>
      <c r="B22" s="22" t="s">
        <v>61</v>
      </c>
      <c r="C22" s="21">
        <v>2</v>
      </c>
      <c r="D22" s="21">
        <v>61</v>
      </c>
      <c r="E22" s="21">
        <v>33</v>
      </c>
      <c r="F22" s="22" t="s">
        <v>47</v>
      </c>
      <c r="G22" s="21">
        <v>4257</v>
      </c>
      <c r="H22" s="22" t="s">
        <v>48</v>
      </c>
      <c r="I22" s="21">
        <v>1</v>
      </c>
      <c r="J22" s="21">
        <v>1000</v>
      </c>
      <c r="K22" s="22" t="s">
        <v>49</v>
      </c>
      <c r="L22" s="21">
        <v>3</v>
      </c>
      <c r="M22" s="21"/>
      <c r="N22" s="21"/>
      <c r="O22" s="21"/>
      <c r="P22" s="21">
        <f t="shared" si="0"/>
        <v>0</v>
      </c>
      <c r="Q22" s="21"/>
      <c r="R22" s="19">
        <v>62997586.700000003</v>
      </c>
      <c r="S22" s="19">
        <v>0</v>
      </c>
      <c r="T22" s="19">
        <f t="shared" ref="T22" si="8">P22-Q22+R22+S22</f>
        <v>62997586.700000003</v>
      </c>
      <c r="U22" s="19">
        <v>52783959.219999999</v>
      </c>
      <c r="V22" s="25">
        <f t="shared" ref="V22" si="9">U22/T22</f>
        <v>0.83787271838462341</v>
      </c>
      <c r="W22" s="19">
        <v>39903118.909999996</v>
      </c>
      <c r="X22" s="25">
        <f t="shared" ref="X22" si="10">W22/T22</f>
        <v>0.63340710335496064</v>
      </c>
      <c r="Y22" s="19">
        <v>39683398.030000001</v>
      </c>
      <c r="Z22" s="25">
        <f t="shared" ref="Z22" si="11">Y22/T22</f>
        <v>0.62991933673548162</v>
      </c>
      <c r="AMJ22"/>
    </row>
    <row r="23" spans="1:1024" s="16" customFormat="1" ht="33.75" x14ac:dyDescent="0.2">
      <c r="A23" s="21">
        <v>12101</v>
      </c>
      <c r="B23" s="22" t="s">
        <v>61</v>
      </c>
      <c r="C23" s="21">
        <v>2</v>
      </c>
      <c r="D23" s="21">
        <v>61</v>
      </c>
      <c r="E23" s="21">
        <v>33</v>
      </c>
      <c r="F23" s="22" t="s">
        <v>47</v>
      </c>
      <c r="G23" s="21">
        <v>4257</v>
      </c>
      <c r="H23" s="22" t="s">
        <v>48</v>
      </c>
      <c r="I23" s="21">
        <v>1</v>
      </c>
      <c r="J23" s="21">
        <v>1027</v>
      </c>
      <c r="K23" s="22" t="s">
        <v>50</v>
      </c>
      <c r="L23" s="21">
        <v>3</v>
      </c>
      <c r="M23" s="21"/>
      <c r="N23" s="21"/>
      <c r="O23" s="21"/>
      <c r="P23" s="21">
        <f t="shared" si="0"/>
        <v>0</v>
      </c>
      <c r="Q23" s="21"/>
      <c r="R23" s="19">
        <v>12803264</v>
      </c>
      <c r="S23" s="19">
        <v>0</v>
      </c>
      <c r="T23" s="19">
        <f t="shared" si="1"/>
        <v>12803264</v>
      </c>
      <c r="U23" s="19">
        <v>11405438.76</v>
      </c>
      <c r="V23" s="25">
        <f t="shared" si="2"/>
        <v>0.89082274332545197</v>
      </c>
      <c r="W23" s="19">
        <v>8019935.7400000002</v>
      </c>
      <c r="X23" s="25">
        <f t="shared" si="3"/>
        <v>0.62639774826169325</v>
      </c>
      <c r="Y23" s="19">
        <v>7893410.1900000004</v>
      </c>
      <c r="Z23" s="25">
        <f t="shared" si="4"/>
        <v>0.61651545965153887</v>
      </c>
      <c r="AMJ23"/>
    </row>
    <row r="24" spans="1:1024" s="16" customFormat="1" ht="56.25" x14ac:dyDescent="0.2">
      <c r="A24" s="21">
        <v>12107</v>
      </c>
      <c r="B24" s="22" t="s">
        <v>46</v>
      </c>
      <c r="C24" s="21">
        <v>2</v>
      </c>
      <c r="D24" s="21">
        <v>331</v>
      </c>
      <c r="E24" s="21">
        <v>33</v>
      </c>
      <c r="F24" s="22" t="s">
        <v>47</v>
      </c>
      <c r="G24" s="21">
        <v>2004</v>
      </c>
      <c r="H24" s="22" t="s">
        <v>68</v>
      </c>
      <c r="I24" s="21">
        <v>2</v>
      </c>
      <c r="J24" s="21">
        <v>1000</v>
      </c>
      <c r="K24" s="22" t="s">
        <v>49</v>
      </c>
      <c r="L24" s="21">
        <v>3</v>
      </c>
      <c r="M24" s="21"/>
      <c r="N24" s="21"/>
      <c r="O24" s="21"/>
      <c r="P24" s="21">
        <f t="shared" si="0"/>
        <v>0</v>
      </c>
      <c r="Q24" s="21"/>
      <c r="R24" s="19">
        <v>2083620</v>
      </c>
      <c r="S24" s="19">
        <v>0</v>
      </c>
      <c r="T24" s="19">
        <f t="shared" si="1"/>
        <v>2083620</v>
      </c>
      <c r="U24" s="19">
        <v>2083620</v>
      </c>
      <c r="V24" s="25">
        <f t="shared" si="2"/>
        <v>1</v>
      </c>
      <c r="W24" s="19">
        <v>1114795.55</v>
      </c>
      <c r="X24" s="25">
        <f>U24/T24</f>
        <v>1</v>
      </c>
      <c r="Y24" s="19">
        <v>1114795.55</v>
      </c>
      <c r="Z24" s="25">
        <f t="shared" si="4"/>
        <v>0.53502824411360994</v>
      </c>
      <c r="AMJ24"/>
    </row>
    <row r="25" spans="1:1024" s="16" customFormat="1" ht="33.75" x14ac:dyDescent="0.2">
      <c r="A25" s="21">
        <v>12107</v>
      </c>
      <c r="B25" s="22" t="s">
        <v>46</v>
      </c>
      <c r="C25" s="21">
        <v>2</v>
      </c>
      <c r="D25" s="21">
        <v>61</v>
      </c>
      <c r="E25" s="21">
        <v>33</v>
      </c>
      <c r="F25" s="22" t="s">
        <v>47</v>
      </c>
      <c r="G25" s="21">
        <v>4257</v>
      </c>
      <c r="H25" s="22" t="s">
        <v>48</v>
      </c>
      <c r="I25" s="21">
        <v>1</v>
      </c>
      <c r="J25" s="21">
        <v>1000</v>
      </c>
      <c r="K25" s="22" t="s">
        <v>49</v>
      </c>
      <c r="L25" s="21">
        <v>3</v>
      </c>
      <c r="M25" s="21"/>
      <c r="N25" s="21"/>
      <c r="O25" s="21"/>
      <c r="P25" s="21">
        <f t="shared" ref="P25" si="12">M25+N25-O25</f>
        <v>0</v>
      </c>
      <c r="Q25" s="21"/>
      <c r="R25" s="19">
        <v>320132.81</v>
      </c>
      <c r="S25" s="19">
        <v>0</v>
      </c>
      <c r="T25" s="19">
        <f t="shared" ref="T25" si="13">P25-Q25+R25+S25</f>
        <v>320132.81</v>
      </c>
      <c r="U25" s="19">
        <v>289507.55</v>
      </c>
      <c r="V25" s="25">
        <f t="shared" ref="V25:V28" si="14">U25/T25</f>
        <v>0.90433576614655642</v>
      </c>
      <c r="W25" s="19">
        <v>281788.95</v>
      </c>
      <c r="X25" s="25">
        <f t="shared" ref="X25:X28" si="15">W25/T25</f>
        <v>0.88022514780662442</v>
      </c>
      <c r="Y25" s="19">
        <v>281788.95</v>
      </c>
      <c r="Z25" s="25">
        <f t="shared" ref="Z25" si="16">Y25/T25</f>
        <v>0.88022514780662442</v>
      </c>
      <c r="AMJ25"/>
    </row>
    <row r="26" spans="1:1024" s="16" customFormat="1" ht="56.25" x14ac:dyDescent="0.2">
      <c r="A26" s="21">
        <v>33201</v>
      </c>
      <c r="B26" s="22" t="s">
        <v>78</v>
      </c>
      <c r="C26" s="21">
        <v>28</v>
      </c>
      <c r="D26" s="21">
        <v>846</v>
      </c>
      <c r="E26" s="21">
        <v>901</v>
      </c>
      <c r="F26" s="22" t="s">
        <v>64</v>
      </c>
      <c r="G26" s="21" t="s">
        <v>65</v>
      </c>
      <c r="H26" s="22" t="s">
        <v>69</v>
      </c>
      <c r="I26" s="21">
        <v>2</v>
      </c>
      <c r="J26" s="21">
        <v>1000</v>
      </c>
      <c r="K26" s="22" t="s">
        <v>49</v>
      </c>
      <c r="L26" s="21">
        <v>3</v>
      </c>
      <c r="M26" s="21"/>
      <c r="N26" s="21"/>
      <c r="O26" s="21"/>
      <c r="P26" s="21">
        <f t="shared" si="0"/>
        <v>0</v>
      </c>
      <c r="Q26" s="21"/>
      <c r="R26" s="19">
        <v>22126844</v>
      </c>
      <c r="S26" s="19">
        <v>0</v>
      </c>
      <c r="T26" s="19">
        <f t="shared" si="1"/>
        <v>22126844</v>
      </c>
      <c r="U26" s="19">
        <v>22125695.149999999</v>
      </c>
      <c r="V26" s="25">
        <f t="shared" si="14"/>
        <v>0.99994807890361581</v>
      </c>
      <c r="W26" s="19">
        <v>22125385.539999999</v>
      </c>
      <c r="X26" s="25">
        <f t="shared" si="15"/>
        <v>0.99993408639749981</v>
      </c>
      <c r="Y26" s="19">
        <v>20925920.379999999</v>
      </c>
      <c r="Z26" s="25">
        <f t="shared" si="4"/>
        <v>0.94572548981680349</v>
      </c>
      <c r="AMJ26"/>
    </row>
    <row r="27" spans="1:1024" s="16" customFormat="1" ht="56.25" x14ac:dyDescent="0.2">
      <c r="A27" s="21">
        <v>40201</v>
      </c>
      <c r="B27" s="22" t="s">
        <v>63</v>
      </c>
      <c r="C27" s="21">
        <v>28</v>
      </c>
      <c r="D27" s="21">
        <v>846</v>
      </c>
      <c r="E27" s="21">
        <v>901</v>
      </c>
      <c r="F27" s="22" t="s">
        <v>64</v>
      </c>
      <c r="G27" s="21" t="s">
        <v>65</v>
      </c>
      <c r="H27" s="22" t="s">
        <v>69</v>
      </c>
      <c r="I27" s="21">
        <v>2</v>
      </c>
      <c r="J27" s="21">
        <v>1000</v>
      </c>
      <c r="K27" s="22" t="s">
        <v>49</v>
      </c>
      <c r="L27" s="21">
        <v>3</v>
      </c>
      <c r="M27" s="21"/>
      <c r="N27" s="21"/>
      <c r="O27" s="21"/>
      <c r="P27" s="21">
        <f t="shared" si="0"/>
        <v>0</v>
      </c>
      <c r="Q27" s="21"/>
      <c r="R27" s="19">
        <v>0</v>
      </c>
      <c r="S27" s="19">
        <v>0</v>
      </c>
      <c r="T27" s="19">
        <f t="shared" si="1"/>
        <v>0</v>
      </c>
      <c r="U27" s="19">
        <v>0</v>
      </c>
      <c r="V27" s="25" t="e">
        <f t="shared" si="14"/>
        <v>#DIV/0!</v>
      </c>
      <c r="W27" s="19">
        <v>0</v>
      </c>
      <c r="X27" s="25" t="e">
        <f t="shared" si="15"/>
        <v>#DIV/0!</v>
      </c>
      <c r="Y27" s="19">
        <v>0</v>
      </c>
      <c r="Z27" s="25" t="e">
        <f t="shared" si="4"/>
        <v>#DIV/0!</v>
      </c>
      <c r="AMJ27"/>
    </row>
    <row r="28" spans="1:1024" x14ac:dyDescent="0.2">
      <c r="A28" s="30" t="s">
        <v>59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1"/>
      <c r="N28" s="1"/>
      <c r="O28" s="1"/>
      <c r="P28" s="1"/>
      <c r="Q28" s="1"/>
      <c r="R28" s="17">
        <f>SUM(R10:R27)</f>
        <v>894661943.70000005</v>
      </c>
      <c r="S28" s="17">
        <f t="shared" ref="S28:Y28" si="17">SUM(S10:S27)</f>
        <v>33900</v>
      </c>
      <c r="T28" s="17">
        <f t="shared" si="17"/>
        <v>894695843.70000005</v>
      </c>
      <c r="U28" s="17">
        <f t="shared" si="17"/>
        <v>842303902.42999995</v>
      </c>
      <c r="V28" s="25">
        <f t="shared" si="14"/>
        <v>0.94144161768614676</v>
      </c>
      <c r="W28" s="17">
        <f t="shared" si="17"/>
        <v>608562249.81999981</v>
      </c>
      <c r="X28" s="25">
        <f t="shared" si="15"/>
        <v>0.68018897606956641</v>
      </c>
      <c r="Y28" s="17">
        <f t="shared" si="17"/>
        <v>597620763.09000003</v>
      </c>
      <c r="Z28" s="25">
        <f t="shared" si="4"/>
        <v>0.66795969523961252</v>
      </c>
    </row>
    <row r="29" spans="1:1024" x14ac:dyDescent="0.2">
      <c r="U29" s="23"/>
    </row>
    <row r="30" spans="1:1024" x14ac:dyDescent="0.2">
      <c r="R30" s="18"/>
      <c r="U30" s="23"/>
    </row>
    <row r="32" spans="1:1024" x14ac:dyDescent="0.2">
      <c r="R32" s="18"/>
      <c r="S32" s="18"/>
      <c r="T32" s="18"/>
      <c r="U32" s="18"/>
      <c r="V32" s="26"/>
      <c r="W32" s="18"/>
      <c r="X32" s="26"/>
      <c r="Y32" s="18"/>
    </row>
    <row r="34" spans="21:21" x14ac:dyDescent="0.2">
      <c r="U34" s="18"/>
    </row>
    <row r="35" spans="21:21" x14ac:dyDescent="0.2">
      <c r="U35" s="18"/>
    </row>
  </sheetData>
  <mergeCells count="21">
    <mergeCell ref="L8:L9"/>
    <mergeCell ref="A28:L28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C2:H2"/>
    <mergeCell ref="C3:J3"/>
    <mergeCell ref="C4:H4"/>
    <mergeCell ref="J8:K8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 2023 (SJMG - 090013)</vt:lpstr>
      <vt:lpstr>'SET 2023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2023-10-17T21:42:54Z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