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FMG\Desktop\resol. 102\"/>
    </mc:Choice>
  </mc:AlternateContent>
  <xr:revisionPtr revIDLastSave="0" documentId="13_ncr:1_{50B63E0C-DD18-4D3F-B87C-0E2D527EDCB7}" xr6:coauthVersionLast="47" xr6:coauthVersionMax="47" xr10:uidLastSave="{00000000-0000-0000-0000-000000000000}"/>
  <bookViews>
    <workbookView xWindow="20370" yWindow="-120" windowWidth="29040" windowHeight="15840" tabRatio="500" xr2:uid="{00000000-000D-0000-FFFF-FFFF00000000}"/>
  </bookViews>
  <sheets>
    <sheet name="ABR2023 (SJMG - 090013)" sheetId="2" r:id="rId1"/>
  </sheets>
  <definedNames>
    <definedName name="_xlnm.Print_Area" localSheetId="0">'ABR2023 (SJMG - 090013)'!$A$1:$Z$26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7" i="2" l="1"/>
  <c r="X17" i="2"/>
  <c r="T17" i="2"/>
  <c r="Z17" i="2" s="1"/>
  <c r="S26" i="2"/>
  <c r="P24" i="2"/>
  <c r="T24" i="2" s="1"/>
  <c r="V24" i="2" s="1"/>
  <c r="Y26" i="2"/>
  <c r="W26" i="2"/>
  <c r="U26" i="2"/>
  <c r="R26" i="2"/>
  <c r="P25" i="2"/>
  <c r="T25" i="2" s="1"/>
  <c r="V25" i="2" s="1"/>
  <c r="P23" i="2"/>
  <c r="T23" i="2" s="1"/>
  <c r="Z23" i="2" s="1"/>
  <c r="P22" i="2"/>
  <c r="T22" i="2" s="1"/>
  <c r="Z22" i="2" s="1"/>
  <c r="P21" i="2"/>
  <c r="T21" i="2" s="1"/>
  <c r="Z21" i="2" s="1"/>
  <c r="P20" i="2"/>
  <c r="T20" i="2" s="1"/>
  <c r="P19" i="2"/>
  <c r="T19" i="2" s="1"/>
  <c r="Z19" i="2" s="1"/>
  <c r="P18" i="2"/>
  <c r="T18" i="2" s="1"/>
  <c r="Z18" i="2" s="1"/>
  <c r="P16" i="2"/>
  <c r="T16" i="2" s="1"/>
  <c r="Z16" i="2" s="1"/>
  <c r="P15" i="2"/>
  <c r="T15" i="2" s="1"/>
  <c r="P14" i="2"/>
  <c r="T14" i="2" s="1"/>
  <c r="Z14" i="2" s="1"/>
  <c r="P13" i="2"/>
  <c r="T13" i="2" s="1"/>
  <c r="Z13" i="2" s="1"/>
  <c r="P12" i="2"/>
  <c r="T12" i="2" s="1"/>
  <c r="P11" i="2"/>
  <c r="T11" i="2" s="1"/>
  <c r="P10" i="2"/>
  <c r="T10" i="2" s="1"/>
  <c r="Z10" i="2" l="1"/>
  <c r="T26" i="2"/>
  <c r="Z24" i="2"/>
  <c r="X24" i="2"/>
  <c r="Z12" i="2"/>
  <c r="V12" i="2"/>
  <c r="V23" i="2"/>
  <c r="V22" i="2"/>
  <c r="X12" i="2"/>
  <c r="V18" i="2"/>
  <c r="V16" i="2"/>
  <c r="X16" i="2"/>
  <c r="V13" i="2"/>
  <c r="V21" i="2"/>
  <c r="X21" i="2"/>
  <c r="Z20" i="2"/>
  <c r="X20" i="2"/>
  <c r="V20" i="2"/>
  <c r="Z15" i="2"/>
  <c r="X15" i="2"/>
  <c r="V15" i="2"/>
  <c r="Z25" i="2"/>
  <c r="X25" i="2"/>
  <c r="Z11" i="2"/>
  <c r="X11" i="2"/>
  <c r="V11" i="2"/>
  <c r="V10" i="2"/>
  <c r="X13" i="2"/>
  <c r="V14" i="2"/>
  <c r="X18" i="2"/>
  <c r="V19" i="2"/>
  <c r="X22" i="2"/>
  <c r="X10" i="2"/>
  <c r="X14" i="2"/>
  <c r="X19" i="2"/>
  <c r="X23" i="2"/>
</calcChain>
</file>

<file path=xl/sharedStrings.xml><?xml version="1.0" encoding="utf-8"?>
<sst xmlns="http://schemas.openxmlformats.org/spreadsheetml/2006/main" count="241" uniqueCount="96">
  <si>
    <t>PODER JUDICIÁRIO</t>
  </si>
  <si>
    <t>ÓRGÃO:</t>
  </si>
  <si>
    <t>JUSTIÇA FEDERAL</t>
  </si>
  <si>
    <t>UNIDADE:</t>
  </si>
  <si>
    <t>Data de referência:</t>
  </si>
  <si>
    <t>ANEXO II - RESOLUÇÃO CNJ 102/2009 -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</si>
  <si>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</si>
  <si>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</si>
  <si>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</si>
  <si>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</si>
  <si>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</si>
  <si>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</si>
  <si>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</si>
  <si>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</si>
  <si>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</si>
  <si>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Governo</t>
  </si>
  <si>
    <t>Subfunção Governo</t>
  </si>
  <si>
    <t>Programa Governo</t>
  </si>
  <si>
    <t>Ação Governo</t>
  </si>
  <si>
    <t>Esfera Orçamentária</t>
  </si>
  <si>
    <t>Fonte Recursos</t>
  </si>
  <si>
    <t>Grupo Despesa</t>
  </si>
  <si>
    <t>Acréscimos</t>
  </si>
  <si>
    <t>Decréscimos</t>
  </si>
  <si>
    <t>PROVISAO RECEBIDA</t>
  </si>
  <si>
    <t>DESTAQUE</t>
  </si>
  <si>
    <t>DESPESAS EMPENHADAS</t>
  </si>
  <si>
    <t>%</t>
  </si>
  <si>
    <t xml:space="preserve">DESPESAS LIQUIDADAS </t>
  </si>
  <si>
    <t>DESPESAS PAGAS</t>
  </si>
  <si>
    <t>Código</t>
  </si>
  <si>
    <t>Descrição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</si>
  <si>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</si>
  <si>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</si>
  <si>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</si>
  <si>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</si>
  <si>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</si>
  <si>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</si>
  <si>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</si>
  <si>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</si>
  <si>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</si>
  <si>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I/H</t>
  </si>
  <si>
    <t>J</t>
  </si>
  <si>
    <t>J/H</t>
  </si>
  <si>
    <t>K</t>
  </si>
  <si>
    <t>K/H</t>
  </si>
  <si>
    <t>12107</t>
  </si>
  <si>
    <t>TRIBUNAL REGIONAL FEDERAL DA 6A. REGIAO</t>
  </si>
  <si>
    <t>02</t>
  </si>
  <si>
    <t>061</t>
  </si>
  <si>
    <t>0033</t>
  </si>
  <si>
    <t>PROGRAMA DE GESTAO E MANUTENCAO DO PODER JUDICIARIO</t>
  </si>
  <si>
    <t>4257</t>
  </si>
  <si>
    <t>JULGAMENTO DE CAUSAS NA JUSTICA FEDERAL</t>
  </si>
  <si>
    <t>1</t>
  </si>
  <si>
    <t>000</t>
  </si>
  <si>
    <t>RECURSOS LIVRES DA UNIAO</t>
  </si>
  <si>
    <t>4</t>
  </si>
  <si>
    <t>3</t>
  </si>
  <si>
    <t>027</t>
  </si>
  <si>
    <t>SERV.AFETOS AS ATIVID.ESPECIFICAS DA JUSTICA</t>
  </si>
  <si>
    <t>122</t>
  </si>
  <si>
    <t>20TP</t>
  </si>
  <si>
    <t>ATIVOS CIVIS DA UNIAO</t>
  </si>
  <si>
    <t>216H</t>
  </si>
  <si>
    <t>219Z</t>
  </si>
  <si>
    <t>331</t>
  </si>
  <si>
    <t>2004</t>
  </si>
  <si>
    <t>2</t>
  </si>
  <si>
    <t>212B</t>
  </si>
  <si>
    <t>846</t>
  </si>
  <si>
    <t>09HB</t>
  </si>
  <si>
    <t>09</t>
  </si>
  <si>
    <t>272</t>
  </si>
  <si>
    <t>0181</t>
  </si>
  <si>
    <t>APOSENTADORIAS E PENSOES CIVIS DA UNIAO</t>
  </si>
  <si>
    <t>056</t>
  </si>
  <si>
    <t>BENEFICIOS DO RPPS DA UNIAO</t>
  </si>
  <si>
    <t>TOTAIS</t>
  </si>
  <si>
    <t>090013 - JUSTIÇA FEDERAL DE 1º GRAU EM MINAS GERAIS</t>
  </si>
  <si>
    <t>12101</t>
  </si>
  <si>
    <t>JUSTICA FEDERAL DE PRIMEIRO GRAU</t>
  </si>
  <si>
    <t>4224</t>
  </si>
  <si>
    <t>ASSISTENCIA JURIDICA A PESSOAS CARENTES</t>
  </si>
  <si>
    <t>40201</t>
  </si>
  <si>
    <t>INSTITUTO NACIONAL DO SEGURO SOCIAL - INSS</t>
  </si>
  <si>
    <t>28</t>
  </si>
  <si>
    <t>0901</t>
  </si>
  <si>
    <t>OPERACOES ESPECIAIS: CUMPRIMENTO DE SENTENCAS JUDICIAIS</t>
  </si>
  <si>
    <t>00SA</t>
  </si>
  <si>
    <t>PAGAMENTO DE HONORARIOS PERICIAIS NAS ACOES EM QUE O INSS FIGURE COMO PARTE E QUE SEJAM DE COMPETÊNCIA DA JUSTIÇA FEDERAL</t>
  </si>
  <si>
    <t>CONTRIBUICAO DA UNIAO, DE SUAS AUTARQUIAS E FUNDACOES PARA O CUSTEIO DO REGIME DE PREVIDENCIA DOS SERVIDORES PUBLICOS FEDERAIS</t>
  </si>
  <si>
    <t>BENEFICIOS OBRIGATORIOS AOS SERVIDORES CIVIS, EMPREGADOS, MILITARES E SEUS DEPENDENTES</t>
  </si>
  <si>
    <t>ASSISTENCIA MEDICA E ODONTOLOGICA AOS SERVIDORES CIVIS, EMPREGADOS, MILITARES E SEUS DEPENDENTES</t>
  </si>
  <si>
    <t>AJUDA DE CUSTO PARA MORADIA OU AUXILIO-MORADIA A AGENTES PÚBLICOS</t>
  </si>
  <si>
    <t>CONSERVACAO E RECUPERACAO DE ATIVOS DE INFRAESTRUTURA DA UNIÃO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</si>
</sst>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#,##0.00_);\(#,##0.00\)"/>
  </numFmts>
  <fonts count="12" x14ac:knownFonts="1">
    <font>
      <sz val="10"/>
      <color rgb="FF00000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8"/>
      <name val="Tahoma"/>
      <family val="2"/>
      <charset val="1"/>
    </font>
    <font>
      <sz val="8"/>
      <color rgb="FF000000"/>
      <name val="Arial"/>
      <family val="2"/>
      <charset val="1"/>
    </font>
    <font>
      <sz val="8"/>
      <name val="Arial"/>
      <family val="2"/>
      <charset val="1"/>
    </font>
    <font>
      <sz val="10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0"/>
      <color rgb="FF000000"/>
      <name val="Arial"/>
      <charset val="1"/>
    </font>
    <font>
      <sz val="8"/>
      <color rgb="FF000000"/>
      <name val="Arial"/>
    </font>
    <font>
      <sz val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9" fontId="9" fillId="0" borderId="0" applyBorder="0" applyProtection="0"/>
    <xf numFmtId="164" fontId="9" fillId="0" borderId="0" applyBorder="0" applyProtection="0"/>
  </cellStyleXfs>
  <cellXfs count="34">
    <xf numFmtId="0" fontId="0" fillId="0" borderId="0" xfId="0"/>
    <xf numFmtId="0" fontId="4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  <xf numFmtId="0" fontId="8" fillId="2" borderId="2" xfId="2" applyNumberFormat="1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2" applyNumberFormat="1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7" fontId="2" fillId="0" borderId="0" xfId="2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8" fillId="2" borderId="3" xfId="2" applyNumberFormat="1" applyFont="1" applyFill="1" applyBorder="1" applyAlignment="1">
      <alignment horizontal="center" vertical="center" wrapText="1"/>
    </xf>
    <xf numFmtId="0" fontId="8" fillId="2" borderId="4" xfId="2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9" fontId="5" fillId="0" borderId="2" xfId="1" applyFont="1" applyBorder="1" applyAlignment="1" applyProtection="1">
      <alignment horizontal="right" vertical="center"/>
    </xf>
    <xf numFmtId="0" fontId="5" fillId="0" borderId="0" xfId="0" applyFont="1"/>
    <xf numFmtId="165" fontId="7" fillId="0" borderId="2" xfId="0" applyNumberFormat="1" applyFont="1" applyBorder="1"/>
    <xf numFmtId="165" fontId="4" fillId="0" borderId="2" xfId="0" applyNumberFormat="1" applyFont="1" applyBorder="1"/>
    <xf numFmtId="4" fontId="4" fillId="0" borderId="0" xfId="0" applyNumberFormat="1" applyFont="1"/>
    <xf numFmtId="165" fontId="5" fillId="3" borderId="2" xfId="0" applyNumberFormat="1" applyFont="1" applyFill="1" applyBorder="1" applyAlignment="1">
      <alignment horizontal="right" vertical="center"/>
    </xf>
    <xf numFmtId="9" fontId="5" fillId="3" borderId="2" xfId="1" applyFont="1" applyFill="1" applyBorder="1" applyAlignment="1" applyProtection="1">
      <alignment horizontal="right" vertical="center"/>
    </xf>
    <xf numFmtId="165" fontId="10" fillId="3" borderId="2" xfId="0" applyNumberFormat="1" applyFont="1" applyFill="1" applyBorder="1" applyAlignment="1">
      <alignment horizontal="right" vertical="center"/>
    </xf>
    <xf numFmtId="165" fontId="7" fillId="0" borderId="0" xfId="0" applyNumberFormat="1" applyFont="1"/>
    <xf numFmtId="0" fontId="2" fillId="0" borderId="0" xfId="2" applyNumberFormat="1" applyFont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7" fillId="2" borderId="2" xfId="0" applyFont="1" applyFill="1" applyBorder="1" applyAlignment="1">
      <alignment horizontal="center"/>
    </xf>
    <xf numFmtId="0" fontId="8" fillId="2" borderId="2" xfId="2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  <xf numFmtId="17" fontId="2" fillId="0" borderId="0" xfId="2" applyNumberFormat="1" applyFont="1" applyAlignment="1">
      <alignment horizontal="left"/>
    </xf>
  </cellXfs>
  <cellStyles count="3">
    <cellStyle name="Normal" xfId="0" builtinId="0"/>
    <cellStyle name="Porcentagem" xfId="1" builtinId="5"/>
    <cellStyle name="Texto Explica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MJ33"/>
  <sheetViews>
    <sheetView showGridLines="0" tabSelected="1" zoomScale="85" zoomScaleNormal="85" workbookViewId="0">
      <selection activeCell="E2" sqref="E2:Z2"/>
    </sheetView>
  </sheetViews>
  <sheetFormatPr defaultRowHeight="12.75" x14ac:dyDescent="0.2"/>
  <cols>
    <col min="1" max="1" width="7.42578125" style="10" customWidth="1"/>
    <col min="2" max="2" width="27.28515625" style="11" customWidth="1"/>
    <col min="3" max="3" width="8.5703125" style="10" customWidth="1"/>
    <col min="4" max="4" width="9.42578125" style="10" customWidth="1"/>
    <col min="5" max="5" width="4.42578125" style="10" customWidth="1"/>
    <col min="6" max="6" width="19.85546875" style="11" customWidth="1"/>
    <col min="7" max="7" width="4.85546875" style="10" customWidth="1"/>
    <col min="8" max="8" width="24.28515625" style="11" customWidth="1"/>
    <col min="9" max="9" width="8.85546875" style="10" customWidth="1"/>
    <col min="10" max="10" width="7.42578125" style="10" customWidth="1"/>
    <col min="11" max="11" width="22.28515625" style="11" customWidth="1"/>
    <col min="12" max="12" width="8.42578125" style="10" customWidth="1"/>
    <col min="13" max="13" width="8.28515625" style="10" customWidth="1"/>
    <col min="14" max="14" width="9.140625" style="10" customWidth="1"/>
    <col min="15" max="15" width="11.140625" style="10" customWidth="1"/>
    <col min="16" max="16" width="9" style="10" customWidth="1"/>
    <col min="17" max="17" width="8.7109375" style="10" customWidth="1"/>
    <col min="18" max="18" width="14.85546875" style="11" customWidth="1"/>
    <col min="19" max="19" width="11" style="11" customWidth="1"/>
    <col min="20" max="20" width="13.140625" style="11" customWidth="1"/>
    <col min="21" max="21" width="14.42578125" style="11" customWidth="1"/>
    <col min="22" max="22" width="6.5703125" style="11" bestFit="1" customWidth="1"/>
    <col min="23" max="23" width="13.28515625" style="11" customWidth="1"/>
    <col min="24" max="24" width="6.5703125" style="11" bestFit="1" customWidth="1"/>
    <col min="25" max="25" width="13" style="11" customWidth="1"/>
    <col min="26" max="26" width="6.5703125" style="11" bestFit="1" customWidth="1"/>
    <col min="27" max="1023" width="8.85546875" style="11" customWidth="1"/>
    <col min="1024" max="1025" width="8.85546875" customWidth="1"/>
  </cols>
  <sheetData>
    <row r="1" spans="1:1024" s="12" customFormat="1" ht="11.25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MJ1"/>
    </row>
    <row r="2" spans="1:1024" s="12" customFormat="1" ht="12" customHeight="1" x14ac:dyDescent="0.2">
      <c r="A2" s="26" t="s">
        <v>1</v>
      </c>
      <c r="B2" s="26"/>
      <c r="E2" s="26" t="s">
        <v>2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MJ2"/>
    </row>
    <row r="3" spans="1:1024" s="12" customFormat="1" ht="12" customHeight="1" x14ac:dyDescent="0.2">
      <c r="A3" s="26" t="s">
        <v>3</v>
      </c>
      <c r="B3" s="26"/>
      <c r="E3" s="26" t="s">
        <v>79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MJ3"/>
    </row>
    <row r="4" spans="1:1024" s="12" customFormat="1" ht="12" customHeight="1" x14ac:dyDescent="0.2">
      <c r="A4" s="26" t="s">
        <v>4</v>
      </c>
      <c r="B4" s="26"/>
      <c r="E4" s="33">
        <v>45017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MJ4"/>
    </row>
    <row r="5" spans="1:1024" s="12" customFormat="1" ht="12" customHeight="1" x14ac:dyDescent="0.2">
      <c r="A5" s="6"/>
      <c r="B5" s="9"/>
      <c r="C5" s="7"/>
      <c r="D5" s="8"/>
      <c r="E5" s="8"/>
      <c r="F5" s="8"/>
      <c r="G5" s="5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MJ5"/>
    </row>
    <row r="6" spans="1:1024" x14ac:dyDescent="0.2">
      <c r="A6" s="29" t="s">
        <v>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1024" ht="13.15" customHeight="1" x14ac:dyDescent="0.2">
      <c r="A7" s="30" t="s">
        <v>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1" t="s">
        <v>7</v>
      </c>
      <c r="N7" s="31" t="s">
        <v>8</v>
      </c>
      <c r="O7" s="31"/>
      <c r="P7" s="31" t="s">
        <v>9</v>
      </c>
      <c r="Q7" s="31" t="s">
        <v>10</v>
      </c>
      <c r="R7" s="32" t="s">
        <v>11</v>
      </c>
      <c r="S7" s="32"/>
      <c r="T7" s="31" t="s">
        <v>12</v>
      </c>
      <c r="U7" s="32" t="s">
        <v>13</v>
      </c>
      <c r="V7" s="32"/>
      <c r="W7" s="32"/>
      <c r="X7" s="32"/>
      <c r="Y7" s="32"/>
      <c r="Z7" s="32"/>
    </row>
    <row r="8" spans="1:1024" ht="24" customHeight="1" x14ac:dyDescent="0.2">
      <c r="A8" s="27" t="s">
        <v>14</v>
      </c>
      <c r="B8" s="27"/>
      <c r="C8" s="27" t="s">
        <v>15</v>
      </c>
      <c r="D8" s="27" t="s">
        <v>16</v>
      </c>
      <c r="E8" s="27" t="s">
        <v>17</v>
      </c>
      <c r="F8" s="27"/>
      <c r="G8" s="27" t="s">
        <v>18</v>
      </c>
      <c r="H8" s="27"/>
      <c r="I8" s="27" t="s">
        <v>19</v>
      </c>
      <c r="J8" s="27" t="s">
        <v>20</v>
      </c>
      <c r="K8" s="27"/>
      <c r="L8" s="27" t="s">
        <v>21</v>
      </c>
      <c r="M8" s="31"/>
      <c r="N8" s="4" t="s">
        <v>22</v>
      </c>
      <c r="O8" s="4" t="s">
        <v>23</v>
      </c>
      <c r="P8" s="31"/>
      <c r="Q8" s="31"/>
      <c r="R8" s="3" t="s">
        <v>24</v>
      </c>
      <c r="S8" s="3" t="s">
        <v>25</v>
      </c>
      <c r="T8" s="31"/>
      <c r="U8" s="3" t="s">
        <v>26</v>
      </c>
      <c r="V8" s="3" t="s">
        <v>27</v>
      </c>
      <c r="W8" s="3" t="s">
        <v>28</v>
      </c>
      <c r="X8" s="3" t="s">
        <v>27</v>
      </c>
      <c r="Y8" s="3" t="s">
        <v>29</v>
      </c>
      <c r="Z8" s="3" t="s">
        <v>27</v>
      </c>
    </row>
    <row r="9" spans="1:1024" x14ac:dyDescent="0.2">
      <c r="A9" s="2" t="s">
        <v>30</v>
      </c>
      <c r="B9" s="2" t="s">
        <v>31</v>
      </c>
      <c r="C9" s="27"/>
      <c r="D9" s="27"/>
      <c r="E9" s="27"/>
      <c r="F9" s="27"/>
      <c r="G9" s="27"/>
      <c r="H9" s="27"/>
      <c r="I9" s="27"/>
      <c r="J9" s="2" t="s">
        <v>30</v>
      </c>
      <c r="K9" s="2" t="s">
        <v>31</v>
      </c>
      <c r="L9" s="27"/>
      <c r="M9" s="13" t="s">
        <v>32</v>
      </c>
      <c r="N9" s="14" t="s">
        <v>33</v>
      </c>
      <c r="O9" s="14" t="s">
        <v>34</v>
      </c>
      <c r="P9" s="14" t="s">
        <v>35</v>
      </c>
      <c r="Q9" s="14" t="s">
        <v>36</v>
      </c>
      <c r="R9" s="3" t="s">
        <v>37</v>
      </c>
      <c r="S9" s="3" t="s">
        <v>38</v>
      </c>
      <c r="T9" s="4" t="s">
        <v>39</v>
      </c>
      <c r="U9" s="3" t="s">
        <v>40</v>
      </c>
      <c r="V9" s="3" t="s">
        <v>41</v>
      </c>
      <c r="W9" s="3" t="s">
        <v>42</v>
      </c>
      <c r="X9" s="3" t="s">
        <v>43</v>
      </c>
      <c r="Y9" s="3" t="s">
        <v>44</v>
      </c>
      <c r="Z9" s="3" t="s">
        <v>45</v>
      </c>
    </row>
    <row r="10" spans="1:1024" s="18" customFormat="1" ht="30" customHeight="1" x14ac:dyDescent="0.2">
      <c r="A10" s="15" t="s">
        <v>80</v>
      </c>
      <c r="B10" s="16" t="s">
        <v>81</v>
      </c>
      <c r="C10" s="15" t="s">
        <v>48</v>
      </c>
      <c r="D10" s="15" t="s">
        <v>49</v>
      </c>
      <c r="E10" s="15" t="s">
        <v>50</v>
      </c>
      <c r="F10" s="16" t="s">
        <v>51</v>
      </c>
      <c r="G10" s="15" t="s">
        <v>82</v>
      </c>
      <c r="H10" s="16" t="s">
        <v>83</v>
      </c>
      <c r="I10" s="15" t="s">
        <v>54</v>
      </c>
      <c r="J10" s="15" t="s">
        <v>55</v>
      </c>
      <c r="K10" s="16" t="s">
        <v>56</v>
      </c>
      <c r="L10" s="15" t="s">
        <v>58</v>
      </c>
      <c r="M10" s="15"/>
      <c r="N10" s="15"/>
      <c r="O10" s="15"/>
      <c r="P10" s="15">
        <f t="shared" ref="P10:P25" si="0">M10+N10-O10</f>
        <v>0</v>
      </c>
      <c r="Q10" s="15"/>
      <c r="R10" s="22">
        <v>803063</v>
      </c>
      <c r="S10" s="22"/>
      <c r="T10" s="22">
        <f t="shared" ref="T10:T25" si="1">P10-Q10+R10+S10</f>
        <v>803063</v>
      </c>
      <c r="U10" s="22">
        <v>802147.01</v>
      </c>
      <c r="V10" s="23">
        <f t="shared" ref="V10:V23" si="2">U10/T10</f>
        <v>0.99885937965016447</v>
      </c>
      <c r="W10" s="22">
        <v>801710.17</v>
      </c>
      <c r="X10" s="23">
        <f t="shared" ref="X10:X25" si="3">W10/T10</f>
        <v>0.99831541236490795</v>
      </c>
      <c r="Y10" s="22">
        <v>710681.2</v>
      </c>
      <c r="Z10" s="17">
        <f t="shared" ref="Z10:Z25" si="4">Y10/T10</f>
        <v>0.88496319715887783</v>
      </c>
      <c r="AMJ10"/>
    </row>
    <row r="11" spans="1:1024" s="18" customFormat="1" ht="33.75" x14ac:dyDescent="0.2">
      <c r="A11" s="15" t="s">
        <v>80</v>
      </c>
      <c r="B11" s="16" t="s">
        <v>81</v>
      </c>
      <c r="C11" s="15" t="s">
        <v>48</v>
      </c>
      <c r="D11" s="15" t="s">
        <v>49</v>
      </c>
      <c r="E11" s="15" t="s">
        <v>50</v>
      </c>
      <c r="F11" s="16" t="s">
        <v>51</v>
      </c>
      <c r="G11" s="15" t="s">
        <v>52</v>
      </c>
      <c r="H11" s="16" t="s">
        <v>53</v>
      </c>
      <c r="I11" s="15" t="s">
        <v>54</v>
      </c>
      <c r="J11" s="15" t="s">
        <v>55</v>
      </c>
      <c r="K11" s="16" t="s">
        <v>56</v>
      </c>
      <c r="L11" s="15" t="s">
        <v>57</v>
      </c>
      <c r="M11" s="15"/>
      <c r="N11" s="15"/>
      <c r="O11" s="15"/>
      <c r="P11" s="15">
        <f t="shared" si="0"/>
        <v>0</v>
      </c>
      <c r="Q11" s="15"/>
      <c r="R11" s="22">
        <v>2396500</v>
      </c>
      <c r="S11" s="22"/>
      <c r="T11" s="22">
        <f t="shared" si="1"/>
        <v>2396500</v>
      </c>
      <c r="U11" s="22">
        <v>6179.8</v>
      </c>
      <c r="V11" s="23">
        <f t="shared" si="2"/>
        <v>2.5786772376382226E-3</v>
      </c>
      <c r="W11" s="22">
        <v>6179.8</v>
      </c>
      <c r="X11" s="23">
        <f t="shared" si="3"/>
        <v>2.5786772376382226E-3</v>
      </c>
      <c r="Y11" s="22">
        <v>6179.8</v>
      </c>
      <c r="Z11" s="17">
        <f t="shared" si="4"/>
        <v>2.5786772376382226E-3</v>
      </c>
      <c r="AMJ11"/>
    </row>
    <row r="12" spans="1:1024" s="18" customFormat="1" ht="33.75" x14ac:dyDescent="0.2">
      <c r="A12" s="15" t="s">
        <v>80</v>
      </c>
      <c r="B12" s="16" t="s">
        <v>81</v>
      </c>
      <c r="C12" s="15" t="s">
        <v>48</v>
      </c>
      <c r="D12" s="15" t="s">
        <v>49</v>
      </c>
      <c r="E12" s="15" t="s">
        <v>50</v>
      </c>
      <c r="F12" s="16" t="s">
        <v>51</v>
      </c>
      <c r="G12" s="15" t="s">
        <v>52</v>
      </c>
      <c r="H12" s="16" t="s">
        <v>53</v>
      </c>
      <c r="I12" s="15" t="s">
        <v>54</v>
      </c>
      <c r="J12" s="15" t="s">
        <v>55</v>
      </c>
      <c r="K12" s="16" t="s">
        <v>56</v>
      </c>
      <c r="L12" s="15" t="s">
        <v>58</v>
      </c>
      <c r="M12" s="15"/>
      <c r="N12" s="15"/>
      <c r="O12" s="15"/>
      <c r="P12" s="15">
        <f t="shared" si="0"/>
        <v>0</v>
      </c>
      <c r="Q12" s="15"/>
      <c r="R12" s="22">
        <v>75240405</v>
      </c>
      <c r="S12" s="22"/>
      <c r="T12" s="22">
        <f t="shared" si="1"/>
        <v>75240405</v>
      </c>
      <c r="U12" s="22">
        <v>43593186.719999999</v>
      </c>
      <c r="V12" s="23">
        <f t="shared" si="2"/>
        <v>0.57938532787004537</v>
      </c>
      <c r="W12" s="22">
        <v>14266010.699999999</v>
      </c>
      <c r="X12" s="23">
        <f t="shared" si="3"/>
        <v>0.18960571384484173</v>
      </c>
      <c r="Y12" s="22">
        <v>14105578.810000001</v>
      </c>
      <c r="Z12" s="17">
        <f t="shared" si="4"/>
        <v>0.18747345671517851</v>
      </c>
      <c r="AMJ12"/>
    </row>
    <row r="13" spans="1:1024" s="18" customFormat="1" ht="33.75" x14ac:dyDescent="0.2">
      <c r="A13" s="15" t="s">
        <v>80</v>
      </c>
      <c r="B13" s="16" t="s">
        <v>81</v>
      </c>
      <c r="C13" s="15" t="s">
        <v>48</v>
      </c>
      <c r="D13" s="15" t="s">
        <v>49</v>
      </c>
      <c r="E13" s="15" t="s">
        <v>50</v>
      </c>
      <c r="F13" s="16" t="s">
        <v>51</v>
      </c>
      <c r="G13" s="15" t="s">
        <v>52</v>
      </c>
      <c r="H13" s="16" t="s">
        <v>53</v>
      </c>
      <c r="I13" s="15" t="s">
        <v>54</v>
      </c>
      <c r="J13" s="15" t="s">
        <v>59</v>
      </c>
      <c r="K13" s="16" t="s">
        <v>60</v>
      </c>
      <c r="L13" s="15" t="s">
        <v>58</v>
      </c>
      <c r="M13" s="15"/>
      <c r="N13" s="15"/>
      <c r="O13" s="15"/>
      <c r="P13" s="15">
        <f t="shared" si="0"/>
        <v>0</v>
      </c>
      <c r="Q13" s="15"/>
      <c r="R13" s="22">
        <v>14203264</v>
      </c>
      <c r="S13" s="22"/>
      <c r="T13" s="22">
        <f t="shared" si="1"/>
        <v>14203264</v>
      </c>
      <c r="U13" s="22">
        <v>11405438.76</v>
      </c>
      <c r="V13" s="23">
        <f t="shared" si="2"/>
        <v>0.80301533225038979</v>
      </c>
      <c r="W13" s="22">
        <v>1213155.22</v>
      </c>
      <c r="X13" s="23">
        <f>U12/T13</f>
        <v>3.0692372344835666</v>
      </c>
      <c r="Y13" s="22">
        <v>1213155.22</v>
      </c>
      <c r="Z13" s="17">
        <f t="shared" si="4"/>
        <v>8.5413833045699911E-2</v>
      </c>
      <c r="AMJ13"/>
    </row>
    <row r="14" spans="1:1024" s="18" customFormat="1" ht="33.75" x14ac:dyDescent="0.2">
      <c r="A14" s="15" t="s">
        <v>80</v>
      </c>
      <c r="B14" s="16" t="s">
        <v>81</v>
      </c>
      <c r="C14" s="15" t="s">
        <v>48</v>
      </c>
      <c r="D14" s="15" t="s">
        <v>61</v>
      </c>
      <c r="E14" s="15" t="s">
        <v>50</v>
      </c>
      <c r="F14" s="16" t="s">
        <v>51</v>
      </c>
      <c r="G14" s="15" t="s">
        <v>62</v>
      </c>
      <c r="H14" s="16" t="s">
        <v>63</v>
      </c>
      <c r="I14" s="15" t="s">
        <v>54</v>
      </c>
      <c r="J14" s="15" t="s">
        <v>55</v>
      </c>
      <c r="K14" s="16" t="s">
        <v>56</v>
      </c>
      <c r="L14" s="15" t="s">
        <v>54</v>
      </c>
      <c r="M14" s="15"/>
      <c r="N14" s="15"/>
      <c r="O14" s="15"/>
      <c r="P14" s="15">
        <f t="shared" si="0"/>
        <v>0</v>
      </c>
      <c r="Q14" s="15"/>
      <c r="R14" s="22">
        <v>516900000</v>
      </c>
      <c r="S14" s="22"/>
      <c r="T14" s="22">
        <f t="shared" si="1"/>
        <v>516900000</v>
      </c>
      <c r="U14" s="22">
        <v>486301609.52999997</v>
      </c>
      <c r="V14" s="23">
        <f t="shared" si="2"/>
        <v>0.94080404242600113</v>
      </c>
      <c r="W14" s="22">
        <v>155940677.59999999</v>
      </c>
      <c r="X14" s="23">
        <f t="shared" si="3"/>
        <v>0.30168442174501836</v>
      </c>
      <c r="Y14" s="22">
        <v>155000113.21000001</v>
      </c>
      <c r="Z14" s="17">
        <f t="shared" si="4"/>
        <v>0.2998647963048946</v>
      </c>
      <c r="AMJ14"/>
    </row>
    <row r="15" spans="1:1024" s="18" customFormat="1" ht="45" x14ac:dyDescent="0.2">
      <c r="A15" s="15" t="s">
        <v>80</v>
      </c>
      <c r="B15" s="16" t="s">
        <v>81</v>
      </c>
      <c r="C15" s="15" t="s">
        <v>48</v>
      </c>
      <c r="D15" s="15" t="s">
        <v>61</v>
      </c>
      <c r="E15" s="15" t="s">
        <v>50</v>
      </c>
      <c r="F15" s="16" t="s">
        <v>51</v>
      </c>
      <c r="G15" s="15" t="s">
        <v>64</v>
      </c>
      <c r="H15" s="16" t="s">
        <v>94</v>
      </c>
      <c r="I15" s="15" t="s">
        <v>54</v>
      </c>
      <c r="J15" s="15" t="s">
        <v>55</v>
      </c>
      <c r="K15" s="16" t="s">
        <v>56</v>
      </c>
      <c r="L15" s="15" t="s">
        <v>58</v>
      </c>
      <c r="M15" s="15"/>
      <c r="N15" s="15"/>
      <c r="O15" s="15"/>
      <c r="P15" s="15">
        <f t="shared" si="0"/>
        <v>0</v>
      </c>
      <c r="Q15" s="15"/>
      <c r="R15" s="22">
        <v>1104000</v>
      </c>
      <c r="S15" s="22"/>
      <c r="T15" s="22">
        <f t="shared" si="1"/>
        <v>1104000</v>
      </c>
      <c r="U15" s="22">
        <v>832000</v>
      </c>
      <c r="V15" s="23">
        <f t="shared" si="2"/>
        <v>0.75362318840579712</v>
      </c>
      <c r="W15" s="22">
        <v>303439.31</v>
      </c>
      <c r="X15" s="23">
        <f t="shared" si="3"/>
        <v>0.27485444746376814</v>
      </c>
      <c r="Y15" s="22">
        <v>303439.31</v>
      </c>
      <c r="Z15" s="17">
        <f t="shared" si="4"/>
        <v>0.27485444746376814</v>
      </c>
      <c r="AMJ15"/>
    </row>
    <row r="16" spans="1:1024" s="18" customFormat="1" ht="33.75" x14ac:dyDescent="0.2">
      <c r="A16" s="15" t="s">
        <v>80</v>
      </c>
      <c r="B16" s="16" t="s">
        <v>81</v>
      </c>
      <c r="C16" s="15" t="s">
        <v>48</v>
      </c>
      <c r="D16" s="15" t="s">
        <v>61</v>
      </c>
      <c r="E16" s="15" t="s">
        <v>50</v>
      </c>
      <c r="F16" s="16" t="s">
        <v>51</v>
      </c>
      <c r="G16" s="15" t="s">
        <v>65</v>
      </c>
      <c r="H16" s="16" t="s">
        <v>95</v>
      </c>
      <c r="I16" s="15" t="s">
        <v>54</v>
      </c>
      <c r="J16" s="15" t="s">
        <v>55</v>
      </c>
      <c r="K16" s="16" t="s">
        <v>56</v>
      </c>
      <c r="L16" s="15" t="s">
        <v>57</v>
      </c>
      <c r="M16" s="15"/>
      <c r="N16" s="15"/>
      <c r="O16" s="15"/>
      <c r="P16" s="15">
        <f t="shared" si="0"/>
        <v>0</v>
      </c>
      <c r="Q16" s="15"/>
      <c r="R16" s="22">
        <v>2569935</v>
      </c>
      <c r="S16" s="22"/>
      <c r="T16" s="22">
        <f t="shared" si="1"/>
        <v>2569935</v>
      </c>
      <c r="U16" s="22"/>
      <c r="V16" s="23">
        <f t="shared" si="2"/>
        <v>0</v>
      </c>
      <c r="W16" s="22"/>
      <c r="X16" s="23">
        <f t="shared" si="3"/>
        <v>0</v>
      </c>
      <c r="Y16" s="22"/>
      <c r="Z16" s="17">
        <f t="shared" si="4"/>
        <v>0</v>
      </c>
      <c r="AMJ16"/>
    </row>
    <row r="17" spans="1:1024" s="18" customFormat="1" ht="33.75" x14ac:dyDescent="0.2">
      <c r="A17" s="15" t="s">
        <v>80</v>
      </c>
      <c r="B17" s="16" t="s">
        <v>81</v>
      </c>
      <c r="C17" s="15" t="s">
        <v>48</v>
      </c>
      <c r="D17" s="15" t="s">
        <v>61</v>
      </c>
      <c r="E17" s="15" t="s">
        <v>50</v>
      </c>
      <c r="F17" s="16" t="s">
        <v>51</v>
      </c>
      <c r="G17" s="15" t="s">
        <v>65</v>
      </c>
      <c r="H17" s="16" t="s">
        <v>95</v>
      </c>
      <c r="I17" s="15" t="s">
        <v>54</v>
      </c>
      <c r="J17" s="15" t="s">
        <v>55</v>
      </c>
      <c r="K17" s="16" t="s">
        <v>56</v>
      </c>
      <c r="L17" s="15">
        <v>3</v>
      </c>
      <c r="M17" s="15"/>
      <c r="N17" s="15"/>
      <c r="O17" s="15"/>
      <c r="P17" s="15"/>
      <c r="Q17" s="15"/>
      <c r="R17" s="22">
        <v>940000</v>
      </c>
      <c r="S17" s="22"/>
      <c r="T17" s="22">
        <f t="shared" si="1"/>
        <v>940000</v>
      </c>
      <c r="U17" s="22">
        <v>310000</v>
      </c>
      <c r="V17" s="23">
        <f t="shared" ref="V17" si="5">U17/T17</f>
        <v>0.32978723404255317</v>
      </c>
      <c r="W17" s="22">
        <v>71774.25</v>
      </c>
      <c r="X17" s="23">
        <f t="shared" ref="X17" si="6">W17/T17</f>
        <v>7.6355585106382975E-2</v>
      </c>
      <c r="Y17" s="22">
        <v>69405.7</v>
      </c>
      <c r="Z17" s="17">
        <f t="shared" ref="Z17" si="7">Y17/T17</f>
        <v>7.3835851063829783E-2</v>
      </c>
      <c r="AMJ17"/>
    </row>
    <row r="18" spans="1:1024" s="18" customFormat="1" ht="56.25" x14ac:dyDescent="0.2">
      <c r="A18" s="15" t="s">
        <v>80</v>
      </c>
      <c r="B18" s="16" t="s">
        <v>81</v>
      </c>
      <c r="C18" s="15" t="s">
        <v>48</v>
      </c>
      <c r="D18" s="15" t="s">
        <v>66</v>
      </c>
      <c r="E18" s="15" t="s">
        <v>50</v>
      </c>
      <c r="F18" s="16" t="s">
        <v>51</v>
      </c>
      <c r="G18" s="15" t="s">
        <v>67</v>
      </c>
      <c r="H18" s="16" t="s">
        <v>93</v>
      </c>
      <c r="I18" s="15" t="s">
        <v>68</v>
      </c>
      <c r="J18" s="15" t="s">
        <v>55</v>
      </c>
      <c r="K18" s="16" t="s">
        <v>56</v>
      </c>
      <c r="L18" s="15" t="s">
        <v>58</v>
      </c>
      <c r="M18" s="15"/>
      <c r="N18" s="15"/>
      <c r="O18" s="15"/>
      <c r="P18" s="15">
        <f t="shared" si="0"/>
        <v>0</v>
      </c>
      <c r="Q18" s="15"/>
      <c r="R18" s="22">
        <v>32925744</v>
      </c>
      <c r="S18" s="22"/>
      <c r="T18" s="22">
        <f t="shared" si="1"/>
        <v>32925744</v>
      </c>
      <c r="U18" s="22">
        <v>32915659.140000001</v>
      </c>
      <c r="V18" s="23">
        <f t="shared" si="2"/>
        <v>0.99969370897131438</v>
      </c>
      <c r="W18" s="22">
        <v>6837378.5099999998</v>
      </c>
      <c r="X18" s="23">
        <f t="shared" si="3"/>
        <v>0.20766056220324133</v>
      </c>
      <c r="Y18" s="22">
        <v>6837378.5099999998</v>
      </c>
      <c r="Z18" s="17">
        <f t="shared" si="4"/>
        <v>0.20766056220324133</v>
      </c>
      <c r="AMJ18"/>
    </row>
    <row r="19" spans="1:1024" s="18" customFormat="1" ht="45" x14ac:dyDescent="0.2">
      <c r="A19" s="15" t="s">
        <v>80</v>
      </c>
      <c r="B19" s="16" t="s">
        <v>81</v>
      </c>
      <c r="C19" s="15" t="s">
        <v>48</v>
      </c>
      <c r="D19" s="15" t="s">
        <v>66</v>
      </c>
      <c r="E19" s="15" t="s">
        <v>50</v>
      </c>
      <c r="F19" s="16" t="s">
        <v>51</v>
      </c>
      <c r="G19" s="15" t="s">
        <v>69</v>
      </c>
      <c r="H19" s="16" t="s">
        <v>92</v>
      </c>
      <c r="I19" s="15" t="s">
        <v>54</v>
      </c>
      <c r="J19" s="15" t="s">
        <v>55</v>
      </c>
      <c r="K19" s="16" t="s">
        <v>56</v>
      </c>
      <c r="L19" s="15" t="s">
        <v>58</v>
      </c>
      <c r="M19" s="15"/>
      <c r="N19" s="15"/>
      <c r="O19" s="15"/>
      <c r="P19" s="15">
        <f t="shared" si="0"/>
        <v>0</v>
      </c>
      <c r="Q19" s="15"/>
      <c r="R19" s="22">
        <v>26964879</v>
      </c>
      <c r="S19" s="22"/>
      <c r="T19" s="22">
        <f t="shared" si="1"/>
        <v>26964879</v>
      </c>
      <c r="U19" s="22">
        <v>25573550.969999999</v>
      </c>
      <c r="V19" s="23">
        <f t="shared" si="2"/>
        <v>0.94840221497007271</v>
      </c>
      <c r="W19" s="22">
        <v>9499900.2599999998</v>
      </c>
      <c r="X19" s="23">
        <f t="shared" si="3"/>
        <v>0.3523064301530891</v>
      </c>
      <c r="Y19" s="22">
        <v>9499900.2599999998</v>
      </c>
      <c r="Z19" s="17">
        <f t="shared" si="4"/>
        <v>0.3523064301530891</v>
      </c>
      <c r="AMJ19"/>
    </row>
    <row r="20" spans="1:1024" s="18" customFormat="1" ht="67.5" x14ac:dyDescent="0.2">
      <c r="A20" s="15" t="s">
        <v>80</v>
      </c>
      <c r="B20" s="16" t="s">
        <v>81</v>
      </c>
      <c r="C20" s="15" t="s">
        <v>48</v>
      </c>
      <c r="D20" s="15" t="s">
        <v>70</v>
      </c>
      <c r="E20" s="15" t="s">
        <v>50</v>
      </c>
      <c r="F20" s="16" t="s">
        <v>51</v>
      </c>
      <c r="G20" s="15" t="s">
        <v>71</v>
      </c>
      <c r="H20" s="16" t="s">
        <v>91</v>
      </c>
      <c r="I20" s="15" t="s">
        <v>54</v>
      </c>
      <c r="J20" s="15" t="s">
        <v>55</v>
      </c>
      <c r="K20" s="16" t="s">
        <v>56</v>
      </c>
      <c r="L20" s="15" t="s">
        <v>54</v>
      </c>
      <c r="M20" s="15"/>
      <c r="N20" s="15"/>
      <c r="O20" s="15"/>
      <c r="P20" s="15">
        <f t="shared" si="0"/>
        <v>0</v>
      </c>
      <c r="Q20" s="15"/>
      <c r="R20" s="22">
        <v>105600000</v>
      </c>
      <c r="S20" s="22"/>
      <c r="T20" s="22">
        <f t="shared" si="1"/>
        <v>105600000</v>
      </c>
      <c r="U20" s="22">
        <v>97787052.959999993</v>
      </c>
      <c r="V20" s="23">
        <f t="shared" si="2"/>
        <v>0.92601375909090899</v>
      </c>
      <c r="W20" s="22">
        <v>24144105.640000001</v>
      </c>
      <c r="X20" s="23">
        <f t="shared" si="3"/>
        <v>0.22863736401515153</v>
      </c>
      <c r="Y20" s="22">
        <v>24131133.300000001</v>
      </c>
      <c r="Z20" s="17">
        <f t="shared" si="4"/>
        <v>0.22851451988636365</v>
      </c>
      <c r="AMJ20"/>
    </row>
    <row r="21" spans="1:1024" s="18" customFormat="1" ht="33.75" x14ac:dyDescent="0.2">
      <c r="A21" s="15" t="s">
        <v>80</v>
      </c>
      <c r="B21" s="16" t="s">
        <v>81</v>
      </c>
      <c r="C21" s="15" t="s">
        <v>72</v>
      </c>
      <c r="D21" s="15" t="s">
        <v>73</v>
      </c>
      <c r="E21" s="15" t="s">
        <v>50</v>
      </c>
      <c r="F21" s="16" t="s">
        <v>51</v>
      </c>
      <c r="G21" s="15" t="s">
        <v>74</v>
      </c>
      <c r="H21" s="16" t="s">
        <v>75</v>
      </c>
      <c r="I21" s="15" t="s">
        <v>68</v>
      </c>
      <c r="J21" s="15" t="s">
        <v>76</v>
      </c>
      <c r="K21" s="16" t="s">
        <v>77</v>
      </c>
      <c r="L21" s="15" t="s">
        <v>54</v>
      </c>
      <c r="M21" s="15"/>
      <c r="N21" s="15"/>
      <c r="O21" s="15"/>
      <c r="P21" s="15">
        <f t="shared" si="0"/>
        <v>0</v>
      </c>
      <c r="Q21" s="15"/>
      <c r="R21" s="22">
        <v>129800000</v>
      </c>
      <c r="S21" s="22"/>
      <c r="T21" s="22">
        <f t="shared" si="1"/>
        <v>129800000</v>
      </c>
      <c r="U21" s="22">
        <v>128128961.77</v>
      </c>
      <c r="V21" s="23">
        <f t="shared" si="2"/>
        <v>0.98712605369799689</v>
      </c>
      <c r="W21" s="22">
        <v>47661065.369999997</v>
      </c>
      <c r="X21" s="23">
        <f t="shared" si="3"/>
        <v>0.36718848513097069</v>
      </c>
      <c r="Y21" s="22">
        <v>47661065.369999997</v>
      </c>
      <c r="Z21" s="17">
        <f t="shared" si="4"/>
        <v>0.36718848513097069</v>
      </c>
      <c r="AMJ21"/>
    </row>
    <row r="22" spans="1:1024" s="18" customFormat="1" ht="33.75" x14ac:dyDescent="0.2">
      <c r="A22" s="15" t="s">
        <v>46</v>
      </c>
      <c r="B22" s="16" t="s">
        <v>47</v>
      </c>
      <c r="C22" s="15" t="s">
        <v>48</v>
      </c>
      <c r="D22" s="15" t="s">
        <v>49</v>
      </c>
      <c r="E22" s="15" t="s">
        <v>50</v>
      </c>
      <c r="F22" s="16" t="s">
        <v>51</v>
      </c>
      <c r="G22" s="15" t="s">
        <v>52</v>
      </c>
      <c r="H22" s="16" t="s">
        <v>53</v>
      </c>
      <c r="I22" s="15" t="s">
        <v>54</v>
      </c>
      <c r="J22" s="15" t="s">
        <v>55</v>
      </c>
      <c r="K22" s="16" t="s">
        <v>56</v>
      </c>
      <c r="L22" s="15" t="s">
        <v>58</v>
      </c>
      <c r="M22" s="15"/>
      <c r="N22" s="15"/>
      <c r="O22" s="15"/>
      <c r="P22" s="15">
        <f t="shared" si="0"/>
        <v>0</v>
      </c>
      <c r="Q22" s="15"/>
      <c r="R22" s="22">
        <v>175666.28</v>
      </c>
      <c r="S22" s="22"/>
      <c r="T22" s="22">
        <f t="shared" si="1"/>
        <v>175666.28</v>
      </c>
      <c r="U22" s="22">
        <v>167131.12</v>
      </c>
      <c r="V22" s="23">
        <f t="shared" si="2"/>
        <v>0.9514126444756501</v>
      </c>
      <c r="W22" s="22">
        <v>117468.4</v>
      </c>
      <c r="X22" s="23">
        <f t="shared" si="3"/>
        <v>0.66870204116578313</v>
      </c>
      <c r="Y22" s="22">
        <v>117468.4</v>
      </c>
      <c r="Z22" s="17">
        <f t="shared" si="4"/>
        <v>0.66870204116578313</v>
      </c>
      <c r="AMJ22"/>
    </row>
    <row r="23" spans="1:1024" s="18" customFormat="1" ht="56.25" x14ac:dyDescent="0.2">
      <c r="A23" s="15" t="s">
        <v>46</v>
      </c>
      <c r="B23" s="16" t="s">
        <v>47</v>
      </c>
      <c r="C23" s="15" t="s">
        <v>48</v>
      </c>
      <c r="D23" s="15" t="s">
        <v>66</v>
      </c>
      <c r="E23" s="15" t="s">
        <v>50</v>
      </c>
      <c r="F23" s="16" t="s">
        <v>51</v>
      </c>
      <c r="G23" s="15" t="s">
        <v>67</v>
      </c>
      <c r="H23" s="16" t="s">
        <v>93</v>
      </c>
      <c r="I23" s="15" t="s">
        <v>68</v>
      </c>
      <c r="J23" s="15" t="s">
        <v>55</v>
      </c>
      <c r="K23" s="16" t="s">
        <v>56</v>
      </c>
      <c r="L23" s="15" t="s">
        <v>58</v>
      </c>
      <c r="M23" s="15"/>
      <c r="N23" s="15"/>
      <c r="O23" s="15"/>
      <c r="P23" s="15">
        <f t="shared" si="0"/>
        <v>0</v>
      </c>
      <c r="Q23" s="15"/>
      <c r="R23" s="22">
        <v>5763620</v>
      </c>
      <c r="S23" s="22"/>
      <c r="T23" s="22">
        <f t="shared" si="1"/>
        <v>5763620</v>
      </c>
      <c r="U23" s="22">
        <v>5763620</v>
      </c>
      <c r="V23" s="23">
        <f t="shared" si="2"/>
        <v>1</v>
      </c>
      <c r="W23" s="22">
        <v>374858.66</v>
      </c>
      <c r="X23" s="23">
        <f>U23/T23</f>
        <v>1</v>
      </c>
      <c r="Y23" s="22">
        <v>374858.66</v>
      </c>
      <c r="Z23" s="17">
        <f t="shared" si="4"/>
        <v>6.503875342232833E-2</v>
      </c>
      <c r="AMJ23"/>
    </row>
    <row r="24" spans="1:1024" s="18" customFormat="1" ht="56.25" x14ac:dyDescent="0.2">
      <c r="A24" s="15">
        <v>33201</v>
      </c>
      <c r="B24" s="16" t="s">
        <v>85</v>
      </c>
      <c r="C24" s="15" t="s">
        <v>86</v>
      </c>
      <c r="D24" s="15" t="s">
        <v>70</v>
      </c>
      <c r="E24" s="15" t="s">
        <v>87</v>
      </c>
      <c r="F24" s="16" t="s">
        <v>88</v>
      </c>
      <c r="G24" s="15" t="s">
        <v>89</v>
      </c>
      <c r="H24" s="16" t="s">
        <v>90</v>
      </c>
      <c r="I24" s="15" t="s">
        <v>68</v>
      </c>
      <c r="J24" s="15" t="s">
        <v>55</v>
      </c>
      <c r="K24" s="16" t="s">
        <v>56</v>
      </c>
      <c r="L24" s="15">
        <v>3</v>
      </c>
      <c r="M24" s="15"/>
      <c r="N24" s="15"/>
      <c r="O24" s="15"/>
      <c r="P24" s="15">
        <f t="shared" ref="P24" si="8">M24+N24-O24</f>
        <v>0</v>
      </c>
      <c r="Q24" s="15"/>
      <c r="R24" s="22">
        <v>7089202</v>
      </c>
      <c r="S24" s="22"/>
      <c r="T24" s="22">
        <f t="shared" ref="T24" si="9">P24-Q24+R24+S24</f>
        <v>7089202</v>
      </c>
      <c r="U24" s="22">
        <v>7089025.9199999999</v>
      </c>
      <c r="V24" s="23">
        <f t="shared" ref="V24:V25" si="10">U24/T24</f>
        <v>0.99997516222559324</v>
      </c>
      <c r="W24" s="22">
        <v>7089025.9199999999</v>
      </c>
      <c r="X24" s="23">
        <f t="shared" ref="X24" si="11">W24/T24</f>
        <v>0.99997516222559324</v>
      </c>
      <c r="Y24" s="22">
        <v>6420472.3099999996</v>
      </c>
      <c r="Z24" s="17">
        <f t="shared" ref="Z24" si="12">Y24/T24</f>
        <v>0.90566925727324454</v>
      </c>
      <c r="AMJ24"/>
    </row>
    <row r="25" spans="1:1024" s="18" customFormat="1" ht="56.25" x14ac:dyDescent="0.2">
      <c r="A25" s="15" t="s">
        <v>84</v>
      </c>
      <c r="B25" s="16" t="s">
        <v>85</v>
      </c>
      <c r="C25" s="15" t="s">
        <v>86</v>
      </c>
      <c r="D25" s="15" t="s">
        <v>70</v>
      </c>
      <c r="E25" s="15" t="s">
        <v>87</v>
      </c>
      <c r="F25" s="16" t="s">
        <v>88</v>
      </c>
      <c r="G25" s="15" t="s">
        <v>89</v>
      </c>
      <c r="H25" s="16" t="s">
        <v>90</v>
      </c>
      <c r="I25" s="15" t="s">
        <v>68</v>
      </c>
      <c r="J25" s="15" t="s">
        <v>55</v>
      </c>
      <c r="K25" s="16" t="s">
        <v>56</v>
      </c>
      <c r="L25" s="15" t="s">
        <v>58</v>
      </c>
      <c r="M25" s="15"/>
      <c r="N25" s="15"/>
      <c r="O25" s="15"/>
      <c r="P25" s="15">
        <f t="shared" si="0"/>
        <v>0</v>
      </c>
      <c r="Q25" s="15"/>
      <c r="R25" s="22">
        <v>0</v>
      </c>
      <c r="S25" s="22"/>
      <c r="T25" s="22">
        <f t="shared" si="1"/>
        <v>0</v>
      </c>
      <c r="U25" s="22">
        <v>0</v>
      </c>
      <c r="V25" s="23" t="e">
        <f t="shared" si="10"/>
        <v>#DIV/0!</v>
      </c>
      <c r="W25" s="22">
        <v>0</v>
      </c>
      <c r="X25" s="23" t="e">
        <f t="shared" si="3"/>
        <v>#DIV/0!</v>
      </c>
      <c r="Y25" s="24">
        <v>0</v>
      </c>
      <c r="Z25" s="17" t="e">
        <f t="shared" si="4"/>
        <v>#DIV/0!</v>
      </c>
      <c r="AMJ25"/>
    </row>
    <row r="26" spans="1:1024" x14ac:dyDescent="0.2">
      <c r="A26" s="28" t="s">
        <v>78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1"/>
      <c r="N26" s="1"/>
      <c r="O26" s="1"/>
      <c r="P26" s="1"/>
      <c r="Q26" s="1"/>
      <c r="R26" s="19">
        <f>SUM(R10:R25)</f>
        <v>922476278.27999997</v>
      </c>
      <c r="S26" s="19">
        <f>SUM(S10:S25)</f>
        <v>0</v>
      </c>
      <c r="T26" s="19">
        <f>SUM(T10:T25)</f>
        <v>922476278.27999997</v>
      </c>
      <c r="U26" s="19">
        <f>SUM(U10:U25)</f>
        <v>840675563.69999993</v>
      </c>
      <c r="V26" s="19"/>
      <c r="W26" s="19">
        <f>SUM(W10:W25)</f>
        <v>268326749.80999997</v>
      </c>
      <c r="X26" s="19"/>
      <c r="Y26" s="19">
        <f>SUM(Y10:Y25)</f>
        <v>266450830.06</v>
      </c>
      <c r="Z26" s="20"/>
    </row>
    <row r="28" spans="1:1024" x14ac:dyDescent="0.2">
      <c r="R28" s="21"/>
      <c r="U28" s="25"/>
    </row>
    <row r="30" spans="1:1024" x14ac:dyDescent="0.2">
      <c r="R30" s="21"/>
      <c r="S30" s="21"/>
      <c r="T30" s="21"/>
      <c r="U30" s="21"/>
      <c r="V30" s="21"/>
      <c r="W30" s="21"/>
      <c r="X30" s="21"/>
      <c r="Y30" s="21"/>
    </row>
    <row r="32" spans="1:1024" x14ac:dyDescent="0.2">
      <c r="U32" s="21"/>
    </row>
    <row r="33" spans="21:21" x14ac:dyDescent="0.2">
      <c r="U33" s="21"/>
    </row>
  </sheetData>
  <mergeCells count="25">
    <mergeCell ref="G8:H9"/>
    <mergeCell ref="I8:I9"/>
    <mergeCell ref="J8:K8"/>
    <mergeCell ref="A4:B4"/>
    <mergeCell ref="A3:B3"/>
    <mergeCell ref="A2:B2"/>
    <mergeCell ref="A1:Z1"/>
    <mergeCell ref="E2:Z2"/>
    <mergeCell ref="E3:Z3"/>
    <mergeCell ref="E4:Z4"/>
    <mergeCell ref="L8:L9"/>
    <mergeCell ref="A26:L26"/>
    <mergeCell ref="A6:Z6"/>
    <mergeCell ref="A7:L7"/>
    <mergeCell ref="M7:M8"/>
    <mergeCell ref="N7:O7"/>
    <mergeCell ref="P7:P8"/>
    <mergeCell ref="Q7:Q8"/>
    <mergeCell ref="R7:S7"/>
    <mergeCell ref="T7:T8"/>
    <mergeCell ref="U7:Z7"/>
    <mergeCell ref="A8:B8"/>
    <mergeCell ref="C8:C9"/>
    <mergeCell ref="D8:D9"/>
    <mergeCell ref="E8:F9"/>
  </mergeCells>
  <phoneticPr fontId="11" type="noConversion"/>
  <printOptions horizontalCentered="1"/>
  <pageMargins left="0.196527777777778" right="0.196527777777778" top="0.39374999999999999" bottom="0.196527777777778" header="0.51180555555555496" footer="0.51180555555555496"/>
  <pageSetup paperSize="9" scale="5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ABR2023 (SJMG - 090013)</vt:lpstr>
      <vt:lpstr>'ABR2023 (SJMG - 090013)'!Area_de_impressao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De Figueiredo Gomes</dc:creator>
  <cp:lastModifiedBy>JFMG</cp:lastModifiedBy>
  <cp:revision>1</cp:revision>
  <cp:lastPrinted>2023-03-10T22:39:15Z</cp:lastPrinted>
  <dcterms:created xsi:type="dcterms:W3CDTF">2023-03-10T17:40:03Z</dcterms:created>
  <dcterms:modified xsi:type="dcterms:W3CDTF">2023-05-16T19:13:41Z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