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ownloads\RESOLUÇÃO 102 JULHO\"/>
    </mc:Choice>
  </mc:AlternateContent>
  <xr:revisionPtr revIDLastSave="0" documentId="13_ncr:1_{62E7D23F-1C8B-4D4F-AF72-763FC44B6F0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JUL 2023 (SJMG - 090013)" sheetId="2" r:id="rId1"/>
  </sheets>
  <definedNames>
    <definedName name="_xlnm.Print_Area" localSheetId="0">'JUL 2023 (SJMG - 090013)'!$A$1:$Z$28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1" i="2" l="1"/>
  <c r="T11" i="2" s="1"/>
  <c r="P10" i="2"/>
  <c r="T10" i="2" s="1"/>
  <c r="P15" i="2"/>
  <c r="T15" i="2" s="1"/>
  <c r="P19" i="2"/>
  <c r="T19" i="2" s="1"/>
  <c r="S28" i="2"/>
  <c r="U28" i="2"/>
  <c r="W28" i="2"/>
  <c r="Y28" i="2"/>
  <c r="R28" i="2"/>
  <c r="Z27" i="2"/>
  <c r="X27" i="2"/>
  <c r="V27" i="2"/>
  <c r="T27" i="2"/>
  <c r="T22" i="2"/>
  <c r="Z22" i="2" s="1"/>
  <c r="P12" i="2"/>
  <c r="T12" i="2" s="1"/>
  <c r="T17" i="2"/>
  <c r="V17" i="2" s="1"/>
  <c r="P25" i="2"/>
  <c r="T25" i="2" s="1"/>
  <c r="V25" i="2" s="1"/>
  <c r="P26" i="2"/>
  <c r="T26" i="2" s="1"/>
  <c r="V26" i="2" s="1"/>
  <c r="P24" i="2"/>
  <c r="T24" i="2" s="1"/>
  <c r="V24" i="2" s="1"/>
  <c r="P23" i="2"/>
  <c r="T23" i="2" s="1"/>
  <c r="V23" i="2" s="1"/>
  <c r="P21" i="2"/>
  <c r="T21" i="2" s="1"/>
  <c r="Z21" i="2" s="1"/>
  <c r="P20" i="2"/>
  <c r="T20" i="2" s="1"/>
  <c r="P18" i="2"/>
  <c r="T18" i="2" s="1"/>
  <c r="V18" i="2" s="1"/>
  <c r="P16" i="2"/>
  <c r="T16" i="2" s="1"/>
  <c r="Z16" i="2" s="1"/>
  <c r="P14" i="2"/>
  <c r="T14" i="2" s="1"/>
  <c r="Z14" i="2" s="1"/>
  <c r="P13" i="2"/>
  <c r="T13" i="2" s="1"/>
  <c r="Z11" i="2" l="1"/>
  <c r="V11" i="2"/>
  <c r="X11" i="2"/>
  <c r="Z10" i="2"/>
  <c r="V10" i="2"/>
  <c r="X10" i="2"/>
  <c r="Z15" i="2"/>
  <c r="X15" i="2"/>
  <c r="V15" i="2"/>
  <c r="Z19" i="2"/>
  <c r="V19" i="2"/>
  <c r="X19" i="2"/>
  <c r="T28" i="2"/>
  <c r="V22" i="2"/>
  <c r="X22" i="2"/>
  <c r="Z17" i="2"/>
  <c r="V13" i="2"/>
  <c r="X13" i="2"/>
  <c r="Z13" i="2"/>
  <c r="Z18" i="2"/>
  <c r="Z24" i="2"/>
  <c r="Z12" i="2"/>
  <c r="V12" i="2"/>
  <c r="X12" i="2"/>
  <c r="X18" i="2"/>
  <c r="X24" i="2"/>
  <c r="Z23" i="2"/>
  <c r="X17" i="2"/>
  <c r="Z25" i="2"/>
  <c r="X25" i="2"/>
  <c r="V16" i="2"/>
  <c r="X16" i="2"/>
  <c r="V21" i="2"/>
  <c r="X21" i="2"/>
  <c r="Z20" i="2"/>
  <c r="X20" i="2"/>
  <c r="V20" i="2"/>
  <c r="Z26" i="2"/>
  <c r="X26" i="2"/>
  <c r="V14" i="2"/>
  <c r="X23" i="2"/>
  <c r="X14" i="2"/>
</calcChain>
</file>

<file path=xl/sharedStrings.xml><?xml version="1.0" encoding="utf-8"?>
<sst xmlns="http://schemas.openxmlformats.org/spreadsheetml/2006/main" count="243" uniqueCount="103">
  <si>
    <t>PODER JUDICIÁRIO</t>
  </si>
  <si>
    <t>ÓRGÃO:</t>
  </si>
  <si>
    <t>JUSTIÇA FEDERAL</t>
  </si>
  <si>
    <t>UNIDADE:</t>
  </si>
  <si>
    <t>Data de referência:</t>
  </si>
  <si>
    <t>ANEXO II - RESOLUÇÃO CNJ 102/2009 -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</si>
  <si>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</si>
  <si>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</si>
  <si>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</si>
  <si>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</si>
  <si>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</si>
  <si>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</si>
  <si>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</si>
  <si>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</si>
  <si>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</si>
  <si>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Governo</t>
  </si>
  <si>
    <t>Subfunção Governo</t>
  </si>
  <si>
    <t>Programa Governo</t>
  </si>
  <si>
    <t>Ação Governo</t>
  </si>
  <si>
    <t>Esfera Orçamentária</t>
  </si>
  <si>
    <t>Fonte Recursos</t>
  </si>
  <si>
    <t>Grupo Despesa</t>
  </si>
  <si>
    <t>Acréscimos</t>
  </si>
  <si>
    <t>Decréscimos</t>
  </si>
  <si>
    <t>PROVISAO RECEBIDA</t>
  </si>
  <si>
    <t>DESTAQUE</t>
  </si>
  <si>
    <t>DESPESAS EMPENHADAS</t>
  </si>
  <si>
    <t>%</t>
  </si>
  <si>
    <t xml:space="preserve">DESPESAS LIQUIDADAS </t>
  </si>
  <si>
    <t>DESPESAS PAGAS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</si>
  <si>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</si>
  <si>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</si>
  <si>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</si>
  <si>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</si>
  <si>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</si>
  <si>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</si>
  <si>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</si>
  <si>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</si>
  <si>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</si>
  <si>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</si>
  <si>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</si>
  <si>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</si>
  <si>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</si>
  <si>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</si>
  <si>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</si>
  <si>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</si>
  <si>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12107</t>
  </si>
  <si>
    <t>TRIBUNAL REGIONAL FEDERAL DA 6A. REGIAO</t>
  </si>
  <si>
    <t>02</t>
  </si>
  <si>
    <t>061</t>
  </si>
  <si>
    <t>0033</t>
  </si>
  <si>
    <t>PROGRAMA DE GESTAO E MANUTENCAO DO PODER JUDICIARIO</t>
  </si>
  <si>
    <t>4257</t>
  </si>
  <si>
    <t>JULGAMENTO DE CAUSAS NA JUSTICA FEDERAL</t>
  </si>
  <si>
    <t>1</t>
  </si>
  <si>
    <t>RECURSOS LIVRES DA UNIAO</t>
  </si>
  <si>
    <t>4</t>
  </si>
  <si>
    <t>3</t>
  </si>
  <si>
    <t>SERV.AFETOS AS ATIVID.ESPECIFICAS DA JUSTICA</t>
  </si>
  <si>
    <t>122</t>
  </si>
  <si>
    <t>20TP</t>
  </si>
  <si>
    <t>ATIVOS CIVIS DA UNIAO</t>
  </si>
  <si>
    <t>216H</t>
  </si>
  <si>
    <t>219Z</t>
  </si>
  <si>
    <t>331</t>
  </si>
  <si>
    <t>2004</t>
  </si>
  <si>
    <t>2</t>
  </si>
  <si>
    <t>212B</t>
  </si>
  <si>
    <t>846</t>
  </si>
  <si>
    <t>09HB</t>
  </si>
  <si>
    <t>09</t>
  </si>
  <si>
    <t>272</t>
  </si>
  <si>
    <t>0181</t>
  </si>
  <si>
    <t>APOSENTADORIAS E PENSOES CIVIS DA UNIAO</t>
  </si>
  <si>
    <t>BENEFICIOS DO RPPS DA UNIAO</t>
  </si>
  <si>
    <t>TOTAIS</t>
  </si>
  <si>
    <t>090013 - JUSTIÇA FEDERAL DE 1º GRAU EM MINAS GERAIS</t>
  </si>
  <si>
    <t>12101</t>
  </si>
  <si>
    <t>JUSTICA FEDERAL DE PRIMEIRO GRAU</t>
  </si>
  <si>
    <t>4224</t>
  </si>
  <si>
    <t>ASSISTENCIA JURIDICA A PESSOAS CARENTES</t>
  </si>
  <si>
    <t>40201</t>
  </si>
  <si>
    <t>INSTITUTO NACIONAL DO SEGURO SOCIAL - INSS</t>
  </si>
  <si>
    <t>28</t>
  </si>
  <si>
    <t>0901</t>
  </si>
  <si>
    <t>OPERACOES ESPECIAIS: CUMPRIMENTO DE SENTENCAS JUDICIAIS</t>
  </si>
  <si>
    <t>00SA</t>
  </si>
  <si>
    <t>CONTRIBUICAO DA UNIAO, DE SUAS AUTARQUIAS E FUNDACOES PARA O CUSTEIO DO REGIME DE PREVIDENCIA DOS SERVIDORES PUBLICOS FEDERAIS</t>
  </si>
  <si>
    <t>BENEFICIOS OBRIGATORIOS AOS SERVIDORES CIVIS, EMPREGADOS, MILITARES E SEUS DEPENDENTES</t>
  </si>
  <si>
    <t>ASSISTENCIA MEDICA E ODONTOLOGICA AOS SERVIDORES CIVIS, EMPREGADOS, MILITARES E SEUS DEPENDENTES</t>
  </si>
  <si>
    <t>AJUDA DE CUSTO PARA MORADIA OU AUXILIO-MORADIA A AGENTES PÚBLICOS</t>
  </si>
  <si>
    <t>CONSERVACAO E RECUPERACAO DE ATIVOS DE INFRAESTRUTURA DA UNIÃO</t>
  </si>
  <si>
    <t>1000</t>
  </si>
  <si>
    <t>PAGAMENTO DE HONORARIOS PERICIAIS NAS ACOES EM QUE O INSS FIGURE COMO PARTE E QUE SEJAM DE COMPETENCIA DA JUSTICA FEDERAL</t>
  </si>
  <si>
    <t>0909</t>
  </si>
  <si>
    <t>OPERACOES ESPECIAIS: OUTROS ENCARGOS ESPECIAIS</t>
  </si>
  <si>
    <t>00S6</t>
  </si>
  <si>
    <t>BENEFICIO ESPECIAL E DEMAIS COMPLEMENTACOES DE APOSENTADORIAS</t>
  </si>
  <si>
    <t>11101</t>
  </si>
  <si>
    <t>SUPERIOR TRIBUNAL DE JUSTICA</t>
  </si>
  <si>
    <t>128</t>
  </si>
  <si>
    <t>20G2</t>
  </si>
  <si>
    <t>FORMACAO E APERFEICOAMENTO DE MAGISTRADOS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</si>
</sst>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#,##0.00_);\(#,##0.00\)"/>
  </numFmts>
  <fonts count="11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10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9" fillId="0" borderId="0" applyBorder="0" applyProtection="0"/>
    <xf numFmtId="164" fontId="9" fillId="0" borderId="0" applyBorder="0" applyProtection="0"/>
  </cellStyleXfs>
  <cellXfs count="33">
    <xf numFmtId="0" fontId="0" fillId="0" borderId="0" xfId="0"/>
    <xf numFmtId="0" fontId="4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7" fontId="2" fillId="0" borderId="0" xfId="2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0" fontId="5" fillId="0" borderId="0" xfId="0" applyFont="1"/>
    <xf numFmtId="165" fontId="7" fillId="0" borderId="2" xfId="0" applyNumberFormat="1" applyFont="1" applyBorder="1"/>
    <xf numFmtId="4" fontId="4" fillId="0" borderId="0" xfId="0" applyNumberFormat="1" applyFont="1"/>
    <xf numFmtId="165" fontId="5" fillId="3" borderId="2" xfId="0" applyNumberFormat="1" applyFont="1" applyFill="1" applyBorder="1" applyAlignment="1">
      <alignment horizontal="right" vertical="center"/>
    </xf>
    <xf numFmtId="9" fontId="5" fillId="3" borderId="2" xfId="1" applyFont="1" applyFill="1" applyBorder="1" applyAlignment="1" applyProtection="1">
      <alignment horizontal="right" vertical="center"/>
    </xf>
    <xf numFmtId="0" fontId="3" fillId="3" borderId="0" xfId="0" applyFont="1" applyFill="1" applyAlignment="1">
      <alignment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165" fontId="7" fillId="3" borderId="0" xfId="0" applyNumberFormat="1" applyFont="1" applyFill="1"/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/>
    </xf>
    <xf numFmtId="0" fontId="8" fillId="2" borderId="2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</cellXfs>
  <cellStyles count="3">
    <cellStyle name="Normal" xfId="0" builtinId="0"/>
    <cellStyle name="Porcentagem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J35"/>
  <sheetViews>
    <sheetView showGridLines="0" tabSelected="1" zoomScale="85" zoomScaleNormal="85" workbookViewId="0">
      <pane ySplit="9" topLeftCell="A10" activePane="bottomLeft" state="frozen"/>
      <selection activeCell="F1" sqref="F1"/>
      <selection pane="bottomLeft" activeCell="C4" sqref="C4:H4"/>
    </sheetView>
  </sheetViews>
  <sheetFormatPr defaultRowHeight="12.75" x14ac:dyDescent="0.2"/>
  <cols>
    <col min="1" max="1" width="7.42578125" style="11" customWidth="1"/>
    <col min="2" max="2" width="27.28515625" style="12" customWidth="1"/>
    <col min="3" max="3" width="8.5703125" style="11" customWidth="1"/>
    <col min="4" max="4" width="9.42578125" style="11" customWidth="1"/>
    <col min="5" max="5" width="4.42578125" style="11" customWidth="1"/>
    <col min="6" max="6" width="19.85546875" style="12" customWidth="1"/>
    <col min="7" max="7" width="4.85546875" style="11" customWidth="1"/>
    <col min="8" max="8" width="24.28515625" style="12" customWidth="1"/>
    <col min="9" max="9" width="8.85546875" style="11" customWidth="1"/>
    <col min="10" max="10" width="7.42578125" style="11" customWidth="1"/>
    <col min="11" max="11" width="22.28515625" style="12" customWidth="1"/>
    <col min="12" max="12" width="8.42578125" style="11" customWidth="1"/>
    <col min="13" max="13" width="8.28515625" style="11" customWidth="1"/>
    <col min="14" max="14" width="9.140625" style="11" customWidth="1"/>
    <col min="15" max="15" width="11.140625" style="11" customWidth="1"/>
    <col min="16" max="16" width="9" style="11" customWidth="1"/>
    <col min="17" max="17" width="8.7109375" style="11" customWidth="1"/>
    <col min="18" max="18" width="14.85546875" style="12" customWidth="1"/>
    <col min="19" max="19" width="11" style="12" customWidth="1"/>
    <col min="20" max="20" width="13.140625" style="12" customWidth="1"/>
    <col min="21" max="21" width="15.28515625" style="12" bestFit="1" customWidth="1"/>
    <col min="22" max="22" width="6.5703125" style="12" bestFit="1" customWidth="1"/>
    <col min="23" max="23" width="13.28515625" style="12" customWidth="1"/>
    <col min="24" max="24" width="6.5703125" style="12" bestFit="1" customWidth="1"/>
    <col min="25" max="25" width="13" style="12" customWidth="1"/>
    <col min="26" max="26" width="6.5703125" style="12" bestFit="1" customWidth="1"/>
    <col min="27" max="1023" width="8.85546875" style="12" customWidth="1"/>
    <col min="1024" max="1025" width="8.85546875" customWidth="1"/>
  </cols>
  <sheetData>
    <row r="1" spans="1:1024" s="13" customFormat="1" ht="11.25" customHeight="1" x14ac:dyDescent="0.2">
      <c r="A1" s="5"/>
      <c r="B1" s="6" t="s">
        <v>0</v>
      </c>
      <c r="C1" s="7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MJ1"/>
    </row>
    <row r="2" spans="1:1024" s="13" customFormat="1" ht="12" customHeight="1" x14ac:dyDescent="0.2">
      <c r="A2" s="5"/>
      <c r="B2" s="6" t="s">
        <v>1</v>
      </c>
      <c r="C2" s="31" t="s">
        <v>2</v>
      </c>
      <c r="D2" s="31"/>
      <c r="E2" s="31"/>
      <c r="F2" s="31"/>
      <c r="G2" s="31"/>
      <c r="H2" s="3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MJ2"/>
    </row>
    <row r="3" spans="1:1024" s="13" customFormat="1" ht="12" customHeight="1" x14ac:dyDescent="0.2">
      <c r="A3" s="5"/>
      <c r="B3" s="6" t="s">
        <v>3</v>
      </c>
      <c r="C3" s="31" t="s">
        <v>76</v>
      </c>
      <c r="D3" s="31"/>
      <c r="E3" s="31"/>
      <c r="F3" s="31"/>
      <c r="G3" s="31"/>
      <c r="H3" s="31"/>
      <c r="I3" s="31"/>
      <c r="J3" s="31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MJ3"/>
    </row>
    <row r="4" spans="1:1024" s="13" customFormat="1" ht="12" customHeight="1" x14ac:dyDescent="0.2">
      <c r="A4" s="5"/>
      <c r="B4" s="6" t="s">
        <v>4</v>
      </c>
      <c r="C4" s="32">
        <v>45108</v>
      </c>
      <c r="D4" s="32"/>
      <c r="E4" s="32"/>
      <c r="F4" s="32"/>
      <c r="G4" s="32"/>
      <c r="H4" s="32"/>
      <c r="I4" s="9"/>
      <c r="J4" s="9"/>
      <c r="K4" s="9"/>
      <c r="L4" s="9"/>
      <c r="M4" s="9"/>
      <c r="N4" s="9"/>
      <c r="O4" s="9"/>
      <c r="P4" s="9"/>
      <c r="Q4" s="9"/>
      <c r="R4" s="21"/>
      <c r="S4" s="21"/>
      <c r="T4" s="21"/>
      <c r="U4" s="21"/>
      <c r="V4" s="21"/>
      <c r="W4" s="21"/>
      <c r="X4" s="21"/>
      <c r="Y4" s="21"/>
      <c r="Z4" s="9"/>
      <c r="AMJ4"/>
    </row>
    <row r="5" spans="1:1024" s="13" customFormat="1" ht="12" customHeight="1" x14ac:dyDescent="0.2">
      <c r="A5" s="6"/>
      <c r="B5" s="10"/>
      <c r="C5" s="8"/>
      <c r="D5" s="9"/>
      <c r="E5" s="9"/>
      <c r="F5" s="9"/>
      <c r="G5" s="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MJ5"/>
    </row>
    <row r="6" spans="1:1024" x14ac:dyDescent="0.2">
      <c r="A6" s="27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1024" ht="13.15" customHeight="1" x14ac:dyDescent="0.2">
      <c r="A7" s="28" t="s">
        <v>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9" t="s">
        <v>7</v>
      </c>
      <c r="N7" s="29" t="s">
        <v>8</v>
      </c>
      <c r="O7" s="29"/>
      <c r="P7" s="29" t="s">
        <v>9</v>
      </c>
      <c r="Q7" s="29" t="s">
        <v>10</v>
      </c>
      <c r="R7" s="30" t="s">
        <v>11</v>
      </c>
      <c r="S7" s="30"/>
      <c r="T7" s="29" t="s">
        <v>12</v>
      </c>
      <c r="U7" s="30" t="s">
        <v>13</v>
      </c>
      <c r="V7" s="30"/>
      <c r="W7" s="30"/>
      <c r="X7" s="30"/>
      <c r="Y7" s="30"/>
      <c r="Z7" s="30"/>
    </row>
    <row r="8" spans="1:1024" ht="24" customHeight="1" x14ac:dyDescent="0.2">
      <c r="A8" s="25" t="s">
        <v>14</v>
      </c>
      <c r="B8" s="25"/>
      <c r="C8" s="25" t="s">
        <v>15</v>
      </c>
      <c r="D8" s="25" t="s">
        <v>16</v>
      </c>
      <c r="E8" s="25" t="s">
        <v>17</v>
      </c>
      <c r="F8" s="25"/>
      <c r="G8" s="25" t="s">
        <v>18</v>
      </c>
      <c r="H8" s="25"/>
      <c r="I8" s="25" t="s">
        <v>19</v>
      </c>
      <c r="J8" s="25" t="s">
        <v>20</v>
      </c>
      <c r="K8" s="25"/>
      <c r="L8" s="25" t="s">
        <v>21</v>
      </c>
      <c r="M8" s="29"/>
      <c r="N8" s="4" t="s">
        <v>22</v>
      </c>
      <c r="O8" s="4" t="s">
        <v>23</v>
      </c>
      <c r="P8" s="29"/>
      <c r="Q8" s="29"/>
      <c r="R8" s="3" t="s">
        <v>24</v>
      </c>
      <c r="S8" s="2" t="s">
        <v>25</v>
      </c>
      <c r="T8" s="29"/>
      <c r="U8" s="3" t="s">
        <v>26</v>
      </c>
      <c r="V8" s="3" t="s">
        <v>27</v>
      </c>
      <c r="W8" s="3" t="s">
        <v>28</v>
      </c>
      <c r="X8" s="3" t="s">
        <v>27</v>
      </c>
      <c r="Y8" s="3" t="s">
        <v>29</v>
      </c>
      <c r="Z8" s="3" t="s">
        <v>27</v>
      </c>
    </row>
    <row r="9" spans="1:1024" x14ac:dyDescent="0.2">
      <c r="A9" s="2" t="s">
        <v>30</v>
      </c>
      <c r="B9" s="2" t="s">
        <v>31</v>
      </c>
      <c r="C9" s="25"/>
      <c r="D9" s="25"/>
      <c r="E9" s="25"/>
      <c r="F9" s="25"/>
      <c r="G9" s="25"/>
      <c r="H9" s="25"/>
      <c r="I9" s="25"/>
      <c r="J9" s="2" t="s">
        <v>30</v>
      </c>
      <c r="K9" s="2" t="s">
        <v>31</v>
      </c>
      <c r="L9" s="25"/>
      <c r="M9" s="14" t="s">
        <v>32</v>
      </c>
      <c r="N9" s="15" t="s">
        <v>33</v>
      </c>
      <c r="O9" s="15" t="s">
        <v>34</v>
      </c>
      <c r="P9" s="15" t="s">
        <v>35</v>
      </c>
      <c r="Q9" s="15" t="s">
        <v>36</v>
      </c>
      <c r="R9" s="3" t="s">
        <v>37</v>
      </c>
      <c r="S9" s="3" t="s">
        <v>38</v>
      </c>
      <c r="T9" s="4" t="s">
        <v>39</v>
      </c>
      <c r="U9" s="3" t="s">
        <v>40</v>
      </c>
      <c r="V9" s="3" t="s">
        <v>41</v>
      </c>
      <c r="W9" s="3" t="s">
        <v>42</v>
      </c>
      <c r="X9" s="3" t="s">
        <v>43</v>
      </c>
      <c r="Y9" s="3" t="s">
        <v>44</v>
      </c>
      <c r="Z9" s="3" t="s">
        <v>45</v>
      </c>
    </row>
    <row r="10" spans="1:1024" s="16" customFormat="1" ht="30" customHeight="1" x14ac:dyDescent="0.2">
      <c r="A10" s="22" t="s">
        <v>77</v>
      </c>
      <c r="B10" s="23" t="s">
        <v>78</v>
      </c>
      <c r="C10" s="22" t="s">
        <v>48</v>
      </c>
      <c r="D10" s="22" t="s">
        <v>49</v>
      </c>
      <c r="E10" s="22" t="s">
        <v>50</v>
      </c>
      <c r="F10" s="23" t="s">
        <v>51</v>
      </c>
      <c r="G10" s="22" t="s">
        <v>79</v>
      </c>
      <c r="H10" s="23" t="s">
        <v>80</v>
      </c>
      <c r="I10" s="22" t="s">
        <v>54</v>
      </c>
      <c r="J10" s="22">
        <v>1000</v>
      </c>
      <c r="K10" s="23" t="s">
        <v>55</v>
      </c>
      <c r="L10" s="22" t="s">
        <v>57</v>
      </c>
      <c r="M10" s="22"/>
      <c r="N10" s="22"/>
      <c r="O10" s="22"/>
      <c r="P10" s="22">
        <f t="shared" ref="P10:P26" si="0">M10+N10-O10</f>
        <v>0</v>
      </c>
      <c r="Q10" s="22"/>
      <c r="R10" s="19">
        <v>1864918</v>
      </c>
      <c r="S10" s="19"/>
      <c r="T10" s="19">
        <f t="shared" ref="T10:T27" si="1">P10-Q10+R10+S10</f>
        <v>1864918</v>
      </c>
      <c r="U10" s="19">
        <v>1863433.19</v>
      </c>
      <c r="V10" s="20">
        <f t="shared" ref="V10:V24" si="2">U10/T10</f>
        <v>0.99920382022158616</v>
      </c>
      <c r="W10" s="19">
        <v>1862999.22</v>
      </c>
      <c r="X10" s="20">
        <f t="shared" ref="X10:X26" si="3">W10/T10</f>
        <v>0.99897111830118002</v>
      </c>
      <c r="Y10" s="19">
        <v>1712675.29</v>
      </c>
      <c r="Z10" s="20">
        <f t="shared" ref="Z10:Z26" si="4">Y10/T10</f>
        <v>0.91836493079052273</v>
      </c>
      <c r="AMJ10"/>
    </row>
    <row r="11" spans="1:1024" s="16" customFormat="1" ht="33.75" x14ac:dyDescent="0.2">
      <c r="A11" s="22" t="s">
        <v>77</v>
      </c>
      <c r="B11" s="23" t="s">
        <v>78</v>
      </c>
      <c r="C11" s="22" t="s">
        <v>48</v>
      </c>
      <c r="D11" s="22" t="s">
        <v>49</v>
      </c>
      <c r="E11" s="22" t="s">
        <v>50</v>
      </c>
      <c r="F11" s="23" t="s">
        <v>51</v>
      </c>
      <c r="G11" s="22" t="s">
        <v>52</v>
      </c>
      <c r="H11" s="23" t="s">
        <v>53</v>
      </c>
      <c r="I11" s="22" t="s">
        <v>54</v>
      </c>
      <c r="J11" s="22">
        <v>1000</v>
      </c>
      <c r="K11" s="23" t="s">
        <v>55</v>
      </c>
      <c r="L11" s="22" t="s">
        <v>56</v>
      </c>
      <c r="M11" s="22"/>
      <c r="N11" s="22"/>
      <c r="O11" s="22"/>
      <c r="P11" s="22">
        <f t="shared" si="0"/>
        <v>0</v>
      </c>
      <c r="Q11" s="22"/>
      <c r="R11" s="19">
        <v>2396500</v>
      </c>
      <c r="S11" s="19"/>
      <c r="T11" s="19">
        <f t="shared" si="1"/>
        <v>2396500</v>
      </c>
      <c r="U11" s="19">
        <v>11461.8</v>
      </c>
      <c r="V11" s="20">
        <f t="shared" si="2"/>
        <v>4.7827248070102229E-3</v>
      </c>
      <c r="W11" s="19">
        <v>11461.8</v>
      </c>
      <c r="X11" s="20">
        <f t="shared" si="3"/>
        <v>4.7827248070102229E-3</v>
      </c>
      <c r="Y11" s="19">
        <v>11461.8</v>
      </c>
      <c r="Z11" s="20">
        <f t="shared" si="4"/>
        <v>4.7827248070102229E-3</v>
      </c>
      <c r="AMJ11"/>
    </row>
    <row r="12" spans="1:1024" s="16" customFormat="1" ht="33.75" x14ac:dyDescent="0.2">
      <c r="A12" s="22" t="s">
        <v>77</v>
      </c>
      <c r="B12" s="23" t="s">
        <v>78</v>
      </c>
      <c r="C12" s="22" t="s">
        <v>48</v>
      </c>
      <c r="D12" s="22" t="s">
        <v>49</v>
      </c>
      <c r="E12" s="22" t="s">
        <v>50</v>
      </c>
      <c r="F12" s="23" t="s">
        <v>51</v>
      </c>
      <c r="G12" s="22" t="s">
        <v>52</v>
      </c>
      <c r="H12" s="23" t="s">
        <v>53</v>
      </c>
      <c r="I12" s="22" t="s">
        <v>54</v>
      </c>
      <c r="J12" s="22">
        <v>1000</v>
      </c>
      <c r="K12" s="23" t="s">
        <v>55</v>
      </c>
      <c r="L12" s="22" t="s">
        <v>57</v>
      </c>
      <c r="M12" s="22"/>
      <c r="N12" s="22"/>
      <c r="O12" s="22"/>
      <c r="P12" s="22">
        <f t="shared" si="0"/>
        <v>0</v>
      </c>
      <c r="Q12" s="22"/>
      <c r="R12" s="19">
        <v>70618171.120000005</v>
      </c>
      <c r="S12" s="19"/>
      <c r="T12" s="19">
        <f t="shared" si="1"/>
        <v>70618171.120000005</v>
      </c>
      <c r="U12" s="19">
        <v>50000581.57</v>
      </c>
      <c r="V12" s="20">
        <f t="shared" si="2"/>
        <v>0.70804129839379504</v>
      </c>
      <c r="W12" s="19">
        <v>29090001.870000001</v>
      </c>
      <c r="X12" s="20">
        <f t="shared" si="3"/>
        <v>0.41193366252105224</v>
      </c>
      <c r="Y12" s="19">
        <v>28882605.469999999</v>
      </c>
      <c r="Z12" s="20">
        <f t="shared" si="4"/>
        <v>0.40899679235419989</v>
      </c>
      <c r="AMJ12"/>
    </row>
    <row r="13" spans="1:1024" s="16" customFormat="1" ht="33.75" x14ac:dyDescent="0.2">
      <c r="A13" s="22" t="s">
        <v>77</v>
      </c>
      <c r="B13" s="23" t="s">
        <v>78</v>
      </c>
      <c r="C13" s="22" t="s">
        <v>48</v>
      </c>
      <c r="D13" s="22" t="s">
        <v>49</v>
      </c>
      <c r="E13" s="22" t="s">
        <v>50</v>
      </c>
      <c r="F13" s="23" t="s">
        <v>51</v>
      </c>
      <c r="G13" s="22">
        <v>4257</v>
      </c>
      <c r="H13" s="23" t="s">
        <v>53</v>
      </c>
      <c r="I13" s="22" t="s">
        <v>54</v>
      </c>
      <c r="J13" s="22">
        <v>1027</v>
      </c>
      <c r="K13" s="23" t="s">
        <v>58</v>
      </c>
      <c r="L13" s="22" t="s">
        <v>57</v>
      </c>
      <c r="M13" s="22"/>
      <c r="N13" s="22"/>
      <c r="O13" s="22"/>
      <c r="P13" s="22">
        <f t="shared" si="0"/>
        <v>0</v>
      </c>
      <c r="Q13" s="22"/>
      <c r="R13" s="19">
        <v>14203264</v>
      </c>
      <c r="S13" s="19"/>
      <c r="T13" s="19">
        <f t="shared" si="1"/>
        <v>14203264</v>
      </c>
      <c r="U13" s="19">
        <v>11405438.76</v>
      </c>
      <c r="V13" s="20">
        <f t="shared" si="2"/>
        <v>0.80301533225038979</v>
      </c>
      <c r="W13" s="19">
        <v>5730937.4900000002</v>
      </c>
      <c r="X13" s="20">
        <f>U12/T13</f>
        <v>3.5203585295605291</v>
      </c>
      <c r="Y13" s="19">
        <v>5605313.8899999997</v>
      </c>
      <c r="Z13" s="20">
        <f t="shared" si="4"/>
        <v>0.39464970094198065</v>
      </c>
      <c r="AMJ13"/>
    </row>
    <row r="14" spans="1:1024" s="16" customFormat="1" ht="33.75" x14ac:dyDescent="0.2">
      <c r="A14" s="22" t="s">
        <v>77</v>
      </c>
      <c r="B14" s="23" t="s">
        <v>78</v>
      </c>
      <c r="C14" s="22" t="s">
        <v>48</v>
      </c>
      <c r="D14" s="22" t="s">
        <v>59</v>
      </c>
      <c r="E14" s="22" t="s">
        <v>50</v>
      </c>
      <c r="F14" s="23" t="s">
        <v>51</v>
      </c>
      <c r="G14" s="22" t="s">
        <v>60</v>
      </c>
      <c r="H14" s="23" t="s">
        <v>61</v>
      </c>
      <c r="I14" s="22" t="s">
        <v>54</v>
      </c>
      <c r="J14" s="22">
        <v>1000</v>
      </c>
      <c r="K14" s="23" t="s">
        <v>55</v>
      </c>
      <c r="L14" s="22" t="s">
        <v>54</v>
      </c>
      <c r="M14" s="22"/>
      <c r="N14" s="22"/>
      <c r="O14" s="22"/>
      <c r="P14" s="22">
        <f t="shared" si="0"/>
        <v>0</v>
      </c>
      <c r="Q14" s="22"/>
      <c r="R14" s="19">
        <v>516900000</v>
      </c>
      <c r="S14" s="19"/>
      <c r="T14" s="19">
        <f t="shared" si="1"/>
        <v>516900000</v>
      </c>
      <c r="U14" s="19">
        <v>488861678.11000001</v>
      </c>
      <c r="V14" s="20">
        <f t="shared" si="2"/>
        <v>0.94575677715225381</v>
      </c>
      <c r="W14" s="19">
        <v>265515005.74000001</v>
      </c>
      <c r="X14" s="20">
        <f t="shared" si="3"/>
        <v>0.51366803199845235</v>
      </c>
      <c r="Y14" s="19">
        <v>261261190.53999999</v>
      </c>
      <c r="Z14" s="20">
        <f t="shared" si="4"/>
        <v>0.50543855782549818</v>
      </c>
      <c r="AMJ14"/>
    </row>
    <row r="15" spans="1:1024" s="16" customFormat="1" ht="45" x14ac:dyDescent="0.2">
      <c r="A15" s="22" t="s">
        <v>77</v>
      </c>
      <c r="B15" s="23" t="s">
        <v>78</v>
      </c>
      <c r="C15" s="22" t="s">
        <v>48</v>
      </c>
      <c r="D15" s="22" t="s">
        <v>59</v>
      </c>
      <c r="E15" s="22" t="s">
        <v>50</v>
      </c>
      <c r="F15" s="23" t="s">
        <v>51</v>
      </c>
      <c r="G15" s="22" t="s">
        <v>62</v>
      </c>
      <c r="H15" s="23" t="s">
        <v>90</v>
      </c>
      <c r="I15" s="22" t="s">
        <v>54</v>
      </c>
      <c r="J15" s="22">
        <v>1000</v>
      </c>
      <c r="K15" s="23" t="s">
        <v>55</v>
      </c>
      <c r="L15" s="22" t="s">
        <v>57</v>
      </c>
      <c r="M15" s="22"/>
      <c r="N15" s="22"/>
      <c r="O15" s="22"/>
      <c r="P15" s="22">
        <f t="shared" si="0"/>
        <v>0</v>
      </c>
      <c r="Q15" s="22"/>
      <c r="R15" s="19">
        <v>1104000</v>
      </c>
      <c r="S15" s="19"/>
      <c r="T15" s="19">
        <f t="shared" si="1"/>
        <v>1104000</v>
      </c>
      <c r="U15" s="19">
        <v>840938.11</v>
      </c>
      <c r="V15" s="20">
        <f t="shared" si="2"/>
        <v>0.76171930253623188</v>
      </c>
      <c r="W15" s="19">
        <v>566486.54</v>
      </c>
      <c r="X15" s="20">
        <f t="shared" si="3"/>
        <v>0.51312186594202902</v>
      </c>
      <c r="Y15" s="19">
        <v>566486.54</v>
      </c>
      <c r="Z15" s="20">
        <f t="shared" si="4"/>
        <v>0.51312186594202902</v>
      </c>
      <c r="AMJ15"/>
    </row>
    <row r="16" spans="1:1024" s="16" customFormat="1" ht="33.75" x14ac:dyDescent="0.2">
      <c r="A16" s="22" t="s">
        <v>77</v>
      </c>
      <c r="B16" s="23" t="s">
        <v>78</v>
      </c>
      <c r="C16" s="22" t="s">
        <v>48</v>
      </c>
      <c r="D16" s="22" t="s">
        <v>59</v>
      </c>
      <c r="E16" s="22" t="s">
        <v>50</v>
      </c>
      <c r="F16" s="23" t="s">
        <v>51</v>
      </c>
      <c r="G16" s="22" t="s">
        <v>63</v>
      </c>
      <c r="H16" s="23" t="s">
        <v>91</v>
      </c>
      <c r="I16" s="22" t="s">
        <v>54</v>
      </c>
      <c r="J16" s="22">
        <v>1000</v>
      </c>
      <c r="K16" s="23" t="s">
        <v>55</v>
      </c>
      <c r="L16" s="22" t="s">
        <v>56</v>
      </c>
      <c r="M16" s="22"/>
      <c r="N16" s="22"/>
      <c r="O16" s="22"/>
      <c r="P16" s="22">
        <f t="shared" si="0"/>
        <v>0</v>
      </c>
      <c r="Q16" s="22"/>
      <c r="R16" s="19">
        <v>3213435</v>
      </c>
      <c r="S16" s="19"/>
      <c r="T16" s="19">
        <f t="shared" si="1"/>
        <v>3213435</v>
      </c>
      <c r="U16" s="19"/>
      <c r="V16" s="20">
        <f t="shared" si="2"/>
        <v>0</v>
      </c>
      <c r="W16" s="19"/>
      <c r="X16" s="20">
        <f t="shared" si="3"/>
        <v>0</v>
      </c>
      <c r="Y16" s="19"/>
      <c r="Z16" s="20">
        <f t="shared" si="4"/>
        <v>0</v>
      </c>
      <c r="AMJ16"/>
    </row>
    <row r="17" spans="1:1024" s="16" customFormat="1" ht="33.75" x14ac:dyDescent="0.2">
      <c r="A17" s="22" t="s">
        <v>77</v>
      </c>
      <c r="B17" s="23" t="s">
        <v>78</v>
      </c>
      <c r="C17" s="22" t="s">
        <v>48</v>
      </c>
      <c r="D17" s="22" t="s">
        <v>59</v>
      </c>
      <c r="E17" s="22" t="s">
        <v>50</v>
      </c>
      <c r="F17" s="23" t="s">
        <v>51</v>
      </c>
      <c r="G17" s="22" t="s">
        <v>63</v>
      </c>
      <c r="H17" s="23" t="s">
        <v>91</v>
      </c>
      <c r="I17" s="22" t="s">
        <v>54</v>
      </c>
      <c r="J17" s="22">
        <v>1000</v>
      </c>
      <c r="K17" s="23" t="s">
        <v>55</v>
      </c>
      <c r="L17" s="22">
        <v>3</v>
      </c>
      <c r="M17" s="22"/>
      <c r="N17" s="22"/>
      <c r="O17" s="22"/>
      <c r="P17" s="22"/>
      <c r="Q17" s="22"/>
      <c r="R17" s="19">
        <v>950000</v>
      </c>
      <c r="S17" s="19"/>
      <c r="T17" s="19">
        <f t="shared" si="1"/>
        <v>950000</v>
      </c>
      <c r="U17" s="19">
        <v>310865</v>
      </c>
      <c r="V17" s="20">
        <f t="shared" ref="V17" si="5">U17/T17</f>
        <v>0.3272263157894737</v>
      </c>
      <c r="W17" s="19">
        <v>306408.57</v>
      </c>
      <c r="X17" s="20">
        <f t="shared" ref="X17" si="6">W17/T17</f>
        <v>0.32253533684210528</v>
      </c>
      <c r="Y17" s="19">
        <v>303437.57</v>
      </c>
      <c r="Z17" s="20">
        <f t="shared" ref="Z17" si="7">Y17/T17</f>
        <v>0.31940796842105262</v>
      </c>
      <c r="AMJ17"/>
    </row>
    <row r="18" spans="1:1024" s="16" customFormat="1" ht="56.25" x14ac:dyDescent="0.2">
      <c r="A18" s="22" t="s">
        <v>77</v>
      </c>
      <c r="B18" s="23" t="s">
        <v>78</v>
      </c>
      <c r="C18" s="22" t="s">
        <v>48</v>
      </c>
      <c r="D18" s="22" t="s">
        <v>64</v>
      </c>
      <c r="E18" s="22" t="s">
        <v>50</v>
      </c>
      <c r="F18" s="23" t="s">
        <v>51</v>
      </c>
      <c r="G18" s="22" t="s">
        <v>65</v>
      </c>
      <c r="H18" s="23" t="s">
        <v>89</v>
      </c>
      <c r="I18" s="22" t="s">
        <v>66</v>
      </c>
      <c r="J18" s="22">
        <v>1000</v>
      </c>
      <c r="K18" s="23" t="s">
        <v>55</v>
      </c>
      <c r="L18" s="22" t="s">
        <v>57</v>
      </c>
      <c r="M18" s="22"/>
      <c r="N18" s="22"/>
      <c r="O18" s="22"/>
      <c r="P18" s="22">
        <f t="shared" si="0"/>
        <v>0</v>
      </c>
      <c r="Q18" s="22"/>
      <c r="R18" s="19">
        <v>32924817.870000001</v>
      </c>
      <c r="S18" s="19"/>
      <c r="T18" s="19">
        <f t="shared" si="1"/>
        <v>32924817.870000001</v>
      </c>
      <c r="U18" s="19">
        <v>32909790.539999999</v>
      </c>
      <c r="V18" s="20">
        <f t="shared" si="2"/>
        <v>0.9995435865413338</v>
      </c>
      <c r="W18" s="19">
        <v>12694042.869999999</v>
      </c>
      <c r="X18" s="20">
        <f t="shared" si="3"/>
        <v>0.38554633529397253</v>
      </c>
      <c r="Y18" s="19">
        <v>12694042.869999999</v>
      </c>
      <c r="Z18" s="20">
        <f t="shared" si="4"/>
        <v>0.38554633529397253</v>
      </c>
      <c r="AMJ18"/>
    </row>
    <row r="19" spans="1:1024" s="16" customFormat="1" ht="45" x14ac:dyDescent="0.2">
      <c r="A19" s="22" t="s">
        <v>77</v>
      </c>
      <c r="B19" s="23" t="s">
        <v>78</v>
      </c>
      <c r="C19" s="22" t="s">
        <v>48</v>
      </c>
      <c r="D19" s="22" t="s">
        <v>64</v>
      </c>
      <c r="E19" s="22" t="s">
        <v>50</v>
      </c>
      <c r="F19" s="23" t="s">
        <v>51</v>
      </c>
      <c r="G19" s="22" t="s">
        <v>67</v>
      </c>
      <c r="H19" s="23" t="s">
        <v>88</v>
      </c>
      <c r="I19" s="22" t="s">
        <v>54</v>
      </c>
      <c r="J19" s="22">
        <v>1000</v>
      </c>
      <c r="K19" s="23" t="s">
        <v>55</v>
      </c>
      <c r="L19" s="22" t="s">
        <v>57</v>
      </c>
      <c r="M19" s="22"/>
      <c r="N19" s="22"/>
      <c r="O19" s="22"/>
      <c r="P19" s="22">
        <f t="shared" si="0"/>
        <v>0</v>
      </c>
      <c r="Q19" s="22"/>
      <c r="R19" s="19">
        <v>30357700</v>
      </c>
      <c r="S19" s="19"/>
      <c r="T19" s="19">
        <f t="shared" si="1"/>
        <v>30357700</v>
      </c>
      <c r="U19" s="19">
        <v>25602066.280000001</v>
      </c>
      <c r="V19" s="20">
        <f t="shared" si="2"/>
        <v>0.84334670544870005</v>
      </c>
      <c r="W19" s="19">
        <v>16680883.27</v>
      </c>
      <c r="X19" s="20">
        <f t="shared" si="3"/>
        <v>0.54947783494797031</v>
      </c>
      <c r="Y19" s="19">
        <v>16680883.27</v>
      </c>
      <c r="Z19" s="20">
        <f t="shared" si="4"/>
        <v>0.54947783494797031</v>
      </c>
      <c r="AMJ19"/>
    </row>
    <row r="20" spans="1:1024" s="16" customFormat="1" ht="67.5" x14ac:dyDescent="0.2">
      <c r="A20" s="22" t="s">
        <v>77</v>
      </c>
      <c r="B20" s="23" t="s">
        <v>78</v>
      </c>
      <c r="C20" s="22" t="s">
        <v>48</v>
      </c>
      <c r="D20" s="22" t="s">
        <v>68</v>
      </c>
      <c r="E20" s="22" t="s">
        <v>50</v>
      </c>
      <c r="F20" s="23" t="s">
        <v>51</v>
      </c>
      <c r="G20" s="22" t="s">
        <v>69</v>
      </c>
      <c r="H20" s="23" t="s">
        <v>87</v>
      </c>
      <c r="I20" s="22" t="s">
        <v>54</v>
      </c>
      <c r="J20" s="22">
        <v>1000</v>
      </c>
      <c r="K20" s="23" t="s">
        <v>55</v>
      </c>
      <c r="L20" s="22" t="s">
        <v>54</v>
      </c>
      <c r="M20" s="22"/>
      <c r="N20" s="22"/>
      <c r="O20" s="22"/>
      <c r="P20" s="22">
        <f t="shared" si="0"/>
        <v>0</v>
      </c>
      <c r="Q20" s="22"/>
      <c r="R20" s="19">
        <v>105600000</v>
      </c>
      <c r="S20" s="19"/>
      <c r="T20" s="19">
        <f t="shared" si="1"/>
        <v>105600000</v>
      </c>
      <c r="U20" s="19">
        <v>97787674.299999997</v>
      </c>
      <c r="V20" s="20">
        <f t="shared" si="2"/>
        <v>0.92601964299242423</v>
      </c>
      <c r="W20" s="19">
        <v>42432291.18</v>
      </c>
      <c r="X20" s="20">
        <f t="shared" si="3"/>
        <v>0.40182093920454542</v>
      </c>
      <c r="Y20" s="19">
        <v>42418863.259999998</v>
      </c>
      <c r="Z20" s="20">
        <f t="shared" si="4"/>
        <v>0.4016937808712121</v>
      </c>
      <c r="AMJ20"/>
    </row>
    <row r="21" spans="1:1024" s="16" customFormat="1" ht="33.75" x14ac:dyDescent="0.2">
      <c r="A21" s="22" t="s">
        <v>77</v>
      </c>
      <c r="B21" s="23" t="s">
        <v>78</v>
      </c>
      <c r="C21" s="22" t="s">
        <v>70</v>
      </c>
      <c r="D21" s="22" t="s">
        <v>71</v>
      </c>
      <c r="E21" s="22" t="s">
        <v>50</v>
      </c>
      <c r="F21" s="23" t="s">
        <v>51</v>
      </c>
      <c r="G21" s="22" t="s">
        <v>72</v>
      </c>
      <c r="H21" s="23" t="s">
        <v>73</v>
      </c>
      <c r="I21" s="22" t="s">
        <v>66</v>
      </c>
      <c r="J21" s="22">
        <v>1056</v>
      </c>
      <c r="K21" s="23" t="s">
        <v>74</v>
      </c>
      <c r="L21" s="22" t="s">
        <v>54</v>
      </c>
      <c r="M21" s="22"/>
      <c r="N21" s="22"/>
      <c r="O21" s="22"/>
      <c r="P21" s="22">
        <f t="shared" si="0"/>
        <v>0</v>
      </c>
      <c r="Q21" s="22"/>
      <c r="R21" s="19">
        <v>139800000</v>
      </c>
      <c r="S21" s="19"/>
      <c r="T21" s="19">
        <f t="shared" si="1"/>
        <v>139800000</v>
      </c>
      <c r="U21" s="19">
        <v>128392569.94</v>
      </c>
      <c r="V21" s="20">
        <f t="shared" si="2"/>
        <v>0.91840178783977111</v>
      </c>
      <c r="W21" s="19">
        <v>79923560.090000004</v>
      </c>
      <c r="X21" s="20">
        <f t="shared" si="3"/>
        <v>0.57169928533619463</v>
      </c>
      <c r="Y21" s="19">
        <v>78290533.219999999</v>
      </c>
      <c r="Z21" s="20">
        <f t="shared" si="4"/>
        <v>0.5600181203147353</v>
      </c>
      <c r="AMJ21"/>
    </row>
    <row r="22" spans="1:1024" s="16" customFormat="1" ht="33.75" x14ac:dyDescent="0.2">
      <c r="A22" s="22" t="s">
        <v>77</v>
      </c>
      <c r="B22" s="23" t="s">
        <v>78</v>
      </c>
      <c r="C22" s="22">
        <v>28</v>
      </c>
      <c r="D22" s="22" t="s">
        <v>68</v>
      </c>
      <c r="E22" s="22" t="s">
        <v>94</v>
      </c>
      <c r="F22" s="23" t="s">
        <v>95</v>
      </c>
      <c r="G22" s="22" t="s">
        <v>96</v>
      </c>
      <c r="H22" s="23" t="s">
        <v>97</v>
      </c>
      <c r="I22" s="22">
        <v>1</v>
      </c>
      <c r="J22" s="22" t="s">
        <v>92</v>
      </c>
      <c r="K22" s="23" t="s">
        <v>55</v>
      </c>
      <c r="L22" s="22">
        <v>1</v>
      </c>
      <c r="M22" s="22"/>
      <c r="N22" s="22"/>
      <c r="O22" s="22"/>
      <c r="P22" s="22"/>
      <c r="Q22" s="22"/>
      <c r="R22" s="19">
        <v>2400000</v>
      </c>
      <c r="S22" s="19"/>
      <c r="T22" s="19">
        <f t="shared" ref="T22" si="8">P22-Q22+R22+S22</f>
        <v>2400000</v>
      </c>
      <c r="U22" s="19">
        <v>1000000</v>
      </c>
      <c r="V22" s="20">
        <f t="shared" ref="V22" si="9">U22/T22</f>
        <v>0.41666666666666669</v>
      </c>
      <c r="W22" s="19">
        <v>394473.33</v>
      </c>
      <c r="X22" s="20">
        <f t="shared" ref="X22" si="10">W22/T22</f>
        <v>0.1643638875</v>
      </c>
      <c r="Y22" s="19">
        <v>394473.33</v>
      </c>
      <c r="Z22" s="20">
        <f t="shared" ref="Z22" si="11">Y22/T22</f>
        <v>0.1643638875</v>
      </c>
      <c r="AMJ22"/>
    </row>
    <row r="23" spans="1:1024" s="16" customFormat="1" ht="56.25" x14ac:dyDescent="0.2">
      <c r="A23" s="22" t="s">
        <v>46</v>
      </c>
      <c r="B23" s="23" t="s">
        <v>47</v>
      </c>
      <c r="C23" s="22" t="s">
        <v>48</v>
      </c>
      <c r="D23" s="22" t="s">
        <v>64</v>
      </c>
      <c r="E23" s="22" t="s">
        <v>50</v>
      </c>
      <c r="F23" s="23" t="s">
        <v>51</v>
      </c>
      <c r="G23" s="22" t="s">
        <v>65</v>
      </c>
      <c r="H23" s="23" t="s">
        <v>89</v>
      </c>
      <c r="I23" s="22">
        <v>2</v>
      </c>
      <c r="J23" s="22" t="s">
        <v>92</v>
      </c>
      <c r="K23" s="23" t="s">
        <v>55</v>
      </c>
      <c r="L23" s="22" t="s">
        <v>57</v>
      </c>
      <c r="M23" s="22"/>
      <c r="N23" s="22"/>
      <c r="O23" s="22"/>
      <c r="P23" s="22">
        <f t="shared" si="0"/>
        <v>0</v>
      </c>
      <c r="Q23" s="22"/>
      <c r="R23" s="19">
        <v>5763620</v>
      </c>
      <c r="S23" s="19"/>
      <c r="T23" s="19">
        <f t="shared" si="1"/>
        <v>5763620</v>
      </c>
      <c r="U23" s="19">
        <v>5763620</v>
      </c>
      <c r="V23" s="20">
        <f t="shared" si="2"/>
        <v>1</v>
      </c>
      <c r="W23" s="19">
        <v>981826.49</v>
      </c>
      <c r="X23" s="20">
        <f t="shared" si="3"/>
        <v>0.17034892827771436</v>
      </c>
      <c r="Y23" s="19">
        <v>981826.49</v>
      </c>
      <c r="Z23" s="20">
        <f t="shared" si="4"/>
        <v>0.17034892827771436</v>
      </c>
      <c r="AMJ23"/>
    </row>
    <row r="24" spans="1:1024" s="16" customFormat="1" ht="33.75" x14ac:dyDescent="0.2">
      <c r="A24" s="22" t="s">
        <v>46</v>
      </c>
      <c r="B24" s="23" t="s">
        <v>47</v>
      </c>
      <c r="C24" s="22" t="s">
        <v>48</v>
      </c>
      <c r="D24" s="22" t="s">
        <v>49</v>
      </c>
      <c r="E24" s="22" t="s">
        <v>50</v>
      </c>
      <c r="F24" s="23" t="s">
        <v>51</v>
      </c>
      <c r="G24" s="22" t="s">
        <v>52</v>
      </c>
      <c r="H24" s="23" t="s">
        <v>53</v>
      </c>
      <c r="I24" s="22">
        <v>1</v>
      </c>
      <c r="J24" s="22" t="s">
        <v>92</v>
      </c>
      <c r="K24" s="23" t="s">
        <v>55</v>
      </c>
      <c r="L24" s="22" t="s">
        <v>57</v>
      </c>
      <c r="M24" s="22"/>
      <c r="N24" s="22"/>
      <c r="O24" s="22"/>
      <c r="P24" s="22">
        <f t="shared" si="0"/>
        <v>0</v>
      </c>
      <c r="Q24" s="22"/>
      <c r="R24" s="19">
        <v>312414.21000000002</v>
      </c>
      <c r="S24" s="19"/>
      <c r="T24" s="19">
        <f t="shared" si="1"/>
        <v>312414.21000000002</v>
      </c>
      <c r="U24" s="19">
        <v>280644.95</v>
      </c>
      <c r="V24" s="20">
        <f t="shared" si="2"/>
        <v>0.89831045137159415</v>
      </c>
      <c r="W24" s="19">
        <v>274209.95</v>
      </c>
      <c r="X24" s="20">
        <f>U24/T24</f>
        <v>0.89831045137159415</v>
      </c>
      <c r="Y24" s="19">
        <v>274209.95</v>
      </c>
      <c r="Z24" s="20">
        <f t="shared" si="4"/>
        <v>0.87771279673866309</v>
      </c>
      <c r="AMJ24"/>
    </row>
    <row r="25" spans="1:1024" s="16" customFormat="1" ht="56.25" x14ac:dyDescent="0.2">
      <c r="A25" s="22">
        <v>33201</v>
      </c>
      <c r="B25" s="23" t="s">
        <v>82</v>
      </c>
      <c r="C25" s="22" t="s">
        <v>83</v>
      </c>
      <c r="D25" s="22" t="s">
        <v>68</v>
      </c>
      <c r="E25" s="22" t="s">
        <v>84</v>
      </c>
      <c r="F25" s="23" t="s">
        <v>85</v>
      </c>
      <c r="G25" s="22" t="s">
        <v>86</v>
      </c>
      <c r="H25" s="23" t="s">
        <v>93</v>
      </c>
      <c r="I25" s="22">
        <v>2</v>
      </c>
      <c r="J25" s="22" t="s">
        <v>92</v>
      </c>
      <c r="K25" s="23" t="s">
        <v>55</v>
      </c>
      <c r="L25" s="22">
        <v>3</v>
      </c>
      <c r="M25" s="22"/>
      <c r="N25" s="22"/>
      <c r="O25" s="22"/>
      <c r="P25" s="22">
        <f t="shared" ref="P25" si="12">M25+N25-O25</f>
        <v>0</v>
      </c>
      <c r="Q25" s="22"/>
      <c r="R25" s="19">
        <v>15354108</v>
      </c>
      <c r="S25" s="19"/>
      <c r="T25" s="19">
        <f t="shared" ref="T25" si="13">P25-Q25+R25+S25</f>
        <v>15354108</v>
      </c>
      <c r="U25" s="19">
        <v>15353719.92</v>
      </c>
      <c r="V25" s="20">
        <f t="shared" ref="V25:V26" si="14">U25/T25</f>
        <v>0.99997472467954507</v>
      </c>
      <c r="W25" s="19">
        <v>15351642.08</v>
      </c>
      <c r="X25" s="20">
        <f t="shared" ref="X25" si="15">W25/T25</f>
        <v>0.99983939672692157</v>
      </c>
      <c r="Y25" s="19">
        <v>14397515.810000001</v>
      </c>
      <c r="Z25" s="20">
        <f t="shared" ref="Z25" si="16">Y25/T25</f>
        <v>0.93769796395857063</v>
      </c>
      <c r="AMJ25"/>
    </row>
    <row r="26" spans="1:1024" s="16" customFormat="1" ht="56.25" x14ac:dyDescent="0.2">
      <c r="A26" s="22" t="s">
        <v>81</v>
      </c>
      <c r="B26" s="23" t="s">
        <v>82</v>
      </c>
      <c r="C26" s="22" t="s">
        <v>83</v>
      </c>
      <c r="D26" s="22" t="s">
        <v>68</v>
      </c>
      <c r="E26" s="22" t="s">
        <v>84</v>
      </c>
      <c r="F26" s="23" t="s">
        <v>85</v>
      </c>
      <c r="G26" s="22" t="s">
        <v>86</v>
      </c>
      <c r="H26" s="23" t="s">
        <v>93</v>
      </c>
      <c r="I26" s="22">
        <v>2</v>
      </c>
      <c r="J26" s="22" t="s">
        <v>92</v>
      </c>
      <c r="K26" s="23" t="s">
        <v>55</v>
      </c>
      <c r="L26" s="22" t="s">
        <v>57</v>
      </c>
      <c r="M26" s="22"/>
      <c r="N26" s="22"/>
      <c r="O26" s="22"/>
      <c r="P26" s="22">
        <f t="shared" si="0"/>
        <v>0</v>
      </c>
      <c r="Q26" s="22"/>
      <c r="R26" s="19">
        <v>0</v>
      </c>
      <c r="S26" s="19"/>
      <c r="T26" s="19">
        <f t="shared" si="1"/>
        <v>0</v>
      </c>
      <c r="U26" s="19">
        <v>0</v>
      </c>
      <c r="V26" s="20" t="e">
        <f t="shared" si="14"/>
        <v>#DIV/0!</v>
      </c>
      <c r="W26" s="19">
        <v>0</v>
      </c>
      <c r="X26" s="20" t="e">
        <f t="shared" si="3"/>
        <v>#DIV/0!</v>
      </c>
      <c r="Y26" s="19">
        <v>0</v>
      </c>
      <c r="Z26" s="20" t="e">
        <f t="shared" si="4"/>
        <v>#DIV/0!</v>
      </c>
      <c r="AMJ26"/>
    </row>
    <row r="27" spans="1:1024" s="16" customFormat="1" ht="33.75" x14ac:dyDescent="0.2">
      <c r="A27" s="22" t="s">
        <v>98</v>
      </c>
      <c r="B27" s="23" t="s">
        <v>99</v>
      </c>
      <c r="C27" s="22" t="s">
        <v>48</v>
      </c>
      <c r="D27" s="22" t="s">
        <v>100</v>
      </c>
      <c r="E27" s="22" t="s">
        <v>50</v>
      </c>
      <c r="F27" s="23" t="s">
        <v>51</v>
      </c>
      <c r="G27" s="22" t="s">
        <v>101</v>
      </c>
      <c r="H27" s="23" t="s">
        <v>102</v>
      </c>
      <c r="I27" s="22">
        <v>1</v>
      </c>
      <c r="J27" s="22" t="s">
        <v>92</v>
      </c>
      <c r="K27" s="23" t="s">
        <v>55</v>
      </c>
      <c r="L27" s="22">
        <v>3</v>
      </c>
      <c r="M27" s="22"/>
      <c r="N27" s="22"/>
      <c r="O27" s="22"/>
      <c r="P27" s="22"/>
      <c r="Q27" s="22"/>
      <c r="R27" s="19"/>
      <c r="S27" s="19">
        <v>6800</v>
      </c>
      <c r="T27" s="19">
        <f t="shared" si="1"/>
        <v>6800</v>
      </c>
      <c r="U27" s="19"/>
      <c r="V27" s="20">
        <f t="shared" ref="V27" si="17">U27/T27</f>
        <v>0</v>
      </c>
      <c r="W27" s="19"/>
      <c r="X27" s="20">
        <f t="shared" ref="X27" si="18">W27/T27</f>
        <v>0</v>
      </c>
      <c r="Y27" s="19"/>
      <c r="Z27" s="20">
        <f t="shared" ref="Z27" si="19">Y27/T27</f>
        <v>0</v>
      </c>
      <c r="AMJ27"/>
    </row>
    <row r="28" spans="1:1024" x14ac:dyDescent="0.2">
      <c r="A28" s="26" t="s">
        <v>75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1"/>
      <c r="N28" s="1"/>
      <c r="O28" s="1"/>
      <c r="P28" s="1"/>
      <c r="Q28" s="1"/>
      <c r="R28" s="17">
        <f>SUM(R10:R27)</f>
        <v>943762948.20000005</v>
      </c>
      <c r="S28" s="17">
        <f t="shared" ref="S28:Y28" si="20">SUM(S10:S27)</f>
        <v>6800</v>
      </c>
      <c r="T28" s="17">
        <f t="shared" si="20"/>
        <v>943769748.20000005</v>
      </c>
      <c r="U28" s="17">
        <f t="shared" si="20"/>
        <v>860384482.46999991</v>
      </c>
      <c r="V28" s="17"/>
      <c r="W28" s="17">
        <f t="shared" si="20"/>
        <v>471816230.48999995</v>
      </c>
      <c r="X28" s="17"/>
      <c r="Y28" s="17">
        <f t="shared" si="20"/>
        <v>464475519.30000001</v>
      </c>
      <c r="Z28" s="17"/>
    </row>
    <row r="29" spans="1:1024" x14ac:dyDescent="0.2">
      <c r="U29" s="24"/>
    </row>
    <row r="30" spans="1:1024" x14ac:dyDescent="0.2">
      <c r="R30" s="18"/>
      <c r="U30" s="24"/>
    </row>
    <row r="32" spans="1:1024" x14ac:dyDescent="0.2">
      <c r="R32" s="18"/>
      <c r="S32" s="18"/>
      <c r="T32" s="18"/>
      <c r="U32" s="18"/>
      <c r="V32" s="18"/>
      <c r="W32" s="18"/>
      <c r="X32" s="18"/>
      <c r="Y32" s="18"/>
    </row>
    <row r="34" spans="21:21" x14ac:dyDescent="0.2">
      <c r="U34" s="18"/>
    </row>
    <row r="35" spans="21:21" x14ac:dyDescent="0.2">
      <c r="U35" s="18"/>
    </row>
  </sheetData>
  <mergeCells count="21">
    <mergeCell ref="G8:H9"/>
    <mergeCell ref="I8:I9"/>
    <mergeCell ref="C2:H2"/>
    <mergeCell ref="C3:J3"/>
    <mergeCell ref="C4:H4"/>
    <mergeCell ref="J8:K8"/>
    <mergeCell ref="L8:L9"/>
    <mergeCell ref="A28:L28"/>
    <mergeCell ref="A6:Z6"/>
    <mergeCell ref="A7:L7"/>
    <mergeCell ref="M7:M8"/>
    <mergeCell ref="N7:O7"/>
    <mergeCell ref="P7:P8"/>
    <mergeCell ref="Q7:Q8"/>
    <mergeCell ref="R7:S7"/>
    <mergeCell ref="T7:T8"/>
    <mergeCell ref="U7:Z7"/>
    <mergeCell ref="A8:B8"/>
    <mergeCell ref="C8:C9"/>
    <mergeCell ref="D8:D9"/>
    <mergeCell ref="E8:F9"/>
  </mergeCells>
  <phoneticPr fontId="10" type="noConversion"/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JUL 2023 (SJMG - 090013)</vt:lpstr>
      <vt:lpstr>'JUL 2023 (SJMG - 090013)'!Area_de_impressao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JFMG</cp:lastModifiedBy>
  <cp:revision>1</cp:revision>
  <cp:lastPrinted>2023-03-10T22:39:15Z</cp:lastPrinted>
  <dcterms:created xsi:type="dcterms:W3CDTF">2023-03-10T17:40:03Z</dcterms:created>
  <dcterms:modified xsi:type="dcterms:W3CDTF">2023-08-16T21:05:04Z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