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Portal 2024 - SOF Anexo VI e outros, RESOL. 102\Resolução CNJ 102 - 0003579-03.2023.4.06.8000\"/>
    </mc:Choice>
  </mc:AlternateContent>
  <xr:revisionPtr revIDLastSave="0" documentId="13_ncr:1_{42EEF359-FB21-432D-8122-A7ACFD184F60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JAN 2024 (TRF6 - 090059)" sheetId="1" r:id="rId1"/>
  </sheet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R15" i="1"/>
  <c r="V15" i="1"/>
  <c r="R16" i="1"/>
  <c r="V16" i="1"/>
  <c r="R17" i="1"/>
  <c r="V17" i="1"/>
  <c r="R18" i="1"/>
  <c r="V18" i="1"/>
  <c r="R19" i="1"/>
  <c r="V19" i="1"/>
  <c r="R12" i="1"/>
  <c r="V12" i="1"/>
  <c r="R13" i="1"/>
  <c r="V13" i="1"/>
  <c r="R11" i="1"/>
  <c r="V11" i="1"/>
  <c r="R10" i="1"/>
  <c r="V10" i="1"/>
  <c r="AA20" i="1"/>
  <c r="Y20" i="1"/>
  <c r="R14" i="1"/>
  <c r="V14" i="1"/>
  <c r="W20" i="1"/>
  <c r="V20" i="1"/>
  <c r="T20" i="1"/>
  <c r="U20" i="1"/>
  <c r="R20" i="1"/>
  <c r="AB10" i="1"/>
  <c r="AB11" i="1"/>
  <c r="Z12" i="1"/>
  <c r="Z13" i="1"/>
  <c r="Z15" i="1"/>
  <c r="X16" i="1"/>
  <c r="AB17" i="1"/>
  <c r="X19" i="1"/>
  <c r="AB12" i="1"/>
  <c r="Z17" i="1"/>
  <c r="AB18" i="1"/>
  <c r="Z18" i="1"/>
  <c r="AB14" i="1"/>
  <c r="Z14" i="1"/>
  <c r="AB15" i="1"/>
  <c r="AB19" i="1"/>
  <c r="Z19" i="1"/>
  <c r="Z16" i="1"/>
  <c r="AB16" i="1"/>
  <c r="Z11" i="1"/>
  <c r="X18" i="1"/>
  <c r="AB13" i="1"/>
  <c r="X17" i="1"/>
  <c r="Z20" i="1"/>
  <c r="X15" i="1"/>
  <c r="Z10" i="1"/>
  <c r="X10" i="1"/>
  <c r="X11" i="1"/>
  <c r="X12" i="1"/>
  <c r="X13" i="1"/>
  <c r="X14" i="1"/>
  <c r="X20" i="1"/>
  <c r="AB20" i="1"/>
</calcChain>
</file>

<file path=xl/sharedStrings.xml><?xml version="1.0" encoding="utf-8"?>
<sst xmlns="http://schemas.openxmlformats.org/spreadsheetml/2006/main" count="166" uniqueCount="99">
  <si>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</si>
  <si>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</si>
  <si>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</si>
  <si>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</si>
  <si>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</si>
  <si>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</si>
  <si>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</si>
  <si>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</si>
  <si>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</si>
  <si>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</si>
  <si>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</si>
  <si>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</si>
  <si>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</si>
  <si>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</si>
  <si>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</si>
  <si>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</si>
  <si>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</si>
  <si>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</si>
  <si>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</si>
  <si>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</si>
  <si>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</si>
  <si>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</si>
  <si>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</si>
  <si>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</si>
  <si>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</si>
  <si>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</si>
  <si>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</si>
  <si>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</si>
  <si>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</si>
  <si>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</si>
  <si>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</si>
  <si>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</si>
  <si>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</si>
  <si>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</si>
  <si>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</si>
  <si>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</si>
  <si>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</si>
  <si>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</si>
  <si>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</si>
  <si>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</si>
  <si>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</si>
  <si>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</si>
  <si>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</si>
  <si>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</si>
  <si>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</si>
  <si>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</si>
  <si>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</si>
  <si>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</si>
  <si>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331</t>
  </si>
  <si>
    <t>2004</t>
  </si>
  <si>
    <t>212B</t>
  </si>
  <si>
    <t>846</t>
  </si>
  <si>
    <t>09HB</t>
  </si>
  <si>
    <t>09</t>
  </si>
  <si>
    <t>TOTAIS</t>
  </si>
  <si>
    <t>1000</t>
  </si>
  <si>
    <t>28</t>
  </si>
  <si>
    <t>131</t>
  </si>
  <si>
    <t>219I</t>
  </si>
  <si>
    <t>PUBLICIDADE INSTITUCIONAL E DE UTILIDADE PUBLICA</t>
  </si>
  <si>
    <t>0909</t>
  </si>
  <si>
    <t>OPERACOES ESPECIAIS: OUTROS ENCARGOS ESPECIAIS</t>
  </si>
  <si>
    <t>00S6</t>
  </si>
  <si>
    <t>272</t>
  </si>
  <si>
    <t>0181</t>
  </si>
  <si>
    <t>APOSENTADORIAS E PENSOES CIVIS DA UNIAO</t>
  </si>
  <si>
    <t>1056</t>
  </si>
  <si>
    <t>BENEFICIOS DO RPPS DA UNIAO</t>
  </si>
  <si>
    <t>1027</t>
  </si>
  <si>
    <t>BENEFICIO ESPECIAL - LEI N. 12.618, DE 2012</t>
  </si>
  <si>
    <t>Função e Subfunção</t>
  </si>
  <si>
    <t>Programática (Programa, Ação e Subtítulo)</t>
  </si>
  <si>
    <t>Programa</t>
  </si>
  <si>
    <t>Ação e Subtítulo</t>
  </si>
  <si>
    <t>Fonte</t>
  </si>
  <si>
    <t>GND</t>
  </si>
  <si>
    <t>Execução</t>
  </si>
  <si>
    <t>Provisão</t>
  </si>
  <si>
    <t>Destaque</t>
  </si>
  <si>
    <t>Empenhado</t>
  </si>
  <si>
    <t>Liquidado</t>
  </si>
  <si>
    <t>Pago</t>
  </si>
  <si>
    <t>RESOLUÇÃO 102 CNJ - ANEXO II - DOTAÇÃO E EXECUÇÃO ORÇAMENTÁRIA</t>
  </si>
  <si>
    <t>BENEFICIO ESPECIAL - LEI N. 12.618, D - NA 6. REGIAO DA JUST</t>
  </si>
  <si>
    <t>APOSENTADORIAS E PENSOES CIVIS DA UNI - NA 6. REGIAO DA JUST</t>
  </si>
  <si>
    <t>CONTRIBUICAO DA UNIAO, DE SUAS AUTARQ - NA 6. REGIAO DA JUST</t>
  </si>
  <si>
    <t>ASSISTENCIA MEDICA E ODONTOLOGICA AOS - NA 6. REGIAO DA JUST</t>
  </si>
  <si>
    <t>ATIVOS CIVIS DA UNIAO                 - NA 6. REGIAO DA JUST</t>
  </si>
  <si>
    <t>BENEFICIOS OBRIGATORIOS AOS SERVIDORE - NA 6. REGIAO DA JUST</t>
  </si>
  <si>
    <t>AJUDA DE CUSTO PARA MORADIA OU AUXILI - NA 6. REGIAO DA JUST</t>
  </si>
  <si>
    <t>PUBLICIDADE INSTITUCIONAL E DE UTILID - NA 6. REGIAO DA JUST</t>
  </si>
  <si>
    <t>JULGAMENTO DE CAUSAS NA JUSTICA FEDER - NA 6. REGIAO DA JUST</t>
  </si>
  <si>
    <t>Obs.:</t>
  </si>
  <si>
    <t>1. Movimentação líquida de créditos = Provisão/Destaque recebidos - Provisão/Destaque concedidos</t>
  </si>
  <si>
    <t>2. Nas colunas relativas à execução, não incluir as despesas referentes aos restos a pagar do ano anterior.</t>
  </si>
  <si>
    <t>CONTRIBUICAO DA UNIAO, DE SUAS AUTARQUIAS E FUNDACOES PARA O</t>
  </si>
  <si>
    <t>ASSISTENCIA MEDICA E ODONTOLOGICA AOS SERVIDORES CIVIS, EMPR</t>
  </si>
  <si>
    <t>BENEFICIOS OBRIGATORIOS AOS SERVIDORES CIVIS, EMPREGADOS, MI</t>
  </si>
  <si>
    <t>AJUDA DE CUSTO PARA MORADIA OU AUXILIO-MORADIA A AGENTES 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</si>
</sst>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#,##0.00_);\(#,##0.00\)"/>
  </numFmts>
  <fonts count="16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6" fillId="0" borderId="0" applyBorder="0" applyProtection="0"/>
    <xf numFmtId="164" fontId="6" fillId="0" borderId="0" applyBorder="0" applyProtection="0"/>
    <xf numFmtId="0" fontId="10" fillId="0" borderId="0"/>
    <xf numFmtId="43" fontId="1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3" fillId="3" borderId="0" xfId="0" applyFont="1" applyFill="1" applyAlignment="1">
      <alignment vertical="top"/>
    </xf>
    <xf numFmtId="165" fontId="5" fillId="3" borderId="0" xfId="0" applyNumberFormat="1" applyFon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9" fontId="7" fillId="3" borderId="2" xfId="1" applyFont="1" applyFill="1" applyBorder="1" applyAlignment="1" applyProtection="1">
      <alignment horizontal="center" vertical="center"/>
    </xf>
    <xf numFmtId="0" fontId="8" fillId="3" borderId="2" xfId="0" applyFont="1" applyFill="1" applyBorder="1"/>
    <xf numFmtId="165" fontId="7" fillId="3" borderId="2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 vertical="top"/>
    </xf>
    <xf numFmtId="0" fontId="2" fillId="0" borderId="0" xfId="2" applyNumberFormat="1" applyFont="1" applyAlignment="1">
      <alignment horizontal="center"/>
    </xf>
    <xf numFmtId="39" fontId="12" fillId="4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39" fontId="12" fillId="3" borderId="2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0" fillId="3" borderId="0" xfId="0" applyFill="1"/>
    <xf numFmtId="43" fontId="7" fillId="3" borderId="2" xfId="4" applyFont="1" applyFill="1" applyBorder="1" applyAlignment="1">
      <alignment horizontal="left" vertical="center" wrapText="1"/>
    </xf>
    <xf numFmtId="43" fontId="9" fillId="3" borderId="2" xfId="0" applyNumberFormat="1" applyFont="1" applyFill="1" applyBorder="1"/>
    <xf numFmtId="0" fontId="15" fillId="2" borderId="2" xfId="2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14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</cellXfs>
  <cellStyles count="5">
    <cellStyle name="Normal" xfId="0" builtinId="0"/>
    <cellStyle name="Normal 2" xfId="3" xr:uid="{F1A2CF61-C83E-4707-98FF-8A2997BDB8EC}"/>
    <cellStyle name="Porcentagem" xfId="1" builtinId="5"/>
    <cellStyle name="Texto Explicativo" xfId="2" builtinId="53" customBuiltin="1"/>
    <cellStyle name="Vírgula" xfId="4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L23"/>
  <sheetViews>
    <sheetView showGridLines="0" tabSelected="1" topLeftCell="M1" zoomScale="85" zoomScaleNormal="85" zoomScalePageLayoutView="85" workbookViewId="0">
      <pane ySplit="9" topLeftCell="A10" activePane="bottomLeft" state="frozen"/>
      <selection pane="bottomLeft" activeCell="T3" sqref="T3"/>
    </sheetView>
  </sheetViews>
  <sheetFormatPr defaultRowHeight="12.75" x14ac:dyDescent="0.2"/>
  <cols>
    <col min="1" max="1" width="7.42578125" style="11" customWidth="1"/>
    <col min="2" max="2" width="28.28515625" style="1" customWidth="1"/>
    <col min="3" max="7" width="7.85546875" style="11" customWidth="1"/>
    <col min="8" max="9" width="20" style="1" customWidth="1"/>
    <col min="10" max="10" width="24.7109375" style="1" customWidth="1"/>
    <col min="11" max="11" width="16.28515625" style="11" customWidth="1"/>
    <col min="12" max="12" width="8" style="11" customWidth="1"/>
    <col min="13" max="13" width="23.5703125" style="1" customWidth="1"/>
    <col min="14" max="14" width="8.7109375" style="11" customWidth="1"/>
    <col min="15" max="15" width="15.28515625" style="1" bestFit="1" customWidth="1"/>
    <col min="16" max="17" width="10.28515625" style="1" customWidth="1"/>
    <col min="18" max="18" width="14.7109375" style="1" bestFit="1" customWidth="1"/>
    <col min="19" max="19" width="12.28515625" style="1" customWidth="1"/>
    <col min="20" max="20" width="15.28515625" style="1" bestFit="1" customWidth="1"/>
    <col min="21" max="21" width="11.140625" style="1" bestFit="1" customWidth="1"/>
    <col min="22" max="22" width="15.28515625" style="1" bestFit="1" customWidth="1"/>
    <col min="23" max="23" width="15.28515625" style="1" customWidth="1"/>
    <col min="24" max="24" width="8.5703125" style="11" bestFit="1" customWidth="1"/>
    <col min="25" max="25" width="14.85546875" style="1" customWidth="1"/>
    <col min="26" max="26" width="8.5703125" style="11" bestFit="1" customWidth="1"/>
    <col min="27" max="27" width="14.7109375" style="1" customWidth="1"/>
    <col min="28" max="28" width="8.5703125" style="11" bestFit="1" customWidth="1"/>
    <col min="29" max="1026" width="8.85546875" style="1" customWidth="1"/>
  </cols>
  <sheetData>
    <row r="1" spans="1:1026" ht="11.25" customHeight="1" x14ac:dyDescent="0.2">
      <c r="B1" s="2" t="s">
        <v>0</v>
      </c>
      <c r="C1" s="3"/>
      <c r="D1" s="4"/>
      <c r="E1" s="4"/>
      <c r="F1" s="4"/>
      <c r="G1" s="4"/>
      <c r="H1" s="5"/>
      <c r="I1" s="5"/>
      <c r="J1" s="5"/>
      <c r="K1" s="4"/>
      <c r="L1" s="4"/>
      <c r="M1" s="5"/>
      <c r="N1" s="4"/>
      <c r="O1" s="5"/>
      <c r="P1" s="5"/>
      <c r="Q1" s="5"/>
      <c r="R1" s="5"/>
      <c r="S1" s="5"/>
      <c r="T1" s="5"/>
      <c r="U1" s="5"/>
      <c r="V1" s="5"/>
      <c r="W1" s="5"/>
      <c r="X1" s="4"/>
      <c r="Y1" s="5"/>
      <c r="Z1" s="4"/>
      <c r="AA1" s="5"/>
    </row>
    <row r="2" spans="1:1026" ht="11.25" customHeight="1" x14ac:dyDescent="0.2">
      <c r="B2" s="2" t="s">
        <v>1</v>
      </c>
      <c r="C2" s="44" t="s">
        <v>2</v>
      </c>
      <c r="D2" s="44"/>
      <c r="E2" s="44"/>
      <c r="F2" s="44"/>
      <c r="G2" s="44"/>
      <c r="H2" s="44"/>
      <c r="I2" s="44"/>
      <c r="J2" s="44"/>
      <c r="K2" s="4"/>
      <c r="L2" s="4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4"/>
      <c r="Y2" s="5"/>
      <c r="Z2" s="4"/>
      <c r="AA2" s="5"/>
    </row>
    <row r="3" spans="1:1026" ht="11.45" customHeight="1" x14ac:dyDescent="0.2">
      <c r="B3" s="2" t="s">
        <v>3</v>
      </c>
      <c r="C3" s="44" t="s">
        <v>4</v>
      </c>
      <c r="D3" s="44"/>
      <c r="E3" s="44"/>
      <c r="F3" s="44"/>
      <c r="G3" s="44"/>
      <c r="H3" s="44"/>
      <c r="I3" s="44"/>
      <c r="J3" s="44"/>
      <c r="K3" s="44"/>
      <c r="L3" s="44"/>
      <c r="M3" s="5"/>
      <c r="N3" s="4"/>
      <c r="O3" s="5"/>
      <c r="P3" s="5"/>
      <c r="Q3" s="5"/>
      <c r="R3" s="5"/>
      <c r="S3" s="5"/>
      <c r="T3" s="5"/>
      <c r="U3" s="5"/>
      <c r="V3" s="5"/>
      <c r="W3" s="5"/>
      <c r="X3" s="4"/>
      <c r="Y3" s="5"/>
      <c r="Z3" s="4"/>
      <c r="AA3" s="5"/>
    </row>
    <row r="4" spans="1:1026" ht="11.45" customHeight="1" x14ac:dyDescent="0.2">
      <c r="B4" s="2" t="s">
        <v>5</v>
      </c>
      <c r="C4" s="45">
        <v>45292</v>
      </c>
      <c r="D4" s="45"/>
      <c r="E4" s="45"/>
      <c r="F4" s="45"/>
      <c r="G4" s="45"/>
      <c r="H4" s="45"/>
      <c r="I4" s="45"/>
      <c r="J4" s="45"/>
      <c r="K4" s="4"/>
      <c r="L4" s="4"/>
      <c r="M4" s="5"/>
      <c r="N4" s="4"/>
      <c r="O4" s="5"/>
      <c r="P4" s="5"/>
      <c r="Q4" s="5"/>
      <c r="R4" s="5"/>
      <c r="S4" s="5"/>
      <c r="T4" s="5"/>
      <c r="U4" s="5"/>
      <c r="V4" s="5"/>
      <c r="W4" s="5"/>
      <c r="X4" s="4"/>
      <c r="Y4" s="5"/>
      <c r="Z4" s="4"/>
      <c r="AA4" s="5"/>
    </row>
    <row r="5" spans="1:1026" ht="11.25" customHeight="1" x14ac:dyDescent="0.2">
      <c r="A5" s="18"/>
      <c r="B5" s="6"/>
      <c r="C5" s="4"/>
      <c r="D5" s="4"/>
      <c r="E5" s="4"/>
      <c r="F5" s="4"/>
      <c r="G5" s="4"/>
      <c r="H5" s="5"/>
      <c r="I5" s="5"/>
      <c r="J5" s="5"/>
      <c r="K5" s="4"/>
      <c r="L5" s="4"/>
      <c r="M5" s="5"/>
      <c r="N5" s="4"/>
      <c r="O5" s="5"/>
      <c r="P5" s="5"/>
      <c r="Q5" s="5"/>
      <c r="R5" s="5"/>
      <c r="S5" s="5"/>
      <c r="T5" s="7"/>
      <c r="U5" s="7"/>
      <c r="V5" s="7"/>
      <c r="W5" s="7"/>
      <c r="X5" s="17"/>
      <c r="Y5" s="7"/>
      <c r="Z5" s="17"/>
      <c r="AA5" s="7"/>
    </row>
    <row r="6" spans="1:1026" x14ac:dyDescent="0.2">
      <c r="A6" s="46" t="s">
        <v>82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1026" ht="12.75" customHeight="1" x14ac:dyDescent="0.2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 t="s">
        <v>7</v>
      </c>
      <c r="P7" s="48" t="s">
        <v>8</v>
      </c>
      <c r="Q7" s="48"/>
      <c r="R7" s="48" t="s">
        <v>9</v>
      </c>
      <c r="S7" s="48" t="s">
        <v>10</v>
      </c>
      <c r="T7" s="49" t="s">
        <v>11</v>
      </c>
      <c r="U7" s="49"/>
      <c r="V7" s="48" t="s">
        <v>12</v>
      </c>
      <c r="W7" s="33" t="s">
        <v>76</v>
      </c>
      <c r="X7" s="33"/>
      <c r="Y7" s="33"/>
      <c r="Z7" s="33"/>
      <c r="AA7" s="33"/>
      <c r="AB7" s="33"/>
    </row>
    <row r="8" spans="1:1026" ht="42" customHeight="1" x14ac:dyDescent="0.2">
      <c r="A8" s="33" t="s">
        <v>13</v>
      </c>
      <c r="B8" s="33"/>
      <c r="C8" s="35" t="s">
        <v>70</v>
      </c>
      <c r="D8" s="36"/>
      <c r="E8" s="35" t="s">
        <v>71</v>
      </c>
      <c r="F8" s="39"/>
      <c r="G8" s="36"/>
      <c r="H8" s="41" t="s">
        <v>19</v>
      </c>
      <c r="I8" s="42"/>
      <c r="J8" s="43"/>
      <c r="K8" s="33" t="s">
        <v>14</v>
      </c>
      <c r="L8" s="33" t="s">
        <v>74</v>
      </c>
      <c r="M8" s="33"/>
      <c r="N8" s="33" t="s">
        <v>75</v>
      </c>
      <c r="O8" s="48"/>
      <c r="P8" s="26" t="s">
        <v>15</v>
      </c>
      <c r="Q8" s="26" t="s">
        <v>16</v>
      </c>
      <c r="R8" s="48"/>
      <c r="S8" s="48"/>
      <c r="T8" s="27" t="s">
        <v>77</v>
      </c>
      <c r="U8" s="27" t="s">
        <v>78</v>
      </c>
      <c r="V8" s="48"/>
      <c r="W8" s="27" t="s">
        <v>79</v>
      </c>
      <c r="X8" s="27" t="s">
        <v>17</v>
      </c>
      <c r="Y8" s="27" t="s">
        <v>80</v>
      </c>
      <c r="Z8" s="27" t="s">
        <v>17</v>
      </c>
      <c r="AA8" s="27" t="s">
        <v>81</v>
      </c>
      <c r="AB8" s="27" t="s">
        <v>17</v>
      </c>
    </row>
    <row r="9" spans="1:1026" x14ac:dyDescent="0.2">
      <c r="A9" s="27" t="s">
        <v>18</v>
      </c>
      <c r="B9" s="27" t="s">
        <v>19</v>
      </c>
      <c r="C9" s="37"/>
      <c r="D9" s="38"/>
      <c r="E9" s="37"/>
      <c r="F9" s="40"/>
      <c r="G9" s="38"/>
      <c r="H9" s="28" t="s">
        <v>72</v>
      </c>
      <c r="I9" s="41" t="s">
        <v>73</v>
      </c>
      <c r="J9" s="43"/>
      <c r="K9" s="33"/>
      <c r="L9" s="27" t="s">
        <v>18</v>
      </c>
      <c r="M9" s="27" t="s">
        <v>19</v>
      </c>
      <c r="N9" s="33"/>
      <c r="O9" s="26" t="s">
        <v>20</v>
      </c>
      <c r="P9" s="26" t="s">
        <v>21</v>
      </c>
      <c r="Q9" s="26" t="s">
        <v>22</v>
      </c>
      <c r="R9" s="26" t="s">
        <v>23</v>
      </c>
      <c r="S9" s="26" t="s">
        <v>24</v>
      </c>
      <c r="T9" s="27" t="s">
        <v>25</v>
      </c>
      <c r="U9" s="27" t="s">
        <v>26</v>
      </c>
      <c r="V9" s="26" t="s">
        <v>27</v>
      </c>
      <c r="W9" s="27" t="s">
        <v>28</v>
      </c>
      <c r="X9" s="27" t="s">
        <v>29</v>
      </c>
      <c r="Y9" s="27" t="s">
        <v>30</v>
      </c>
      <c r="Z9" s="27" t="s">
        <v>31</v>
      </c>
      <c r="AA9" s="27" t="s">
        <v>32</v>
      </c>
      <c r="AB9" s="27" t="s">
        <v>33</v>
      </c>
    </row>
    <row r="10" spans="1:1026" ht="33.75" x14ac:dyDescent="0.2">
      <c r="A10" s="10" t="s">
        <v>34</v>
      </c>
      <c r="B10" s="9" t="s">
        <v>35</v>
      </c>
      <c r="C10" s="10" t="s">
        <v>56</v>
      </c>
      <c r="D10" s="10" t="s">
        <v>51</v>
      </c>
      <c r="E10" s="10" t="s">
        <v>60</v>
      </c>
      <c r="F10" s="10" t="s">
        <v>62</v>
      </c>
      <c r="G10" s="10">
        <v>6044</v>
      </c>
      <c r="H10" s="9" t="s">
        <v>61</v>
      </c>
      <c r="I10" s="9" t="s">
        <v>69</v>
      </c>
      <c r="J10" s="12" t="s">
        <v>83</v>
      </c>
      <c r="K10" s="10">
        <v>1</v>
      </c>
      <c r="L10" s="10" t="s">
        <v>55</v>
      </c>
      <c r="M10" s="9" t="s">
        <v>42</v>
      </c>
      <c r="N10" s="10">
        <v>1</v>
      </c>
      <c r="O10" s="24"/>
      <c r="P10" s="12"/>
      <c r="Q10" s="12"/>
      <c r="R10" s="15">
        <f>O10+P10+Q10</f>
        <v>0</v>
      </c>
      <c r="S10" s="12"/>
      <c r="T10" s="15">
        <v>1300000</v>
      </c>
      <c r="U10" s="15">
        <v>0</v>
      </c>
      <c r="V10" s="19">
        <f>R10+S10+T10+U10</f>
        <v>1300000</v>
      </c>
      <c r="W10" s="19">
        <v>0</v>
      </c>
      <c r="X10" s="13">
        <f t="shared" ref="X10:X19" si="0">W10/V10</f>
        <v>0</v>
      </c>
      <c r="Y10" s="19">
        <v>0</v>
      </c>
      <c r="Z10" s="13">
        <f t="shared" ref="Z10:Z20" si="1">Y10/V10</f>
        <v>0</v>
      </c>
      <c r="AA10" s="15">
        <v>0</v>
      </c>
      <c r="AB10" s="13">
        <f t="shared" ref="AB10:AB19" si="2">AA10/V10</f>
        <v>0</v>
      </c>
    </row>
    <row r="11" spans="1:1026" ht="33.75" x14ac:dyDescent="0.2">
      <c r="A11" s="10" t="s">
        <v>34</v>
      </c>
      <c r="B11" s="9" t="s">
        <v>35</v>
      </c>
      <c r="C11" s="10" t="s">
        <v>53</v>
      </c>
      <c r="D11" s="10" t="s">
        <v>63</v>
      </c>
      <c r="E11" s="10" t="s">
        <v>38</v>
      </c>
      <c r="F11" s="10" t="s">
        <v>64</v>
      </c>
      <c r="G11" s="10">
        <v>6044</v>
      </c>
      <c r="H11" s="9" t="s">
        <v>39</v>
      </c>
      <c r="I11" s="9" t="s">
        <v>65</v>
      </c>
      <c r="J11" s="9" t="s">
        <v>84</v>
      </c>
      <c r="K11" s="10">
        <v>2</v>
      </c>
      <c r="L11" s="10" t="s">
        <v>66</v>
      </c>
      <c r="M11" s="9" t="s">
        <v>67</v>
      </c>
      <c r="N11" s="10">
        <v>1</v>
      </c>
      <c r="O11" s="24"/>
      <c r="P11" s="12"/>
      <c r="Q11" s="12"/>
      <c r="R11" s="15">
        <f t="shared" ref="R11:R19" si="3">O11+P11+Q11</f>
        <v>0</v>
      </c>
      <c r="S11" s="12"/>
      <c r="T11" s="15">
        <v>316000</v>
      </c>
      <c r="U11" s="15">
        <v>0</v>
      </c>
      <c r="V11" s="19">
        <f>R11+S11+T11+U11</f>
        <v>316000</v>
      </c>
      <c r="W11" s="19">
        <v>315978.07</v>
      </c>
      <c r="X11" s="13">
        <f t="shared" si="0"/>
        <v>0.99993060126582278</v>
      </c>
      <c r="Y11" s="19">
        <v>170028.73</v>
      </c>
      <c r="Z11" s="13">
        <f t="shared" si="1"/>
        <v>0.53806560126582281</v>
      </c>
      <c r="AA11" s="15">
        <v>154084.07</v>
      </c>
      <c r="AB11" s="13">
        <f t="shared" si="2"/>
        <v>0.48760781645569623</v>
      </c>
    </row>
    <row r="12" spans="1:1026" ht="45" x14ac:dyDescent="0.2">
      <c r="A12" s="10" t="s">
        <v>34</v>
      </c>
      <c r="B12" s="9" t="s">
        <v>35</v>
      </c>
      <c r="C12" s="10" t="s">
        <v>36</v>
      </c>
      <c r="D12" s="10" t="s">
        <v>51</v>
      </c>
      <c r="E12" s="10" t="s">
        <v>38</v>
      </c>
      <c r="F12" s="10" t="s">
        <v>52</v>
      </c>
      <c r="G12" s="10">
        <v>6044</v>
      </c>
      <c r="H12" s="9" t="s">
        <v>39</v>
      </c>
      <c r="I12" s="9" t="s">
        <v>95</v>
      </c>
      <c r="J12" s="9" t="s">
        <v>85</v>
      </c>
      <c r="K12" s="10">
        <v>1</v>
      </c>
      <c r="L12" s="10" t="s">
        <v>55</v>
      </c>
      <c r="M12" s="9" t="s">
        <v>42</v>
      </c>
      <c r="N12" s="10">
        <v>1</v>
      </c>
      <c r="O12" s="24"/>
      <c r="P12" s="12"/>
      <c r="Q12" s="12"/>
      <c r="R12" s="15">
        <f t="shared" si="3"/>
        <v>0</v>
      </c>
      <c r="S12" s="12"/>
      <c r="T12" s="15">
        <v>14800000</v>
      </c>
      <c r="U12" s="15">
        <v>0</v>
      </c>
      <c r="V12" s="19">
        <f t="shared" ref="V12:V13" si="4">R12+S12+T12+U12</f>
        <v>14800000</v>
      </c>
      <c r="W12" s="19">
        <v>14785000</v>
      </c>
      <c r="X12" s="13">
        <f t="shared" si="0"/>
        <v>0.99898648648648647</v>
      </c>
      <c r="Y12" s="19">
        <v>1218613</v>
      </c>
      <c r="Z12" s="13">
        <f t="shared" si="1"/>
        <v>8.2338716216216218E-2</v>
      </c>
      <c r="AA12" s="15">
        <v>1218613</v>
      </c>
      <c r="AB12" s="13">
        <f t="shared" si="2"/>
        <v>8.2338716216216218E-2</v>
      </c>
    </row>
    <row r="13" spans="1:1026" ht="33.75" x14ac:dyDescent="0.2">
      <c r="A13" s="10" t="s">
        <v>34</v>
      </c>
      <c r="B13" s="9" t="s">
        <v>35</v>
      </c>
      <c r="C13" s="10" t="s">
        <v>36</v>
      </c>
      <c r="D13" s="10" t="s">
        <v>48</v>
      </c>
      <c r="E13" s="10" t="s">
        <v>38</v>
      </c>
      <c r="F13" s="10" t="s">
        <v>49</v>
      </c>
      <c r="G13" s="10">
        <v>6044</v>
      </c>
      <c r="H13" s="9" t="s">
        <v>39</v>
      </c>
      <c r="I13" s="9" t="s">
        <v>96</v>
      </c>
      <c r="J13" s="9" t="s">
        <v>86</v>
      </c>
      <c r="K13" s="10">
        <v>1</v>
      </c>
      <c r="L13" s="10" t="s">
        <v>55</v>
      </c>
      <c r="M13" s="9" t="s">
        <v>42</v>
      </c>
      <c r="N13" s="10">
        <v>3</v>
      </c>
      <c r="O13" s="24"/>
      <c r="P13" s="12"/>
      <c r="Q13" s="12"/>
      <c r="R13" s="15">
        <f t="shared" si="3"/>
        <v>0</v>
      </c>
      <c r="S13" s="12"/>
      <c r="T13" s="15">
        <v>5020869</v>
      </c>
      <c r="U13" s="15">
        <v>0</v>
      </c>
      <c r="V13" s="19">
        <f t="shared" si="4"/>
        <v>5020869</v>
      </c>
      <c r="W13" s="19">
        <v>2575874.52</v>
      </c>
      <c r="X13" s="13">
        <f t="shared" si="0"/>
        <v>0.51303360434219658</v>
      </c>
      <c r="Y13" s="19">
        <v>210109.03</v>
      </c>
      <c r="Z13" s="13">
        <f t="shared" si="1"/>
        <v>4.1847144388750236E-2</v>
      </c>
      <c r="AA13" s="15">
        <v>210109.03</v>
      </c>
      <c r="AB13" s="13">
        <f t="shared" si="2"/>
        <v>4.1847144388750236E-2</v>
      </c>
    </row>
    <row r="14" spans="1:1026" ht="33.75" x14ac:dyDescent="0.2">
      <c r="A14" s="10" t="s">
        <v>34</v>
      </c>
      <c r="B14" s="9" t="s">
        <v>35</v>
      </c>
      <c r="C14" s="10" t="s">
        <v>36</v>
      </c>
      <c r="D14" s="10" t="s">
        <v>44</v>
      </c>
      <c r="E14" s="10" t="s">
        <v>38</v>
      </c>
      <c r="F14" s="10" t="s">
        <v>45</v>
      </c>
      <c r="G14" s="10">
        <v>6044</v>
      </c>
      <c r="H14" s="9" t="s">
        <v>39</v>
      </c>
      <c r="I14" s="9" t="s">
        <v>46</v>
      </c>
      <c r="J14" s="9" t="s">
        <v>87</v>
      </c>
      <c r="K14" s="10">
        <v>1</v>
      </c>
      <c r="L14" s="10" t="s">
        <v>55</v>
      </c>
      <c r="M14" s="9" t="s">
        <v>42</v>
      </c>
      <c r="N14" s="10">
        <v>1</v>
      </c>
      <c r="O14" s="24"/>
      <c r="P14" s="12"/>
      <c r="Q14" s="12"/>
      <c r="R14" s="15">
        <f t="shared" si="3"/>
        <v>0</v>
      </c>
      <c r="S14" s="12"/>
      <c r="T14" s="15">
        <v>96600000</v>
      </c>
      <c r="U14" s="15">
        <v>0</v>
      </c>
      <c r="V14" s="15">
        <f t="shared" ref="V14:V19" si="5">R14-S14+T14+U14</f>
        <v>96600000</v>
      </c>
      <c r="W14" s="19">
        <v>95252798.049999997</v>
      </c>
      <c r="X14" s="13">
        <f t="shared" si="0"/>
        <v>0.9860538100414078</v>
      </c>
      <c r="Y14" s="19">
        <v>11763712.23</v>
      </c>
      <c r="Z14" s="13">
        <f t="shared" si="1"/>
        <v>0.12177755931677019</v>
      </c>
      <c r="AA14" s="15">
        <v>10210239.779999999</v>
      </c>
      <c r="AB14" s="13">
        <f t="shared" si="2"/>
        <v>0.10569606397515527</v>
      </c>
    </row>
    <row r="15" spans="1:1026" s="23" customFormat="1" ht="45" x14ac:dyDescent="0.2">
      <c r="A15" s="20" t="s">
        <v>34</v>
      </c>
      <c r="B15" s="12" t="s">
        <v>35</v>
      </c>
      <c r="C15" s="20" t="s">
        <v>36</v>
      </c>
      <c r="D15" s="20" t="s">
        <v>48</v>
      </c>
      <c r="E15" s="20" t="s">
        <v>38</v>
      </c>
      <c r="F15" s="20" t="s">
        <v>50</v>
      </c>
      <c r="G15" s="10">
        <v>6044</v>
      </c>
      <c r="H15" s="12" t="s">
        <v>39</v>
      </c>
      <c r="I15" s="12" t="s">
        <v>97</v>
      </c>
      <c r="J15" s="12" t="s">
        <v>88</v>
      </c>
      <c r="K15" s="20">
        <v>1</v>
      </c>
      <c r="L15" s="20" t="s">
        <v>55</v>
      </c>
      <c r="M15" s="12" t="s">
        <v>42</v>
      </c>
      <c r="N15" s="20">
        <v>3</v>
      </c>
      <c r="O15" s="24"/>
      <c r="P15" s="12"/>
      <c r="Q15" s="12"/>
      <c r="R15" s="15">
        <f t="shared" si="3"/>
        <v>0</v>
      </c>
      <c r="S15" s="12"/>
      <c r="T15" s="15">
        <v>5667156</v>
      </c>
      <c r="U15" s="15">
        <v>0</v>
      </c>
      <c r="V15" s="15">
        <f t="shared" si="5"/>
        <v>5667156</v>
      </c>
      <c r="W15" s="21">
        <v>5554676.4199999999</v>
      </c>
      <c r="X15" s="13">
        <f t="shared" si="0"/>
        <v>0.98015237625362706</v>
      </c>
      <c r="Y15" s="21">
        <v>535699.24</v>
      </c>
      <c r="Z15" s="13">
        <f t="shared" si="1"/>
        <v>9.4526997315761196E-2</v>
      </c>
      <c r="AA15" s="15">
        <v>535699.24</v>
      </c>
      <c r="AB15" s="13">
        <f t="shared" si="2"/>
        <v>9.4526997315761196E-2</v>
      </c>
      <c r="AC15" s="22"/>
      <c r="AD15" s="22"/>
      <c r="AE15" s="22"/>
      <c r="AF15" s="22"/>
      <c r="AG15" s="8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</row>
    <row r="16" spans="1:1026" ht="45" x14ac:dyDescent="0.2">
      <c r="A16" s="10" t="s">
        <v>34</v>
      </c>
      <c r="B16" s="9" t="s">
        <v>35</v>
      </c>
      <c r="C16" s="10" t="s">
        <v>36</v>
      </c>
      <c r="D16" s="10" t="s">
        <v>44</v>
      </c>
      <c r="E16" s="10" t="s">
        <v>38</v>
      </c>
      <c r="F16" s="10" t="s">
        <v>47</v>
      </c>
      <c r="G16" s="10">
        <v>6044</v>
      </c>
      <c r="H16" s="9" t="s">
        <v>39</v>
      </c>
      <c r="I16" s="9" t="s">
        <v>98</v>
      </c>
      <c r="J16" s="9" t="s">
        <v>89</v>
      </c>
      <c r="K16" s="10">
        <v>1</v>
      </c>
      <c r="L16" s="10" t="s">
        <v>55</v>
      </c>
      <c r="M16" s="9" t="s">
        <v>42</v>
      </c>
      <c r="N16" s="10">
        <v>3</v>
      </c>
      <c r="O16" s="24"/>
      <c r="P16" s="12"/>
      <c r="Q16" s="12"/>
      <c r="R16" s="15">
        <f t="shared" si="3"/>
        <v>0</v>
      </c>
      <c r="S16" s="12"/>
      <c r="T16" s="15">
        <v>85162</v>
      </c>
      <c r="U16" s="15">
        <v>0</v>
      </c>
      <c r="V16" s="15">
        <f t="shared" si="5"/>
        <v>85162</v>
      </c>
      <c r="W16" s="19">
        <v>83893.54</v>
      </c>
      <c r="X16" s="13">
        <f t="shared" si="0"/>
        <v>0.98510532866771561</v>
      </c>
      <c r="Y16" s="19">
        <v>57702.63</v>
      </c>
      <c r="Z16" s="13">
        <f t="shared" si="1"/>
        <v>0.67756311500434463</v>
      </c>
      <c r="AA16" s="15">
        <v>57702.63</v>
      </c>
      <c r="AB16" s="13">
        <f t="shared" si="2"/>
        <v>0.67756311500434463</v>
      </c>
      <c r="AG16" s="8"/>
    </row>
    <row r="17" spans="1:28" ht="55.15" customHeight="1" x14ac:dyDescent="0.2">
      <c r="A17" s="10" t="s">
        <v>34</v>
      </c>
      <c r="B17" s="9" t="s">
        <v>35</v>
      </c>
      <c r="C17" s="10" t="s">
        <v>36</v>
      </c>
      <c r="D17" s="10" t="s">
        <v>57</v>
      </c>
      <c r="E17" s="10" t="s">
        <v>38</v>
      </c>
      <c r="F17" s="10" t="s">
        <v>58</v>
      </c>
      <c r="G17" s="10">
        <v>6044</v>
      </c>
      <c r="H17" s="9" t="s">
        <v>39</v>
      </c>
      <c r="I17" s="9" t="s">
        <v>59</v>
      </c>
      <c r="J17" s="9" t="s">
        <v>90</v>
      </c>
      <c r="K17" s="10">
        <v>1</v>
      </c>
      <c r="L17" s="10" t="s">
        <v>55</v>
      </c>
      <c r="M17" s="9" t="s">
        <v>42</v>
      </c>
      <c r="N17" s="10">
        <v>3</v>
      </c>
      <c r="O17" s="24"/>
      <c r="P17" s="12"/>
      <c r="Q17" s="12"/>
      <c r="R17" s="15">
        <f t="shared" si="3"/>
        <v>0</v>
      </c>
      <c r="S17" s="12"/>
      <c r="T17" s="15">
        <v>831</v>
      </c>
      <c r="U17" s="15">
        <v>0</v>
      </c>
      <c r="V17" s="15">
        <f t="shared" si="5"/>
        <v>831</v>
      </c>
      <c r="W17" s="19">
        <v>0</v>
      </c>
      <c r="X17" s="13">
        <f t="shared" si="0"/>
        <v>0</v>
      </c>
      <c r="Y17" s="19">
        <v>0</v>
      </c>
      <c r="Z17" s="13">
        <f t="shared" si="1"/>
        <v>0</v>
      </c>
      <c r="AA17" s="15">
        <v>0</v>
      </c>
      <c r="AB17" s="13">
        <f t="shared" si="2"/>
        <v>0</v>
      </c>
    </row>
    <row r="18" spans="1:28" ht="33.75" x14ac:dyDescent="0.2">
      <c r="A18" s="10" t="s">
        <v>34</v>
      </c>
      <c r="B18" s="9" t="s">
        <v>35</v>
      </c>
      <c r="C18" s="10" t="s">
        <v>36</v>
      </c>
      <c r="D18" s="10" t="s">
        <v>37</v>
      </c>
      <c r="E18" s="10" t="s">
        <v>38</v>
      </c>
      <c r="F18" s="10" t="s">
        <v>40</v>
      </c>
      <c r="G18" s="10">
        <v>6044</v>
      </c>
      <c r="H18" s="9" t="s">
        <v>39</v>
      </c>
      <c r="I18" s="9" t="s">
        <v>41</v>
      </c>
      <c r="J18" s="9" t="s">
        <v>91</v>
      </c>
      <c r="K18" s="10">
        <v>1</v>
      </c>
      <c r="L18" s="10" t="s">
        <v>55</v>
      </c>
      <c r="M18" s="9" t="s">
        <v>42</v>
      </c>
      <c r="N18" s="10">
        <v>3</v>
      </c>
      <c r="O18" s="24"/>
      <c r="P18" s="12"/>
      <c r="Q18" s="12"/>
      <c r="R18" s="15">
        <f t="shared" si="3"/>
        <v>0</v>
      </c>
      <c r="S18" s="12"/>
      <c r="T18" s="15">
        <v>2001167.82</v>
      </c>
      <c r="U18" s="15">
        <v>0</v>
      </c>
      <c r="V18" s="15">
        <f t="shared" si="5"/>
        <v>2001167.82</v>
      </c>
      <c r="W18" s="19">
        <v>267560.01</v>
      </c>
      <c r="X18" s="13">
        <f t="shared" si="0"/>
        <v>0.13370193510307396</v>
      </c>
      <c r="Y18" s="19">
        <v>53503.54</v>
      </c>
      <c r="Z18" s="13">
        <f t="shared" si="1"/>
        <v>2.673615848969628E-2</v>
      </c>
      <c r="AA18" s="15">
        <v>53503.54</v>
      </c>
      <c r="AB18" s="13">
        <f t="shared" si="2"/>
        <v>2.673615848969628E-2</v>
      </c>
    </row>
    <row r="19" spans="1:28" ht="49.9" customHeight="1" x14ac:dyDescent="0.2">
      <c r="A19" s="10" t="s">
        <v>34</v>
      </c>
      <c r="B19" s="9" t="s">
        <v>35</v>
      </c>
      <c r="C19" s="10" t="s">
        <v>36</v>
      </c>
      <c r="D19" s="10" t="s">
        <v>37</v>
      </c>
      <c r="E19" s="10" t="s">
        <v>38</v>
      </c>
      <c r="F19" s="10" t="s">
        <v>40</v>
      </c>
      <c r="G19" s="10">
        <v>6044</v>
      </c>
      <c r="H19" s="9" t="s">
        <v>39</v>
      </c>
      <c r="I19" s="9" t="s">
        <v>41</v>
      </c>
      <c r="J19" s="9" t="s">
        <v>91</v>
      </c>
      <c r="K19" s="10">
        <v>1</v>
      </c>
      <c r="L19" s="10" t="s">
        <v>68</v>
      </c>
      <c r="M19" s="9" t="s">
        <v>43</v>
      </c>
      <c r="N19" s="10">
        <v>3</v>
      </c>
      <c r="O19" s="15"/>
      <c r="P19" s="12"/>
      <c r="Q19" s="12"/>
      <c r="R19" s="15">
        <f t="shared" si="3"/>
        <v>0</v>
      </c>
      <c r="S19" s="12"/>
      <c r="T19" s="15">
        <v>420439</v>
      </c>
      <c r="U19" s="15">
        <v>0</v>
      </c>
      <c r="V19" s="15">
        <f t="shared" si="5"/>
        <v>420439</v>
      </c>
      <c r="W19" s="19">
        <v>0</v>
      </c>
      <c r="X19" s="13">
        <f t="shared" si="0"/>
        <v>0</v>
      </c>
      <c r="Y19" s="19">
        <v>0</v>
      </c>
      <c r="Z19" s="13">
        <f t="shared" si="1"/>
        <v>0</v>
      </c>
      <c r="AA19" s="15">
        <v>0</v>
      </c>
      <c r="AB19" s="13">
        <f t="shared" si="2"/>
        <v>0</v>
      </c>
    </row>
    <row r="20" spans="1:28" x14ac:dyDescent="0.2">
      <c r="A20" s="34" t="s">
        <v>54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5">
        <f>SUM(O10:O19)</f>
        <v>0</v>
      </c>
      <c r="P20" s="14"/>
      <c r="Q20" s="14"/>
      <c r="R20" s="16">
        <f>SUM(R10:R19)</f>
        <v>0</v>
      </c>
      <c r="S20" s="14"/>
      <c r="T20" s="16">
        <f>SUM(T10:T19)</f>
        <v>126211624.81999999</v>
      </c>
      <c r="U20" s="16">
        <f>SUM(U10:U19)</f>
        <v>0</v>
      </c>
      <c r="V20" s="16">
        <f>SUM(V10:V19)</f>
        <v>126211624.81999999</v>
      </c>
      <c r="W20" s="16">
        <f>SUM(W10:W19)</f>
        <v>118835780.61000001</v>
      </c>
      <c r="X20" s="13">
        <f t="shared" ref="X20" si="6">W20/V20</f>
        <v>0.94155970798633459</v>
      </c>
      <c r="Y20" s="16">
        <f>SUM(Y10:Y19)</f>
        <v>14009368.4</v>
      </c>
      <c r="Z20" s="13">
        <f t="shared" si="1"/>
        <v>0.11099903372593314</v>
      </c>
      <c r="AA20" s="16">
        <f>SUM(AA10:AA19)</f>
        <v>12439951.289999999</v>
      </c>
      <c r="AB20" s="13">
        <f t="shared" ref="AB20" si="7">AA20/V20</f>
        <v>9.8564227405689139E-2</v>
      </c>
    </row>
    <row r="22" spans="1:28" x14ac:dyDescent="0.2">
      <c r="A22" s="29" t="s">
        <v>92</v>
      </c>
      <c r="B22" s="30" t="s">
        <v>93</v>
      </c>
      <c r="C22" s="31"/>
      <c r="D22" s="31"/>
      <c r="E22" s="31"/>
      <c r="F22" s="31"/>
      <c r="G22" s="31"/>
      <c r="H22" s="32"/>
      <c r="I22" s="32"/>
    </row>
    <row r="23" spans="1:28" x14ac:dyDescent="0.2">
      <c r="A23" s="31"/>
      <c r="B23" s="30" t="s">
        <v>94</v>
      </c>
      <c r="C23" s="31"/>
      <c r="D23" s="31"/>
      <c r="E23" s="31"/>
      <c r="F23" s="31"/>
      <c r="G23" s="31"/>
      <c r="H23" s="32"/>
      <c r="I23" s="32"/>
    </row>
  </sheetData>
  <mergeCells count="21">
    <mergeCell ref="C2:J2"/>
    <mergeCell ref="C3:L3"/>
    <mergeCell ref="C4:J4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K8:K9"/>
    <mergeCell ref="L8:M8"/>
    <mergeCell ref="N8:N9"/>
    <mergeCell ref="A20:N20"/>
    <mergeCell ref="C8:D9"/>
    <mergeCell ref="E8:G9"/>
    <mergeCell ref="H8:J8"/>
    <mergeCell ref="I9:J9"/>
  </mergeCells>
  <phoneticPr fontId="11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2024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2024-02-27T16:48:27Z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