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Anexo II DEZ atualizado com programática e precatórios\"/>
    </mc:Choice>
  </mc:AlternateContent>
  <xr:revisionPtr revIDLastSave="0" documentId="13_ncr:1_{C4F79DC0-095D-4CF6-A3AF-49453DE7D91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EZ 2023 (TRF6 - 090059-090060)" sheetId="1" r:id="rId1"/>
  </sheets>
  <calcPr calcId="191029" iterateCount="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1" l="1"/>
  <c r="S30" i="1"/>
  <c r="P51" i="1" l="1"/>
  <c r="Q51" i="1"/>
  <c r="O51" i="1"/>
  <c r="P30" i="1"/>
  <c r="Q30" i="1"/>
  <c r="R51" i="1"/>
  <c r="S51" i="1"/>
  <c r="AA51" i="1"/>
  <c r="Y51" i="1"/>
  <c r="W51" i="1"/>
  <c r="U51" i="1"/>
  <c r="T51" i="1"/>
  <c r="R50" i="1"/>
  <c r="V50" i="1" s="1"/>
  <c r="R49" i="1"/>
  <c r="V49" i="1" s="1"/>
  <c r="R48" i="1"/>
  <c r="V48" i="1" s="1"/>
  <c r="R47" i="1"/>
  <c r="V47" i="1" s="1"/>
  <c r="X47" i="1" s="1"/>
  <c r="R46" i="1"/>
  <c r="V46" i="1" s="1"/>
  <c r="R45" i="1"/>
  <c r="V45" i="1" s="1"/>
  <c r="R44" i="1"/>
  <c r="V44" i="1" s="1"/>
  <c r="R10" i="1"/>
  <c r="V10" i="1" s="1"/>
  <c r="Z10" i="1" s="1"/>
  <c r="R11" i="1"/>
  <c r="V11" i="1" s="1"/>
  <c r="R12" i="1"/>
  <c r="V12" i="1" s="1"/>
  <c r="R13" i="1"/>
  <c r="V13" i="1" s="1"/>
  <c r="AB13" i="1" s="1"/>
  <c r="R14" i="1"/>
  <c r="V14" i="1" s="1"/>
  <c r="X14" i="1" s="1"/>
  <c r="R15" i="1"/>
  <c r="V15" i="1" s="1"/>
  <c r="R16" i="1"/>
  <c r="V16" i="1" s="1"/>
  <c r="X16" i="1" s="1"/>
  <c r="R17" i="1"/>
  <c r="V17" i="1" s="1"/>
  <c r="X17" i="1" s="1"/>
  <c r="R18" i="1"/>
  <c r="V18" i="1" s="1"/>
  <c r="R19" i="1"/>
  <c r="V19" i="1" s="1"/>
  <c r="X19" i="1" s="1"/>
  <c r="R20" i="1"/>
  <c r="V20" i="1" s="1"/>
  <c r="AB20" i="1" s="1"/>
  <c r="R21" i="1"/>
  <c r="V21" i="1" s="1"/>
  <c r="R22" i="1"/>
  <c r="V22" i="1" s="1"/>
  <c r="R23" i="1"/>
  <c r="R24" i="1"/>
  <c r="V24" i="1" s="1"/>
  <c r="R25" i="1"/>
  <c r="V25" i="1" s="1"/>
  <c r="R26" i="1"/>
  <c r="V26" i="1" s="1"/>
  <c r="R27" i="1"/>
  <c r="V27" i="1" s="1"/>
  <c r="R28" i="1"/>
  <c r="V28" i="1" s="1"/>
  <c r="AB28" i="1" s="1"/>
  <c r="R29" i="1"/>
  <c r="V29" i="1" s="1"/>
  <c r="X29" i="1" s="1"/>
  <c r="AA30" i="1"/>
  <c r="Y30" i="1"/>
  <c r="U30" i="1"/>
  <c r="W30" i="1"/>
  <c r="O30" i="1"/>
  <c r="X13" i="1" l="1"/>
  <c r="AB11" i="1"/>
  <c r="Z11" i="1"/>
  <c r="X11" i="1"/>
  <c r="Z25" i="1"/>
  <c r="X25" i="1"/>
  <c r="AB25" i="1"/>
  <c r="Z29" i="1"/>
  <c r="AB29" i="1"/>
  <c r="Z13" i="1"/>
  <c r="X27" i="1"/>
  <c r="Z27" i="1"/>
  <c r="X15" i="1"/>
  <c r="Z15" i="1"/>
  <c r="AB19" i="1"/>
  <c r="X28" i="1"/>
  <c r="R30" i="1"/>
  <c r="AB26" i="1"/>
  <c r="X26" i="1"/>
  <c r="Z26" i="1"/>
  <c r="X12" i="1"/>
  <c r="Z12" i="1"/>
  <c r="AB12" i="1"/>
  <c r="X49" i="1"/>
  <c r="Z49" i="1"/>
  <c r="AB49" i="1"/>
  <c r="AB21" i="1"/>
  <c r="X21" i="1"/>
  <c r="Z21" i="1"/>
  <c r="AB24" i="1"/>
  <c r="Z24" i="1"/>
  <c r="X24" i="1"/>
  <c r="Z22" i="1"/>
  <c r="X22" i="1"/>
  <c r="AB22" i="1"/>
  <c r="X18" i="1"/>
  <c r="Z18" i="1"/>
  <c r="AB18" i="1"/>
  <c r="AB50" i="1"/>
  <c r="X50" i="1"/>
  <c r="Z19" i="1"/>
  <c r="AB17" i="1"/>
  <c r="AB16" i="1"/>
  <c r="Z17" i="1"/>
  <c r="AB15" i="1"/>
  <c r="AB27" i="1"/>
  <c r="Z16" i="1"/>
  <c r="AB14" i="1"/>
  <c r="X10" i="1"/>
  <c r="X20" i="1"/>
  <c r="V23" i="1"/>
  <c r="V30" i="1" s="1"/>
  <c r="X30" i="1" s="1"/>
  <c r="Z14" i="1"/>
  <c r="Z20" i="1"/>
  <c r="AB10" i="1"/>
  <c r="Z28" i="1"/>
  <c r="Z45" i="1"/>
  <c r="AB45" i="1"/>
  <c r="X45" i="1"/>
  <c r="X44" i="1"/>
  <c r="AB44" i="1"/>
  <c r="Z44" i="1"/>
  <c r="AB46" i="1"/>
  <c r="Z46" i="1"/>
  <c r="X46" i="1"/>
  <c r="AB48" i="1"/>
  <c r="Z48" i="1"/>
  <c r="X48" i="1"/>
  <c r="Z47" i="1"/>
  <c r="AB47" i="1"/>
  <c r="Z50" i="1"/>
  <c r="V51" i="1" l="1"/>
  <c r="Z51" i="1" s="1"/>
  <c r="Z23" i="1"/>
  <c r="X23" i="1"/>
  <c r="AB23" i="1"/>
  <c r="Z30" i="1"/>
  <c r="AB30" i="1"/>
  <c r="AB51" i="1" l="1"/>
  <c r="X51" i="1"/>
</calcChain>
</file>

<file path=xl/sharedStrings.xml><?xml version="1.0" encoding="utf-8"?>
<sst xmlns="http://schemas.openxmlformats.org/spreadsheetml/2006/main" count="435" uniqueCount="147">
  <si>
    <t>PODER JUDICIÁRIO</t>
  </si>
  <si>
    <t>ÓRGÃO:</t>
  </si>
  <si>
    <t>UNIDADE:</t>
  </si>
  <si>
    <t>090059 - TRIBUNAL REGIONAL FEDERAL DA 6A. REGIAO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</si>
  <si>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</si>
  <si>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</si>
  <si>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</si>
  <si>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</si>
  <si>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</si>
  <si>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</si>
  <si>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</si>
  <si>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</si>
  <si>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</si>
  <si>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</si>
  <si>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</si>
  <si>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</si>
  <si>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</si>
  <si>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</si>
  <si>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</si>
  <si>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</si>
  <si>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</si>
  <si>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</si>
  <si>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</si>
  <si>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</si>
  <si>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</si>
  <si>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</si>
  <si>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</si>
  <si>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</si>
  <si>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</si>
  <si>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</si>
  <si>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</si>
  <si>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</si>
  <si>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</si>
  <si>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</si>
  <si>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</si>
  <si>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</si>
  <si>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</si>
  <si>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</si>
  <si>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</si>
  <si>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</si>
  <si>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</si>
  <si>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</si>
  <si>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</si>
  <si>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</si>
  <si>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</si>
  <si>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</si>
  <si>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</si>
  <si>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331</t>
  </si>
  <si>
    <t>2004</t>
  </si>
  <si>
    <t>212B</t>
  </si>
  <si>
    <t>846</t>
  </si>
  <si>
    <t>09HB</t>
  </si>
  <si>
    <t>09</t>
  </si>
  <si>
    <t>TOTAIS</t>
  </si>
  <si>
    <t>1000</t>
  </si>
  <si>
    <t>28</t>
  </si>
  <si>
    <t>131</t>
  </si>
  <si>
    <t>219I</t>
  </si>
  <si>
    <t>PUBLICIDADE INSTITUCIONAL E DE UTILIDADE PUBLICA</t>
  </si>
  <si>
    <t>0909</t>
  </si>
  <si>
    <t>OPERACOES ESPECIAIS: OUTROS ENCARGOS ESPECIAIS</t>
  </si>
  <si>
    <t>00S6</t>
  </si>
  <si>
    <t>272</t>
  </si>
  <si>
    <t>0181</t>
  </si>
  <si>
    <t>APOSENTADORIAS E PENSOES CIVIS DA UNIAO</t>
  </si>
  <si>
    <t>1056</t>
  </si>
  <si>
    <t>BENEFICIOS DO RPPS DA UNIAO</t>
  </si>
  <si>
    <t>1027</t>
  </si>
  <si>
    <t>BENEFICIO ESPECIAL - LEI N. 12.618, DE 2012</t>
  </si>
  <si>
    <t>Função e Subfunção</t>
  </si>
  <si>
    <t>Programática (Programa, Ação e Subtítulo)</t>
  </si>
  <si>
    <t>Programa</t>
  </si>
  <si>
    <t>Ação e Subtítulo</t>
  </si>
  <si>
    <t>Fonte</t>
  </si>
  <si>
    <t>GND</t>
  </si>
  <si>
    <t>Execução</t>
  </si>
  <si>
    <t>Provisão</t>
  </si>
  <si>
    <t>Destaque</t>
  </si>
  <si>
    <t>Empenhado</t>
  </si>
  <si>
    <t>Liquidado</t>
  </si>
  <si>
    <t>Pago</t>
  </si>
  <si>
    <t>RESOLUÇÃO 102 CNJ - ANEXO II - DOTAÇÃO E EXECUÇÃO ORÇAMENTÁRIA</t>
  </si>
  <si>
    <t>BENEFICIO ESPECIAL - LEI N. 12.618, D - NA 6. REGIAO DA JUST</t>
  </si>
  <si>
    <t>APOSENTADORIAS E PENSOES CIVIS DA UNI - NA 6. REGIAO DA JUST</t>
  </si>
  <si>
    <t>CONTRIBUICAO DA UNIAO, DE SUAS AUTARQ - NA 6. REGIAO DA JUST</t>
  </si>
  <si>
    <t>ASSISTENCIA MEDICA E ODONTOLOGICA AOS - NA 6. REGIAO DA JUST</t>
  </si>
  <si>
    <t>ATIVOS CIVIS DA UNIAO                 - NA 6. REGIAO DA JUST</t>
  </si>
  <si>
    <t>BENEFICIOS OBRIGATORIOS AOS SERVIDORE - NA 6. REGIAO DA JUST</t>
  </si>
  <si>
    <t>AJUDA DE CUSTO PARA MORADIA OU AUXILI - NA 6. REGIAO DA JUST</t>
  </si>
  <si>
    <t>PUBLICIDADE INSTITUCIONAL E DE UTILID - NA 6. REGIAO DA JUST</t>
  </si>
  <si>
    <t>JULGAMENTO DE CAUSAS NA JUSTICA FEDER - NA 6. REGIAO DA JUST</t>
  </si>
  <si>
    <t>Obs.:</t>
  </si>
  <si>
    <t>1. Movimentação líquida de créditos = Provisão/Destaque recebidos - Provisão/Destaque concedidos</t>
  </si>
  <si>
    <t>2. Nas colunas relativas à execução, não incluir as despesas referentes aos restos a pagar do ano anterior.</t>
  </si>
  <si>
    <t>CONTRIBUICAO DA UNIAO, DE SUAS AUTARQUIAS E FUNDACOES PARA O</t>
  </si>
  <si>
    <t>ASSISTENCIA MEDICA E ODONTOLOGICA AOS SERVIDORES CIVIS, EMPR</t>
  </si>
  <si>
    <t>BENEFICIOS OBRIGATORIOS AOS SERVIDORES CIVIS, EMPREGADOS, MI</t>
  </si>
  <si>
    <t>AJUDA DE CUSTO PARA MORADIA OU AUXILIO-MORADIA A AGENTES PUB</t>
  </si>
  <si>
    <t>11101</t>
  </si>
  <si>
    <t>SUPERIOR TRIBUNAL DE JUSTICA</t>
  </si>
  <si>
    <t>128</t>
  </si>
  <si>
    <t>20G2</t>
  </si>
  <si>
    <t>0001</t>
  </si>
  <si>
    <t>FORMACAO E APERFEICOAMENTO DE MAGISTRADOS</t>
  </si>
  <si>
    <t>FORMACAO E APERFEICOAMENTO DE MAGISTR - NACIONAL</t>
  </si>
  <si>
    <t>12101</t>
  </si>
  <si>
    <t>JUSTICA FEDERAL DE PRIMEIRO GRAU</t>
  </si>
  <si>
    <t>ASSISTENCIA MEDICA E ODONTOLOGICA AOS - NACIONAL</t>
  </si>
  <si>
    <t>ATIVOS CIVIS DA UNIAO                 - NACIONAL</t>
  </si>
  <si>
    <t>JULGAMENTO DE CAUSAS NA JUSTICA FEDER - NACIONAL</t>
  </si>
  <si>
    <t>6044</t>
  </si>
  <si>
    <t>219Z</t>
  </si>
  <si>
    <t>CONSERVACAO E RECUPERACAO DE ATIVOS DE INFRAESTRUTURA DA UNI</t>
  </si>
  <si>
    <t>CONSERVACAO E RECUPERACAO DE ATIVOS D - NA 6. REGIAO DA JUST</t>
  </si>
  <si>
    <t>14119</t>
  </si>
  <si>
    <t>TRIBUNAL REGIONAL ELEITORAL DO RIO DE JANEIRO</t>
  </si>
  <si>
    <t>20GP</t>
  </si>
  <si>
    <t>JULGAMENTO DE CAUSAS E GESTAO ADMINISTRATIVA NA JUSTICA ELEI</t>
  </si>
  <si>
    <t>JULGAMENTO DE CAUSAS E GESTAO ADMINIS - NO ESTADO DO RIO DE</t>
  </si>
  <si>
    <t>17101</t>
  </si>
  <si>
    <t>CONSELHO NACIONAL DE JUSTICA</t>
  </si>
  <si>
    <t>032</t>
  </si>
  <si>
    <t>21BH</t>
  </si>
  <si>
    <t>CONTROLE DA ATUACAO ADMINISTRATIVA E FINANCEIRA DO PODER JUD</t>
  </si>
  <si>
    <t>CONTROLE DA ATUACAO ADMINISTRATIVA E  - NACIONAL</t>
  </si>
  <si>
    <t>33904</t>
  </si>
  <si>
    <t>FUNDO DO REGIME GERAL DA PREVIDENCIA SOCIAL</t>
  </si>
  <si>
    <t>0901</t>
  </si>
  <si>
    <t>0005</t>
  </si>
  <si>
    <t>6500</t>
  </si>
  <si>
    <t>OPERACOES ESPECIAIS: CUMPRIMENTO DE SENTENCAS JUDICIAIS</t>
  </si>
  <si>
    <t>SENTENCAS JUDICIAIS TRANSITADAS EM JULGADO (PRECATORIOS)</t>
  </si>
  <si>
    <t>SENTENCAS JUDICIAIS TRANSITADAS EM JU - NACIONAL (CREDITO EX</t>
  </si>
  <si>
    <t>1002</t>
  </si>
  <si>
    <t>ATIVIDADES-FIM DA SEGURIDADE SOCIAL</t>
  </si>
  <si>
    <t>55901</t>
  </si>
  <si>
    <t>FUNDO NACIONAL DE ASSISTENCIA SOCIAL</t>
  </si>
  <si>
    <t>3000</t>
  </si>
  <si>
    <t>71103</t>
  </si>
  <si>
    <t>ENCARGOS FINANC.DA UNIAO-SENTENCAS JUDICIAIS</t>
  </si>
  <si>
    <t>1444</t>
  </si>
  <si>
    <t>DEM.APL.REC.TIT.TN,EXC.REFIN.DIV.PUB.</t>
  </si>
  <si>
    <t>00G5</t>
  </si>
  <si>
    <t>CONTRIBUICAO DA UNIAO, DE SUAS AUTARQ - NACIONAL</t>
  </si>
  <si>
    <t>CONTRIBUICAO DA UNIAO, DE SUAS AUTARQ - NACIONAL (CREDITO EX</t>
  </si>
  <si>
    <t>TRIBUNAL REGIONAL FEDERAL DA 6ª REGIÃO</t>
  </si>
  <si>
    <t>090060 - PRECATÓRIOS E REQUISIÇÕES DE PEQUENO VALOR (RPV's)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</si>
</sst>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);\(#,##0.00\)"/>
  </numFmts>
  <fonts count="15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6" fillId="0" borderId="0" applyBorder="0" applyProtection="0"/>
    <xf numFmtId="164" fontId="6" fillId="0" borderId="0" applyBorder="0" applyProtection="0"/>
    <xf numFmtId="0" fontId="9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3" fillId="3" borderId="0" xfId="0" applyFont="1" applyFill="1" applyAlignment="1">
      <alignment vertical="top"/>
    </xf>
    <xf numFmtId="165" fontId="5" fillId="3" borderId="0" xfId="0" applyNumberFormat="1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9" fontId="7" fillId="3" borderId="2" xfId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1" fillId="3" borderId="0" xfId="0" applyFont="1" applyFill="1"/>
    <xf numFmtId="0" fontId="0" fillId="3" borderId="0" xfId="0" applyFill="1"/>
    <xf numFmtId="43" fontId="7" fillId="3" borderId="2" xfId="4" applyFont="1" applyFill="1" applyBorder="1" applyAlignment="1">
      <alignment horizontal="left" vertical="center" wrapText="1"/>
    </xf>
    <xf numFmtId="43" fontId="8" fillId="3" borderId="2" xfId="0" applyNumberFormat="1" applyFont="1" applyFill="1" applyBorder="1"/>
    <xf numFmtId="0" fontId="14" fillId="2" borderId="2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3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3" fontId="8" fillId="3" borderId="2" xfId="4" applyFont="1" applyFill="1" applyBorder="1" applyAlignment="1">
      <alignment horizontal="right"/>
    </xf>
    <xf numFmtId="43" fontId="7" fillId="3" borderId="2" xfId="4" applyFont="1" applyFill="1" applyBorder="1" applyAlignment="1">
      <alignment horizontal="right" vertical="center"/>
    </xf>
    <xf numFmtId="43" fontId="11" fillId="4" borderId="2" xfId="4" applyFont="1" applyFill="1" applyBorder="1" applyAlignment="1">
      <alignment horizontal="right" vertical="center"/>
    </xf>
    <xf numFmtId="43" fontId="11" fillId="3" borderId="2" xfId="4" applyFont="1" applyFill="1" applyBorder="1" applyAlignment="1">
      <alignment horizontal="right" vertical="center"/>
    </xf>
    <xf numFmtId="43" fontId="14" fillId="3" borderId="2" xfId="4" applyFont="1" applyFill="1" applyBorder="1" applyAlignment="1">
      <alignment horizontal="right" vertical="center"/>
    </xf>
    <xf numFmtId="9" fontId="14" fillId="3" borderId="2" xfId="1" applyFont="1" applyFill="1" applyBorder="1" applyAlignment="1" applyProtection="1">
      <alignment horizontal="center" vertical="center"/>
    </xf>
    <xf numFmtId="43" fontId="8" fillId="3" borderId="2" xfId="4" applyFont="1" applyFill="1" applyBorder="1"/>
  </cellXfs>
  <cellStyles count="5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L54"/>
  <sheetViews>
    <sheetView showGridLines="0" tabSelected="1" topLeftCell="A33" zoomScale="70" zoomScaleNormal="70" zoomScalePageLayoutView="85" workbookViewId="0">
      <selection activeCell="M3" sqref="M3"/>
    </sheetView>
  </sheetViews>
  <sheetFormatPr defaultRowHeight="12.75" x14ac:dyDescent="0.2"/>
  <cols>
    <col min="1" max="1" width="7.42578125" style="11" customWidth="1"/>
    <col min="2" max="2" width="28.28515625" style="1" customWidth="1"/>
    <col min="3" max="7" width="4.7109375" style="11" customWidth="1"/>
    <col min="8" max="9" width="20" style="1" customWidth="1"/>
    <col min="10" max="10" width="24.7109375" style="1" customWidth="1"/>
    <col min="11" max="11" width="11.28515625" style="11" customWidth="1"/>
    <col min="12" max="12" width="8" style="11" customWidth="1"/>
    <col min="13" max="13" width="22.28515625" style="1" customWidth="1"/>
    <col min="14" max="14" width="5.7109375" style="11" customWidth="1"/>
    <col min="15" max="15" width="15.42578125" style="1" bestFit="1" customWidth="1"/>
    <col min="16" max="17" width="10.28515625" style="1" customWidth="1"/>
    <col min="18" max="18" width="14.85546875" style="1" bestFit="1" customWidth="1"/>
    <col min="19" max="19" width="12.28515625" style="1" customWidth="1"/>
    <col min="20" max="20" width="16.5703125" style="1" bestFit="1" customWidth="1"/>
    <col min="21" max="21" width="11.28515625" style="1" bestFit="1" customWidth="1"/>
    <col min="22" max="23" width="16.5703125" style="1" bestFit="1" customWidth="1"/>
    <col min="24" max="24" width="8.5703125" style="11" bestFit="1" customWidth="1"/>
    <col min="25" max="25" width="16" style="1" bestFit="1" customWidth="1"/>
    <col min="26" max="26" width="8.5703125" style="11" bestFit="1" customWidth="1"/>
    <col min="27" max="27" width="16" style="1" bestFit="1" customWidth="1"/>
    <col min="28" max="28" width="8.5703125" style="11" bestFit="1" customWidth="1"/>
    <col min="29" max="1026" width="8.85546875" style="1" customWidth="1"/>
  </cols>
  <sheetData>
    <row r="1" spans="1:1026" ht="11.25" customHeight="1" x14ac:dyDescent="0.2">
      <c r="B1" s="2" t="s">
        <v>0</v>
      </c>
      <c r="C1" s="3"/>
      <c r="D1" s="4"/>
      <c r="E1" s="4"/>
      <c r="F1" s="4"/>
      <c r="G1" s="4"/>
      <c r="H1" s="5"/>
      <c r="I1" s="5"/>
      <c r="J1" s="5"/>
      <c r="K1" s="4"/>
      <c r="L1" s="4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4"/>
      <c r="Y1" s="5"/>
      <c r="Z1" s="4"/>
      <c r="AA1" s="5"/>
    </row>
    <row r="2" spans="1:1026" ht="11.25" customHeight="1" x14ac:dyDescent="0.2">
      <c r="B2" s="2" t="s">
        <v>1</v>
      </c>
      <c r="C2" s="37" t="s">
        <v>145</v>
      </c>
      <c r="D2" s="37"/>
      <c r="E2" s="37"/>
      <c r="F2" s="37"/>
      <c r="G2" s="37"/>
      <c r="H2" s="37"/>
      <c r="I2" s="37"/>
      <c r="J2" s="37"/>
      <c r="K2" s="4"/>
      <c r="L2" s="4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5"/>
      <c r="Z2" s="4"/>
      <c r="AA2" s="5"/>
    </row>
    <row r="3" spans="1:1026" ht="11.45" customHeight="1" x14ac:dyDescent="0.2">
      <c r="B3" s="2" t="s">
        <v>2</v>
      </c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5"/>
      <c r="N3" s="4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</row>
    <row r="4" spans="1:1026" ht="11.45" customHeight="1" x14ac:dyDescent="0.2">
      <c r="B4" s="2" t="s">
        <v>4</v>
      </c>
      <c r="C4" s="38">
        <v>45261</v>
      </c>
      <c r="D4" s="38"/>
      <c r="E4" s="38"/>
      <c r="F4" s="38"/>
      <c r="G4" s="38"/>
      <c r="H4" s="38"/>
      <c r="I4" s="38"/>
      <c r="J4" s="38"/>
      <c r="K4" s="4"/>
      <c r="L4" s="4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4"/>
      <c r="Y4" s="5"/>
      <c r="Z4" s="4"/>
      <c r="AA4" s="5"/>
    </row>
    <row r="5" spans="1:1026" ht="11.25" customHeight="1" x14ac:dyDescent="0.2">
      <c r="A5" s="15"/>
      <c r="B5" s="6"/>
      <c r="C5" s="4"/>
      <c r="D5" s="4"/>
      <c r="E5" s="4"/>
      <c r="F5" s="4"/>
      <c r="G5" s="4"/>
      <c r="H5" s="5"/>
      <c r="I5" s="5"/>
      <c r="J5" s="5"/>
      <c r="K5" s="4"/>
      <c r="L5" s="4"/>
      <c r="M5" s="5"/>
      <c r="N5" s="4"/>
      <c r="O5" s="5"/>
      <c r="P5" s="5"/>
      <c r="Q5" s="5"/>
      <c r="R5" s="5"/>
      <c r="S5" s="5"/>
      <c r="T5" s="7"/>
      <c r="U5" s="7"/>
      <c r="V5" s="7"/>
      <c r="W5" s="7"/>
      <c r="X5" s="14"/>
      <c r="Y5" s="7"/>
      <c r="Z5" s="14"/>
      <c r="AA5" s="7"/>
    </row>
    <row r="6" spans="1:1026" x14ac:dyDescent="0.2">
      <c r="A6" s="39" t="s">
        <v>81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1026" ht="12.75" customHeight="1" x14ac:dyDescent="0.2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 t="s">
        <v>6</v>
      </c>
      <c r="P7" s="41" t="s">
        <v>7</v>
      </c>
      <c r="Q7" s="41"/>
      <c r="R7" s="41" t="s">
        <v>8</v>
      </c>
      <c r="S7" s="41" t="s">
        <v>9</v>
      </c>
      <c r="T7" s="42" t="s">
        <v>10</v>
      </c>
      <c r="U7" s="42"/>
      <c r="V7" s="41" t="s">
        <v>11</v>
      </c>
      <c r="W7" s="43" t="s">
        <v>75</v>
      </c>
      <c r="X7" s="43"/>
      <c r="Y7" s="43"/>
      <c r="Z7" s="43"/>
      <c r="AA7" s="43"/>
      <c r="AB7" s="43"/>
    </row>
    <row r="8" spans="1:1026" ht="42" customHeight="1" x14ac:dyDescent="0.2">
      <c r="A8" s="43" t="s">
        <v>12</v>
      </c>
      <c r="B8" s="43"/>
      <c r="C8" s="28" t="s">
        <v>69</v>
      </c>
      <c r="D8" s="29"/>
      <c r="E8" s="28" t="s">
        <v>70</v>
      </c>
      <c r="F8" s="32"/>
      <c r="G8" s="29"/>
      <c r="H8" s="34" t="s">
        <v>18</v>
      </c>
      <c r="I8" s="35"/>
      <c r="J8" s="36"/>
      <c r="K8" s="43" t="s">
        <v>13</v>
      </c>
      <c r="L8" s="43" t="s">
        <v>73</v>
      </c>
      <c r="M8" s="43"/>
      <c r="N8" s="43" t="s">
        <v>74</v>
      </c>
      <c r="O8" s="41"/>
      <c r="P8" s="20" t="s">
        <v>14</v>
      </c>
      <c r="Q8" s="20" t="s">
        <v>15</v>
      </c>
      <c r="R8" s="41"/>
      <c r="S8" s="41"/>
      <c r="T8" s="21" t="s">
        <v>76</v>
      </c>
      <c r="U8" s="21" t="s">
        <v>77</v>
      </c>
      <c r="V8" s="41"/>
      <c r="W8" s="21" t="s">
        <v>78</v>
      </c>
      <c r="X8" s="21" t="s">
        <v>16</v>
      </c>
      <c r="Y8" s="21" t="s">
        <v>79</v>
      </c>
      <c r="Z8" s="21" t="s">
        <v>16</v>
      </c>
      <c r="AA8" s="21" t="s">
        <v>80</v>
      </c>
      <c r="AB8" s="21" t="s">
        <v>16</v>
      </c>
    </row>
    <row r="9" spans="1:1026" x14ac:dyDescent="0.2">
      <c r="A9" s="21" t="s">
        <v>17</v>
      </c>
      <c r="B9" s="21" t="s">
        <v>18</v>
      </c>
      <c r="C9" s="30"/>
      <c r="D9" s="31"/>
      <c r="E9" s="30"/>
      <c r="F9" s="33"/>
      <c r="G9" s="31"/>
      <c r="H9" s="22" t="s">
        <v>71</v>
      </c>
      <c r="I9" s="34" t="s">
        <v>72</v>
      </c>
      <c r="J9" s="36"/>
      <c r="K9" s="43"/>
      <c r="L9" s="21" t="s">
        <v>17</v>
      </c>
      <c r="M9" s="21" t="s">
        <v>18</v>
      </c>
      <c r="N9" s="43"/>
      <c r="O9" s="20" t="s">
        <v>19</v>
      </c>
      <c r="P9" s="20" t="s">
        <v>20</v>
      </c>
      <c r="Q9" s="20" t="s">
        <v>21</v>
      </c>
      <c r="R9" s="20" t="s">
        <v>22</v>
      </c>
      <c r="S9" s="20" t="s">
        <v>23</v>
      </c>
      <c r="T9" s="21" t="s">
        <v>24</v>
      </c>
      <c r="U9" s="21" t="s">
        <v>25</v>
      </c>
      <c r="V9" s="20" t="s">
        <v>26</v>
      </c>
      <c r="W9" s="21" t="s">
        <v>27</v>
      </c>
      <c r="X9" s="21" t="s">
        <v>28</v>
      </c>
      <c r="Y9" s="21" t="s">
        <v>29</v>
      </c>
      <c r="Z9" s="21" t="s">
        <v>30</v>
      </c>
      <c r="AA9" s="21" t="s">
        <v>31</v>
      </c>
      <c r="AB9" s="21" t="s">
        <v>32</v>
      </c>
    </row>
    <row r="10" spans="1:1026" ht="33.75" x14ac:dyDescent="0.2">
      <c r="A10" s="10" t="s">
        <v>98</v>
      </c>
      <c r="B10" s="9" t="s">
        <v>99</v>
      </c>
      <c r="C10" s="10" t="s">
        <v>35</v>
      </c>
      <c r="D10" s="10" t="s">
        <v>100</v>
      </c>
      <c r="E10" s="10" t="s">
        <v>37</v>
      </c>
      <c r="F10" s="10" t="s">
        <v>101</v>
      </c>
      <c r="G10" s="10" t="s">
        <v>102</v>
      </c>
      <c r="H10" s="9" t="s">
        <v>38</v>
      </c>
      <c r="I10" s="9" t="s">
        <v>103</v>
      </c>
      <c r="J10" s="12" t="s">
        <v>104</v>
      </c>
      <c r="K10" s="10">
        <v>1</v>
      </c>
      <c r="L10" s="10" t="s">
        <v>54</v>
      </c>
      <c r="M10" s="9" t="s">
        <v>41</v>
      </c>
      <c r="N10" s="10">
        <v>3</v>
      </c>
      <c r="O10" s="45"/>
      <c r="P10" s="45"/>
      <c r="Q10" s="45"/>
      <c r="R10" s="45">
        <f t="shared" ref="R10:R19" si="0">O10+P10+Q10</f>
        <v>0</v>
      </c>
      <c r="S10" s="45"/>
      <c r="T10" s="45">
        <v>0</v>
      </c>
      <c r="U10" s="45">
        <v>2700</v>
      </c>
      <c r="V10" s="46">
        <f>R10+S10+T10+U10</f>
        <v>2700</v>
      </c>
      <c r="W10" s="45">
        <v>2700</v>
      </c>
      <c r="X10" s="13">
        <f t="shared" ref="X10:X19" si="1">W10/V10</f>
        <v>1</v>
      </c>
      <c r="Y10" s="45">
        <v>2700</v>
      </c>
      <c r="Z10" s="13">
        <f t="shared" ref="Z10:Z19" si="2">Y10/V10</f>
        <v>1</v>
      </c>
      <c r="AA10" s="45">
        <v>2700</v>
      </c>
      <c r="AB10" s="13">
        <f t="shared" ref="AB10:AB19" si="3">AA10/V10</f>
        <v>1</v>
      </c>
    </row>
    <row r="11" spans="1:1026" ht="33.75" x14ac:dyDescent="0.2">
      <c r="A11" s="10" t="s">
        <v>105</v>
      </c>
      <c r="B11" s="9" t="s">
        <v>106</v>
      </c>
      <c r="C11" s="10" t="s">
        <v>35</v>
      </c>
      <c r="D11" s="10" t="s">
        <v>47</v>
      </c>
      <c r="E11" s="10" t="s">
        <v>37</v>
      </c>
      <c r="F11" s="10" t="s">
        <v>48</v>
      </c>
      <c r="G11" s="10" t="s">
        <v>102</v>
      </c>
      <c r="H11" s="9" t="s">
        <v>38</v>
      </c>
      <c r="I11" s="9" t="s">
        <v>95</v>
      </c>
      <c r="J11" s="12" t="s">
        <v>107</v>
      </c>
      <c r="K11" s="10">
        <v>2</v>
      </c>
      <c r="L11" s="10" t="s">
        <v>54</v>
      </c>
      <c r="M11" s="9" t="s">
        <v>41</v>
      </c>
      <c r="N11" s="10">
        <v>3</v>
      </c>
      <c r="O11" s="45"/>
      <c r="P11" s="45"/>
      <c r="Q11" s="45"/>
      <c r="R11" s="45">
        <f t="shared" si="0"/>
        <v>0</v>
      </c>
      <c r="S11" s="45"/>
      <c r="T11" s="45">
        <v>11187.2</v>
      </c>
      <c r="U11" s="45">
        <v>0</v>
      </c>
      <c r="V11" s="46">
        <f t="shared" ref="V11:V19" si="4">R11+S11+T11+U11</f>
        <v>11187.2</v>
      </c>
      <c r="W11" s="45">
        <v>11187.2</v>
      </c>
      <c r="X11" s="13">
        <f t="shared" si="1"/>
        <v>1</v>
      </c>
      <c r="Y11" s="45">
        <v>11187.2</v>
      </c>
      <c r="Z11" s="13">
        <f t="shared" si="2"/>
        <v>1</v>
      </c>
      <c r="AA11" s="45">
        <v>11187.2</v>
      </c>
      <c r="AB11" s="13">
        <f t="shared" si="3"/>
        <v>1</v>
      </c>
    </row>
    <row r="12" spans="1:1026" ht="33.75" x14ac:dyDescent="0.2">
      <c r="A12" s="10" t="s">
        <v>105</v>
      </c>
      <c r="B12" s="9" t="s">
        <v>106</v>
      </c>
      <c r="C12" s="10" t="s">
        <v>35</v>
      </c>
      <c r="D12" s="10" t="s">
        <v>43</v>
      </c>
      <c r="E12" s="10" t="s">
        <v>37</v>
      </c>
      <c r="F12" s="10" t="s">
        <v>44</v>
      </c>
      <c r="G12" s="10" t="s">
        <v>102</v>
      </c>
      <c r="H12" s="9" t="s">
        <v>38</v>
      </c>
      <c r="I12" s="9" t="s">
        <v>45</v>
      </c>
      <c r="J12" s="12" t="s">
        <v>108</v>
      </c>
      <c r="K12" s="10">
        <v>1</v>
      </c>
      <c r="L12" s="10" t="s">
        <v>54</v>
      </c>
      <c r="M12" s="9" t="s">
        <v>41</v>
      </c>
      <c r="N12" s="10">
        <v>1</v>
      </c>
      <c r="O12" s="45"/>
      <c r="P12" s="45"/>
      <c r="Q12" s="45"/>
      <c r="R12" s="45">
        <f t="shared" si="0"/>
        <v>0</v>
      </c>
      <c r="S12" s="45"/>
      <c r="T12" s="45">
        <v>0</v>
      </c>
      <c r="U12" s="45">
        <v>0</v>
      </c>
      <c r="V12" s="46">
        <f t="shared" si="4"/>
        <v>0</v>
      </c>
      <c r="W12" s="45">
        <v>0</v>
      </c>
      <c r="X12" s="13" t="e">
        <f t="shared" si="1"/>
        <v>#DIV/0!</v>
      </c>
      <c r="Y12" s="45">
        <v>0</v>
      </c>
      <c r="Z12" s="13" t="e">
        <f t="shared" si="2"/>
        <v>#DIV/0!</v>
      </c>
      <c r="AA12" s="45">
        <v>0</v>
      </c>
      <c r="AB12" s="13" t="e">
        <f t="shared" si="3"/>
        <v>#DIV/0!</v>
      </c>
    </row>
    <row r="13" spans="1:1026" ht="33.75" x14ac:dyDescent="0.2">
      <c r="A13" s="10" t="s">
        <v>105</v>
      </c>
      <c r="B13" s="9" t="s">
        <v>106</v>
      </c>
      <c r="C13" s="10" t="s">
        <v>35</v>
      </c>
      <c r="D13" s="10" t="s">
        <v>36</v>
      </c>
      <c r="E13" s="10" t="s">
        <v>37</v>
      </c>
      <c r="F13" s="10" t="s">
        <v>39</v>
      </c>
      <c r="G13" s="10" t="s">
        <v>102</v>
      </c>
      <c r="H13" s="9" t="s">
        <v>38</v>
      </c>
      <c r="I13" s="9" t="s">
        <v>40</v>
      </c>
      <c r="J13" s="12" t="s">
        <v>109</v>
      </c>
      <c r="K13" s="10">
        <v>1</v>
      </c>
      <c r="L13" s="10" t="s">
        <v>54</v>
      </c>
      <c r="M13" s="9" t="s">
        <v>41</v>
      </c>
      <c r="N13" s="10">
        <v>3</v>
      </c>
      <c r="O13" s="45"/>
      <c r="P13" s="45"/>
      <c r="Q13" s="45"/>
      <c r="R13" s="45">
        <f t="shared" si="0"/>
        <v>0</v>
      </c>
      <c r="S13" s="45"/>
      <c r="T13" s="45">
        <v>11030.03</v>
      </c>
      <c r="U13" s="45">
        <v>0</v>
      </c>
      <c r="V13" s="46">
        <f t="shared" si="4"/>
        <v>11030.03</v>
      </c>
      <c r="W13" s="45">
        <v>10802.03</v>
      </c>
      <c r="X13" s="13">
        <f t="shared" si="1"/>
        <v>0.97932915866955939</v>
      </c>
      <c r="Y13" s="45">
        <v>8621.69</v>
      </c>
      <c r="Z13" s="13">
        <f t="shared" si="2"/>
        <v>0.78165607890459043</v>
      </c>
      <c r="AA13" s="45">
        <v>8621.69</v>
      </c>
      <c r="AB13" s="13">
        <f t="shared" si="3"/>
        <v>0.78165607890459043</v>
      </c>
    </row>
    <row r="14" spans="1:1026" s="17" customFormat="1" ht="33.75" x14ac:dyDescent="0.2">
      <c r="A14" s="10" t="s">
        <v>33</v>
      </c>
      <c r="B14" s="9" t="s">
        <v>34</v>
      </c>
      <c r="C14" s="10" t="s">
        <v>55</v>
      </c>
      <c r="D14" s="10" t="s">
        <v>50</v>
      </c>
      <c r="E14" s="10" t="s">
        <v>59</v>
      </c>
      <c r="F14" s="10" t="s">
        <v>61</v>
      </c>
      <c r="G14" s="10" t="s">
        <v>110</v>
      </c>
      <c r="H14" s="9" t="s">
        <v>60</v>
      </c>
      <c r="I14" s="9" t="s">
        <v>68</v>
      </c>
      <c r="J14" s="12" t="s">
        <v>82</v>
      </c>
      <c r="K14" s="10">
        <v>1</v>
      </c>
      <c r="L14" s="10" t="s">
        <v>54</v>
      </c>
      <c r="M14" s="9" t="s">
        <v>41</v>
      </c>
      <c r="N14" s="10">
        <v>1</v>
      </c>
      <c r="O14" s="45"/>
      <c r="P14" s="45"/>
      <c r="Q14" s="45"/>
      <c r="R14" s="45">
        <f t="shared" si="0"/>
        <v>0</v>
      </c>
      <c r="S14" s="45"/>
      <c r="T14" s="45">
        <v>0</v>
      </c>
      <c r="U14" s="45">
        <v>0</v>
      </c>
      <c r="V14" s="46">
        <f t="shared" si="4"/>
        <v>0</v>
      </c>
      <c r="W14" s="45">
        <v>0</v>
      </c>
      <c r="X14" s="13" t="e">
        <f t="shared" si="1"/>
        <v>#DIV/0!</v>
      </c>
      <c r="Y14" s="45">
        <v>0</v>
      </c>
      <c r="Z14" s="13" t="e">
        <f t="shared" si="2"/>
        <v>#DIV/0!</v>
      </c>
      <c r="AA14" s="45">
        <v>0</v>
      </c>
      <c r="AB14" s="13" t="e">
        <f t="shared" si="3"/>
        <v>#DIV/0!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</row>
    <row r="15" spans="1:1026" s="17" customFormat="1" ht="33.75" x14ac:dyDescent="0.2">
      <c r="A15" s="10" t="s">
        <v>33</v>
      </c>
      <c r="B15" s="9" t="s">
        <v>34</v>
      </c>
      <c r="C15" s="10" t="s">
        <v>52</v>
      </c>
      <c r="D15" s="10" t="s">
        <v>62</v>
      </c>
      <c r="E15" s="10" t="s">
        <v>37</v>
      </c>
      <c r="F15" s="10" t="s">
        <v>63</v>
      </c>
      <c r="G15" s="10" t="s">
        <v>110</v>
      </c>
      <c r="H15" s="9" t="s">
        <v>38</v>
      </c>
      <c r="I15" s="9" t="s">
        <v>64</v>
      </c>
      <c r="J15" s="12" t="s">
        <v>83</v>
      </c>
      <c r="K15" s="10">
        <v>2</v>
      </c>
      <c r="L15" s="10" t="s">
        <v>65</v>
      </c>
      <c r="M15" s="9" t="s">
        <v>66</v>
      </c>
      <c r="N15" s="10">
        <v>1</v>
      </c>
      <c r="O15" s="45"/>
      <c r="P15" s="45"/>
      <c r="Q15" s="45"/>
      <c r="R15" s="45">
        <f t="shared" si="0"/>
        <v>0</v>
      </c>
      <c r="S15" s="45"/>
      <c r="T15" s="45">
        <v>874000</v>
      </c>
      <c r="U15" s="45">
        <v>0</v>
      </c>
      <c r="V15" s="46">
        <f t="shared" si="4"/>
        <v>874000</v>
      </c>
      <c r="W15" s="45">
        <v>832608.25</v>
      </c>
      <c r="X15" s="13">
        <f t="shared" si="1"/>
        <v>0.95264101830663617</v>
      </c>
      <c r="Y15" s="45">
        <v>832608.25</v>
      </c>
      <c r="Z15" s="13">
        <f t="shared" si="2"/>
        <v>0.95264101830663617</v>
      </c>
      <c r="AA15" s="45">
        <v>832608.25</v>
      </c>
      <c r="AB15" s="13">
        <f t="shared" si="3"/>
        <v>0.95264101830663617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</row>
    <row r="16" spans="1:1026" s="17" customFormat="1" ht="45" x14ac:dyDescent="0.2">
      <c r="A16" s="10" t="s">
        <v>33</v>
      </c>
      <c r="B16" s="9" t="s">
        <v>34</v>
      </c>
      <c r="C16" s="10" t="s">
        <v>35</v>
      </c>
      <c r="D16" s="10" t="s">
        <v>50</v>
      </c>
      <c r="E16" s="10" t="s">
        <v>37</v>
      </c>
      <c r="F16" s="10" t="s">
        <v>51</v>
      </c>
      <c r="G16" s="10" t="s">
        <v>110</v>
      </c>
      <c r="H16" s="9" t="s">
        <v>38</v>
      </c>
      <c r="I16" s="9" t="s">
        <v>94</v>
      </c>
      <c r="J16" s="12" t="s">
        <v>84</v>
      </c>
      <c r="K16" s="10">
        <v>1</v>
      </c>
      <c r="L16" s="10" t="s">
        <v>54</v>
      </c>
      <c r="M16" s="9" t="s">
        <v>41</v>
      </c>
      <c r="N16" s="10">
        <v>1</v>
      </c>
      <c r="O16" s="45"/>
      <c r="P16" s="45"/>
      <c r="Q16" s="45"/>
      <c r="R16" s="45">
        <f t="shared" si="0"/>
        <v>0</v>
      </c>
      <c r="S16" s="45"/>
      <c r="T16" s="45">
        <v>15332000</v>
      </c>
      <c r="U16" s="45">
        <v>0</v>
      </c>
      <c r="V16" s="46">
        <f t="shared" si="4"/>
        <v>15332000</v>
      </c>
      <c r="W16" s="45">
        <v>15070838.98</v>
      </c>
      <c r="X16" s="13">
        <f t="shared" si="1"/>
        <v>0.98296627837203243</v>
      </c>
      <c r="Y16" s="45">
        <v>14980415.460000001</v>
      </c>
      <c r="Z16" s="13">
        <f t="shared" si="2"/>
        <v>0.97706857944169068</v>
      </c>
      <c r="AA16" s="45">
        <v>14980415.460000001</v>
      </c>
      <c r="AB16" s="13">
        <f t="shared" si="3"/>
        <v>0.97706857944169068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</row>
    <row r="17" spans="1:1026" s="17" customFormat="1" ht="33.75" x14ac:dyDescent="0.2">
      <c r="A17" s="10" t="s">
        <v>33</v>
      </c>
      <c r="B17" s="9" t="s">
        <v>34</v>
      </c>
      <c r="C17" s="10" t="s">
        <v>35</v>
      </c>
      <c r="D17" s="10" t="s">
        <v>47</v>
      </c>
      <c r="E17" s="10" t="s">
        <v>37</v>
      </c>
      <c r="F17" s="10" t="s">
        <v>48</v>
      </c>
      <c r="G17" s="10" t="s">
        <v>110</v>
      </c>
      <c r="H17" s="9" t="s">
        <v>38</v>
      </c>
      <c r="I17" s="9" t="s">
        <v>95</v>
      </c>
      <c r="J17" s="12" t="s">
        <v>85</v>
      </c>
      <c r="K17" s="10">
        <v>2</v>
      </c>
      <c r="L17" s="10" t="s">
        <v>54</v>
      </c>
      <c r="M17" s="9" t="s">
        <v>41</v>
      </c>
      <c r="N17" s="10">
        <v>3</v>
      </c>
      <c r="O17" s="45"/>
      <c r="P17" s="45"/>
      <c r="Q17" s="45"/>
      <c r="R17" s="45">
        <f t="shared" si="0"/>
        <v>0</v>
      </c>
      <c r="S17" s="45"/>
      <c r="T17" s="45">
        <v>6811576</v>
      </c>
      <c r="U17" s="45">
        <v>0</v>
      </c>
      <c r="V17" s="46">
        <f t="shared" si="4"/>
        <v>6811576</v>
      </c>
      <c r="W17" s="45">
        <v>3155141</v>
      </c>
      <c r="X17" s="13">
        <f t="shared" si="1"/>
        <v>0.46320278889936778</v>
      </c>
      <c r="Y17" s="45">
        <v>2869065.09</v>
      </c>
      <c r="Z17" s="13">
        <f t="shared" si="2"/>
        <v>0.42120429838850804</v>
      </c>
      <c r="AA17" s="45">
        <v>2869065.09</v>
      </c>
      <c r="AB17" s="13">
        <f t="shared" si="3"/>
        <v>0.42120429838850804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</row>
    <row r="18" spans="1:1026" s="17" customFormat="1" ht="33.75" x14ac:dyDescent="0.2">
      <c r="A18" s="10" t="s">
        <v>33</v>
      </c>
      <c r="B18" s="9" t="s">
        <v>34</v>
      </c>
      <c r="C18" s="10" t="s">
        <v>35</v>
      </c>
      <c r="D18" s="10" t="s">
        <v>43</v>
      </c>
      <c r="E18" s="10" t="s">
        <v>37</v>
      </c>
      <c r="F18" s="10" t="s">
        <v>44</v>
      </c>
      <c r="G18" s="10" t="s">
        <v>110</v>
      </c>
      <c r="H18" s="9" t="s">
        <v>38</v>
      </c>
      <c r="I18" s="9" t="s">
        <v>45</v>
      </c>
      <c r="J18" s="12" t="s">
        <v>86</v>
      </c>
      <c r="K18" s="10">
        <v>1</v>
      </c>
      <c r="L18" s="10" t="s">
        <v>54</v>
      </c>
      <c r="M18" s="9" t="s">
        <v>41</v>
      </c>
      <c r="N18" s="10">
        <v>1</v>
      </c>
      <c r="O18" s="45"/>
      <c r="P18" s="45"/>
      <c r="Q18" s="45"/>
      <c r="R18" s="45">
        <f t="shared" si="0"/>
        <v>0</v>
      </c>
      <c r="S18" s="45"/>
      <c r="T18" s="45">
        <v>104180000</v>
      </c>
      <c r="U18" s="45">
        <v>0</v>
      </c>
      <c r="V18" s="46">
        <f t="shared" si="4"/>
        <v>104180000</v>
      </c>
      <c r="W18" s="45">
        <v>103071733.98</v>
      </c>
      <c r="X18" s="13">
        <f t="shared" si="1"/>
        <v>0.9893620078709926</v>
      </c>
      <c r="Y18" s="45">
        <v>100085989.41</v>
      </c>
      <c r="Z18" s="13">
        <f t="shared" si="2"/>
        <v>0.96070252841236314</v>
      </c>
      <c r="AA18" s="45">
        <v>99946344.290000007</v>
      </c>
      <c r="AB18" s="13">
        <f t="shared" si="3"/>
        <v>0.95936210683432532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</row>
    <row r="19" spans="1:1026" s="17" customFormat="1" ht="45" x14ac:dyDescent="0.2">
      <c r="A19" s="10" t="s">
        <v>33</v>
      </c>
      <c r="B19" s="9" t="s">
        <v>34</v>
      </c>
      <c r="C19" s="10" t="s">
        <v>35</v>
      </c>
      <c r="D19" s="10" t="s">
        <v>47</v>
      </c>
      <c r="E19" s="10" t="s">
        <v>37</v>
      </c>
      <c r="F19" s="10" t="s">
        <v>49</v>
      </c>
      <c r="G19" s="10" t="s">
        <v>110</v>
      </c>
      <c r="H19" s="9" t="s">
        <v>38</v>
      </c>
      <c r="I19" s="9" t="s">
        <v>96</v>
      </c>
      <c r="J19" s="12" t="s">
        <v>87</v>
      </c>
      <c r="K19" s="10">
        <v>1</v>
      </c>
      <c r="L19" s="10" t="s">
        <v>54</v>
      </c>
      <c r="M19" s="9" t="s">
        <v>41</v>
      </c>
      <c r="N19" s="10">
        <v>3</v>
      </c>
      <c r="O19" s="45"/>
      <c r="P19" s="45"/>
      <c r="Q19" s="45"/>
      <c r="R19" s="45">
        <f t="shared" si="0"/>
        <v>0</v>
      </c>
      <c r="S19" s="45"/>
      <c r="T19" s="45">
        <v>6192857</v>
      </c>
      <c r="U19" s="45">
        <v>0</v>
      </c>
      <c r="V19" s="46">
        <f t="shared" si="4"/>
        <v>6192857</v>
      </c>
      <c r="W19" s="45">
        <v>5981820.1799999997</v>
      </c>
      <c r="X19" s="13">
        <f t="shared" si="1"/>
        <v>0.96592254269717515</v>
      </c>
      <c r="Y19" s="45">
        <v>5972717.54</v>
      </c>
      <c r="Z19" s="13">
        <f t="shared" si="2"/>
        <v>0.96445268153293384</v>
      </c>
      <c r="AA19" s="45">
        <v>5972717.54</v>
      </c>
      <c r="AB19" s="13">
        <f t="shared" si="3"/>
        <v>0.96445268153293384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</row>
    <row r="20" spans="1:1026" ht="45" x14ac:dyDescent="0.2">
      <c r="A20" s="10" t="s">
        <v>33</v>
      </c>
      <c r="B20" s="9" t="s">
        <v>34</v>
      </c>
      <c r="C20" s="10" t="s">
        <v>35</v>
      </c>
      <c r="D20" s="10" t="s">
        <v>43</v>
      </c>
      <c r="E20" s="10" t="s">
        <v>37</v>
      </c>
      <c r="F20" s="10" t="s">
        <v>46</v>
      </c>
      <c r="G20" s="10" t="s">
        <v>110</v>
      </c>
      <c r="H20" s="9" t="s">
        <v>38</v>
      </c>
      <c r="I20" s="9" t="s">
        <v>97</v>
      </c>
      <c r="J20" s="12" t="s">
        <v>88</v>
      </c>
      <c r="K20" s="10">
        <v>1</v>
      </c>
      <c r="L20" s="10" t="s">
        <v>54</v>
      </c>
      <c r="M20" s="9" t="s">
        <v>41</v>
      </c>
      <c r="N20" s="10">
        <v>3</v>
      </c>
      <c r="O20" s="18"/>
      <c r="P20" s="18"/>
      <c r="Q20" s="18"/>
      <c r="R20" s="45">
        <f>O20+P20+Q20</f>
        <v>0</v>
      </c>
      <c r="S20" s="18"/>
      <c r="T20" s="45">
        <v>950000</v>
      </c>
      <c r="U20" s="45">
        <v>0</v>
      </c>
      <c r="V20" s="46">
        <f>R20+S20+T20+U20</f>
        <v>950000</v>
      </c>
      <c r="W20" s="46">
        <v>735792.63</v>
      </c>
      <c r="X20" s="13">
        <f t="shared" ref="X20:X29" si="5">W20/V20</f>
        <v>0.77451855789473689</v>
      </c>
      <c r="Y20" s="46">
        <v>735792.63</v>
      </c>
      <c r="Z20" s="13">
        <f t="shared" ref="Z20:Z30" si="6">Y20/V20</f>
        <v>0.77451855789473689</v>
      </c>
      <c r="AA20" s="45">
        <v>735792.63</v>
      </c>
      <c r="AB20" s="13">
        <f t="shared" ref="AB20:AB29" si="7">AA20/V20</f>
        <v>0.77451855789473689</v>
      </c>
    </row>
    <row r="21" spans="1:1026" ht="33.75" x14ac:dyDescent="0.2">
      <c r="A21" s="10" t="s">
        <v>33</v>
      </c>
      <c r="B21" s="9" t="s">
        <v>34</v>
      </c>
      <c r="C21" s="10" t="s">
        <v>35</v>
      </c>
      <c r="D21" s="10" t="s">
        <v>56</v>
      </c>
      <c r="E21" s="10" t="s">
        <v>37</v>
      </c>
      <c r="F21" s="10" t="s">
        <v>57</v>
      </c>
      <c r="G21" s="10" t="s">
        <v>110</v>
      </c>
      <c r="H21" s="9" t="s">
        <v>38</v>
      </c>
      <c r="I21" s="9" t="s">
        <v>58</v>
      </c>
      <c r="J21" s="12" t="s">
        <v>89</v>
      </c>
      <c r="K21" s="10">
        <v>1</v>
      </c>
      <c r="L21" s="10" t="s">
        <v>54</v>
      </c>
      <c r="M21" s="9" t="s">
        <v>41</v>
      </c>
      <c r="N21" s="10">
        <v>3</v>
      </c>
      <c r="O21" s="18"/>
      <c r="P21" s="18"/>
      <c r="Q21" s="18"/>
      <c r="R21" s="45">
        <f t="shared" ref="R21:R29" si="8">O21+P21+Q21</f>
        <v>0</v>
      </c>
      <c r="S21" s="18"/>
      <c r="T21" s="45">
        <v>10000</v>
      </c>
      <c r="U21" s="45">
        <v>0</v>
      </c>
      <c r="V21" s="46">
        <f>R21+S21+T21+U21</f>
        <v>10000</v>
      </c>
      <c r="W21" s="46">
        <v>350</v>
      </c>
      <c r="X21" s="13">
        <f t="shared" si="5"/>
        <v>3.5000000000000003E-2</v>
      </c>
      <c r="Y21" s="46">
        <v>350</v>
      </c>
      <c r="Z21" s="13">
        <f t="shared" si="6"/>
        <v>3.5000000000000003E-2</v>
      </c>
      <c r="AA21" s="45">
        <v>350</v>
      </c>
      <c r="AB21" s="13">
        <f t="shared" si="7"/>
        <v>3.5000000000000003E-2</v>
      </c>
    </row>
    <row r="22" spans="1:1026" ht="45" x14ac:dyDescent="0.2">
      <c r="A22" s="10" t="s">
        <v>33</v>
      </c>
      <c r="B22" s="9" t="s">
        <v>34</v>
      </c>
      <c r="C22" s="10" t="s">
        <v>35</v>
      </c>
      <c r="D22" s="10" t="s">
        <v>43</v>
      </c>
      <c r="E22" s="10" t="s">
        <v>37</v>
      </c>
      <c r="F22" s="10" t="s">
        <v>111</v>
      </c>
      <c r="G22" s="10" t="s">
        <v>110</v>
      </c>
      <c r="H22" s="9" t="s">
        <v>38</v>
      </c>
      <c r="I22" s="9" t="s">
        <v>112</v>
      </c>
      <c r="J22" s="12" t="s">
        <v>113</v>
      </c>
      <c r="K22" s="10">
        <v>1</v>
      </c>
      <c r="L22" s="10" t="s">
        <v>54</v>
      </c>
      <c r="M22" s="9" t="s">
        <v>41</v>
      </c>
      <c r="N22" s="10">
        <v>4</v>
      </c>
      <c r="O22" s="18"/>
      <c r="P22" s="18"/>
      <c r="Q22" s="18"/>
      <c r="R22" s="45">
        <f t="shared" si="8"/>
        <v>0</v>
      </c>
      <c r="S22" s="18"/>
      <c r="T22" s="45">
        <v>1271000</v>
      </c>
      <c r="U22" s="45">
        <v>0</v>
      </c>
      <c r="V22" s="46">
        <f t="shared" ref="V22:V23" si="9">R22+S22+T22+U22</f>
        <v>1271000</v>
      </c>
      <c r="W22" s="46">
        <v>750522.3</v>
      </c>
      <c r="X22" s="13">
        <f t="shared" si="5"/>
        <v>0.59049748229740362</v>
      </c>
      <c r="Y22" s="46">
        <v>0</v>
      </c>
      <c r="Z22" s="13">
        <f t="shared" si="6"/>
        <v>0</v>
      </c>
      <c r="AA22" s="45">
        <v>0</v>
      </c>
      <c r="AB22" s="13">
        <f t="shared" si="7"/>
        <v>0</v>
      </c>
    </row>
    <row r="23" spans="1:1026" ht="45" x14ac:dyDescent="0.2">
      <c r="A23" s="10" t="s">
        <v>33</v>
      </c>
      <c r="B23" s="9" t="s">
        <v>34</v>
      </c>
      <c r="C23" s="10" t="s">
        <v>35</v>
      </c>
      <c r="D23" s="10" t="s">
        <v>43</v>
      </c>
      <c r="E23" s="10" t="s">
        <v>37</v>
      </c>
      <c r="F23" s="10" t="s">
        <v>111</v>
      </c>
      <c r="G23" s="10" t="s">
        <v>110</v>
      </c>
      <c r="H23" s="9" t="s">
        <v>38</v>
      </c>
      <c r="I23" s="9" t="s">
        <v>112</v>
      </c>
      <c r="J23" s="12" t="s">
        <v>113</v>
      </c>
      <c r="K23" s="10">
        <v>1</v>
      </c>
      <c r="L23" s="10" t="s">
        <v>54</v>
      </c>
      <c r="M23" s="9" t="s">
        <v>41</v>
      </c>
      <c r="N23" s="10">
        <v>3</v>
      </c>
      <c r="O23" s="18"/>
      <c r="P23" s="18"/>
      <c r="Q23" s="18"/>
      <c r="R23" s="45">
        <f t="shared" si="8"/>
        <v>0</v>
      </c>
      <c r="S23" s="18"/>
      <c r="T23" s="45">
        <v>729000</v>
      </c>
      <c r="U23" s="45">
        <v>0</v>
      </c>
      <c r="V23" s="46">
        <f t="shared" si="9"/>
        <v>729000</v>
      </c>
      <c r="W23" s="46">
        <v>0</v>
      </c>
      <c r="X23" s="13">
        <f t="shared" si="5"/>
        <v>0</v>
      </c>
      <c r="Y23" s="46">
        <v>0</v>
      </c>
      <c r="Z23" s="13">
        <f t="shared" si="6"/>
        <v>0</v>
      </c>
      <c r="AA23" s="45">
        <v>0</v>
      </c>
      <c r="AB23" s="13">
        <f t="shared" si="7"/>
        <v>0</v>
      </c>
    </row>
    <row r="24" spans="1:1026" ht="33.75" x14ac:dyDescent="0.2">
      <c r="A24" s="10" t="s">
        <v>33</v>
      </c>
      <c r="B24" s="9" t="s">
        <v>34</v>
      </c>
      <c r="C24" s="10" t="s">
        <v>35</v>
      </c>
      <c r="D24" s="10" t="s">
        <v>36</v>
      </c>
      <c r="E24" s="10" t="s">
        <v>37</v>
      </c>
      <c r="F24" s="10" t="s">
        <v>39</v>
      </c>
      <c r="G24" s="10" t="s">
        <v>110</v>
      </c>
      <c r="H24" s="9" t="s">
        <v>38</v>
      </c>
      <c r="I24" s="9" t="s">
        <v>40</v>
      </c>
      <c r="J24" s="12" t="s">
        <v>90</v>
      </c>
      <c r="K24" s="10">
        <v>1</v>
      </c>
      <c r="L24" s="10" t="s">
        <v>54</v>
      </c>
      <c r="M24" s="9" t="s">
        <v>41</v>
      </c>
      <c r="N24" s="10">
        <v>4</v>
      </c>
      <c r="O24" s="18"/>
      <c r="P24" s="18"/>
      <c r="Q24" s="18"/>
      <c r="R24" s="45">
        <f t="shared" si="8"/>
        <v>0</v>
      </c>
      <c r="S24" s="18"/>
      <c r="T24" s="45">
        <v>21636862</v>
      </c>
      <c r="U24" s="45">
        <v>0</v>
      </c>
      <c r="V24" s="45">
        <f t="shared" ref="V24:V29" si="10">R24-S24+T24+U24</f>
        <v>21636862</v>
      </c>
      <c r="W24" s="46">
        <v>20301020.329999998</v>
      </c>
      <c r="X24" s="13">
        <f t="shared" si="5"/>
        <v>0.93826084068937532</v>
      </c>
      <c r="Y24" s="46">
        <v>2936780</v>
      </c>
      <c r="Z24" s="13">
        <f t="shared" si="6"/>
        <v>0.13573040305012807</v>
      </c>
      <c r="AA24" s="45">
        <v>2936780</v>
      </c>
      <c r="AB24" s="13">
        <f t="shared" si="7"/>
        <v>0.13573040305012807</v>
      </c>
    </row>
    <row r="25" spans="1:1026" s="17" customFormat="1" ht="33.75" x14ac:dyDescent="0.2">
      <c r="A25" s="10" t="s">
        <v>33</v>
      </c>
      <c r="B25" s="9" t="s">
        <v>34</v>
      </c>
      <c r="C25" s="10" t="s">
        <v>35</v>
      </c>
      <c r="D25" s="10" t="s">
        <v>36</v>
      </c>
      <c r="E25" s="10" t="s">
        <v>37</v>
      </c>
      <c r="F25" s="10" t="s">
        <v>39</v>
      </c>
      <c r="G25" s="10" t="s">
        <v>110</v>
      </c>
      <c r="H25" s="9" t="s">
        <v>38</v>
      </c>
      <c r="I25" s="9" t="s">
        <v>40</v>
      </c>
      <c r="J25" s="12" t="s">
        <v>90</v>
      </c>
      <c r="K25" s="10">
        <v>1</v>
      </c>
      <c r="L25" s="10" t="s">
        <v>54</v>
      </c>
      <c r="M25" s="9" t="s">
        <v>41</v>
      </c>
      <c r="N25" s="10">
        <v>3</v>
      </c>
      <c r="O25" s="18"/>
      <c r="P25" s="18"/>
      <c r="Q25" s="18"/>
      <c r="R25" s="45">
        <f t="shared" si="8"/>
        <v>0</v>
      </c>
      <c r="S25" s="18"/>
      <c r="T25" s="45">
        <v>22645929.239999998</v>
      </c>
      <c r="U25" s="45">
        <v>0</v>
      </c>
      <c r="V25" s="45">
        <f t="shared" si="10"/>
        <v>22645929.239999998</v>
      </c>
      <c r="W25" s="47">
        <v>19060798.239999998</v>
      </c>
      <c r="X25" s="13">
        <f t="shared" si="5"/>
        <v>0.84168761802595826</v>
      </c>
      <c r="Y25" s="47">
        <v>10814993.65</v>
      </c>
      <c r="Z25" s="13">
        <f t="shared" si="6"/>
        <v>0.47756899420568893</v>
      </c>
      <c r="AA25" s="45">
        <v>10814993.65</v>
      </c>
      <c r="AB25" s="13">
        <f t="shared" si="7"/>
        <v>0.47756899420568893</v>
      </c>
      <c r="AC25" s="16"/>
      <c r="AD25" s="16"/>
      <c r="AE25" s="16"/>
      <c r="AF25" s="16"/>
      <c r="AG25" s="8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</row>
    <row r="26" spans="1:1026" ht="33.75" x14ac:dyDescent="0.2">
      <c r="A26" s="10" t="s">
        <v>33</v>
      </c>
      <c r="B26" s="9" t="s">
        <v>34</v>
      </c>
      <c r="C26" s="10" t="s">
        <v>35</v>
      </c>
      <c r="D26" s="10" t="s">
        <v>36</v>
      </c>
      <c r="E26" s="10" t="s">
        <v>37</v>
      </c>
      <c r="F26" s="10" t="s">
        <v>39</v>
      </c>
      <c r="G26" s="10" t="s">
        <v>110</v>
      </c>
      <c r="H26" s="9" t="s">
        <v>38</v>
      </c>
      <c r="I26" s="9" t="s">
        <v>40</v>
      </c>
      <c r="J26" s="12" t="s">
        <v>90</v>
      </c>
      <c r="K26" s="10">
        <v>1</v>
      </c>
      <c r="L26" s="10" t="s">
        <v>67</v>
      </c>
      <c r="M26" s="9" t="s">
        <v>42</v>
      </c>
      <c r="N26" s="10">
        <v>4</v>
      </c>
      <c r="O26" s="18"/>
      <c r="P26" s="18"/>
      <c r="Q26" s="18"/>
      <c r="R26" s="45">
        <f t="shared" si="8"/>
        <v>0</v>
      </c>
      <c r="S26" s="18"/>
      <c r="T26" s="45">
        <v>5075861</v>
      </c>
      <c r="U26" s="45">
        <v>0</v>
      </c>
      <c r="V26" s="45">
        <f t="shared" si="10"/>
        <v>5075861</v>
      </c>
      <c r="W26" s="46">
        <v>5064932.2699999996</v>
      </c>
      <c r="X26" s="13">
        <f t="shared" si="5"/>
        <v>0.99784692094602268</v>
      </c>
      <c r="Y26" s="46">
        <v>0</v>
      </c>
      <c r="Z26" s="13">
        <f t="shared" si="6"/>
        <v>0</v>
      </c>
      <c r="AA26" s="45">
        <v>0</v>
      </c>
      <c r="AB26" s="13">
        <f t="shared" si="7"/>
        <v>0</v>
      </c>
      <c r="AG26" s="8"/>
    </row>
    <row r="27" spans="1:1026" ht="55.15" customHeight="1" x14ac:dyDescent="0.2">
      <c r="A27" s="10" t="s">
        <v>33</v>
      </c>
      <c r="B27" s="9" t="s">
        <v>34</v>
      </c>
      <c r="C27" s="10" t="s">
        <v>35</v>
      </c>
      <c r="D27" s="10" t="s">
        <v>36</v>
      </c>
      <c r="E27" s="10" t="s">
        <v>37</v>
      </c>
      <c r="F27" s="10" t="s">
        <v>39</v>
      </c>
      <c r="G27" s="10" t="s">
        <v>110</v>
      </c>
      <c r="H27" s="9" t="s">
        <v>38</v>
      </c>
      <c r="I27" s="9" t="s">
        <v>40</v>
      </c>
      <c r="J27" s="12" t="s">
        <v>90</v>
      </c>
      <c r="K27" s="10">
        <v>1</v>
      </c>
      <c r="L27" s="10" t="s">
        <v>67</v>
      </c>
      <c r="M27" s="9" t="s">
        <v>42</v>
      </c>
      <c r="N27" s="10">
        <v>3</v>
      </c>
      <c r="O27" s="18"/>
      <c r="P27" s="18"/>
      <c r="Q27" s="18"/>
      <c r="R27" s="45">
        <f t="shared" si="8"/>
        <v>0</v>
      </c>
      <c r="S27" s="18"/>
      <c r="T27" s="45">
        <v>0</v>
      </c>
      <c r="U27" s="45">
        <v>0</v>
      </c>
      <c r="V27" s="45">
        <f t="shared" si="10"/>
        <v>0</v>
      </c>
      <c r="W27" s="46">
        <v>0</v>
      </c>
      <c r="X27" s="13" t="e">
        <f t="shared" si="5"/>
        <v>#DIV/0!</v>
      </c>
      <c r="Y27" s="46">
        <v>0</v>
      </c>
      <c r="Z27" s="13" t="e">
        <f t="shared" si="6"/>
        <v>#DIV/0!</v>
      </c>
      <c r="AA27" s="45">
        <v>0</v>
      </c>
      <c r="AB27" s="13" t="e">
        <f t="shared" si="7"/>
        <v>#DIV/0!</v>
      </c>
    </row>
    <row r="28" spans="1:1026" ht="45" x14ac:dyDescent="0.2">
      <c r="A28" s="10" t="s">
        <v>114</v>
      </c>
      <c r="B28" s="9" t="s">
        <v>115</v>
      </c>
      <c r="C28" s="10" t="s">
        <v>35</v>
      </c>
      <c r="D28" s="10" t="s">
        <v>43</v>
      </c>
      <c r="E28" s="10" t="s">
        <v>37</v>
      </c>
      <c r="F28" s="10" t="s">
        <v>116</v>
      </c>
      <c r="G28" s="10" t="s">
        <v>37</v>
      </c>
      <c r="H28" s="9" t="s">
        <v>38</v>
      </c>
      <c r="I28" s="9" t="s">
        <v>117</v>
      </c>
      <c r="J28" s="12" t="s">
        <v>118</v>
      </c>
      <c r="K28" s="10">
        <v>1</v>
      </c>
      <c r="L28" s="10" t="s">
        <v>54</v>
      </c>
      <c r="M28" s="9" t="s">
        <v>41</v>
      </c>
      <c r="N28" s="10">
        <v>3</v>
      </c>
      <c r="O28" s="18"/>
      <c r="P28" s="18"/>
      <c r="Q28" s="18"/>
      <c r="R28" s="45">
        <f t="shared" si="8"/>
        <v>0</v>
      </c>
      <c r="S28" s="18"/>
      <c r="T28" s="45">
        <v>0</v>
      </c>
      <c r="U28" s="45">
        <v>1547.58</v>
      </c>
      <c r="V28" s="45">
        <f t="shared" si="10"/>
        <v>1547.58</v>
      </c>
      <c r="W28" s="46">
        <v>1547.58</v>
      </c>
      <c r="X28" s="13">
        <f t="shared" si="5"/>
        <v>1</v>
      </c>
      <c r="Y28" s="46">
        <v>1547.58</v>
      </c>
      <c r="Z28" s="13">
        <f t="shared" si="6"/>
        <v>1</v>
      </c>
      <c r="AA28" s="45">
        <v>1547.58</v>
      </c>
      <c r="AB28" s="13">
        <f t="shared" si="7"/>
        <v>1</v>
      </c>
    </row>
    <row r="29" spans="1:1026" ht="49.9" customHeight="1" x14ac:dyDescent="0.2">
      <c r="A29" s="10" t="s">
        <v>119</v>
      </c>
      <c r="B29" s="9" t="s">
        <v>120</v>
      </c>
      <c r="C29" s="10" t="s">
        <v>35</v>
      </c>
      <c r="D29" s="10" t="s">
        <v>121</v>
      </c>
      <c r="E29" s="10" t="s">
        <v>37</v>
      </c>
      <c r="F29" s="10" t="s">
        <v>122</v>
      </c>
      <c r="G29" s="10" t="s">
        <v>102</v>
      </c>
      <c r="H29" s="9" t="s">
        <v>38</v>
      </c>
      <c r="I29" s="9" t="s">
        <v>123</v>
      </c>
      <c r="J29" s="12" t="s">
        <v>124</v>
      </c>
      <c r="K29" s="10">
        <v>1</v>
      </c>
      <c r="L29" s="10" t="s">
        <v>54</v>
      </c>
      <c r="M29" s="9" t="s">
        <v>41</v>
      </c>
      <c r="N29" s="10">
        <v>3</v>
      </c>
      <c r="O29" s="45"/>
      <c r="P29" s="18"/>
      <c r="Q29" s="18"/>
      <c r="R29" s="45">
        <f t="shared" si="8"/>
        <v>0</v>
      </c>
      <c r="S29" s="18"/>
      <c r="T29" s="45">
        <v>0</v>
      </c>
      <c r="U29" s="45">
        <v>298.44</v>
      </c>
      <c r="V29" s="45">
        <f t="shared" si="10"/>
        <v>298.44</v>
      </c>
      <c r="W29" s="46">
        <v>298.44</v>
      </c>
      <c r="X29" s="13">
        <f t="shared" si="5"/>
        <v>1</v>
      </c>
      <c r="Y29" s="46">
        <v>298.44</v>
      </c>
      <c r="Z29" s="13">
        <f t="shared" si="6"/>
        <v>1</v>
      </c>
      <c r="AA29" s="45">
        <v>298.44</v>
      </c>
      <c r="AB29" s="13">
        <f t="shared" si="7"/>
        <v>1</v>
      </c>
    </row>
    <row r="30" spans="1:1026" x14ac:dyDescent="0.2">
      <c r="A30" s="27" t="s">
        <v>53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9">
        <f>SUM(O20:O29)</f>
        <v>0</v>
      </c>
      <c r="P30" s="19">
        <f t="shared" ref="P30:Q30" si="11">SUM(P20:P29)</f>
        <v>0</v>
      </c>
      <c r="Q30" s="19">
        <f t="shared" si="11"/>
        <v>0</v>
      </c>
      <c r="R30" s="44">
        <f>SUM(R20:R29)</f>
        <v>0</v>
      </c>
      <c r="S30" s="44">
        <f>SUM(S20:S29)</f>
        <v>0</v>
      </c>
      <c r="T30" s="48">
        <f t="shared" ref="T30:W30" si="12">SUM(T10:T29)</f>
        <v>185731302.47000003</v>
      </c>
      <c r="U30" s="48">
        <f t="shared" si="12"/>
        <v>4546.0199999999995</v>
      </c>
      <c r="V30" s="48">
        <f t="shared" si="12"/>
        <v>185735848.49000004</v>
      </c>
      <c r="W30" s="48">
        <f t="shared" si="12"/>
        <v>174052093.41000003</v>
      </c>
      <c r="X30" s="49">
        <f t="shared" ref="X30" si="13">W30/V30</f>
        <v>0.93709477639891869</v>
      </c>
      <c r="Y30" s="48">
        <f>SUM(Y10:Y29)</f>
        <v>139253066.94</v>
      </c>
      <c r="Z30" s="49">
        <f t="shared" si="6"/>
        <v>0.74973715667763152</v>
      </c>
      <c r="AA30" s="48">
        <f>SUM(AA10:AA29)</f>
        <v>139113421.82000002</v>
      </c>
      <c r="AB30" s="49">
        <f t="shared" ref="AB30" si="14">AA30/V30</f>
        <v>0.74898530871109592</v>
      </c>
    </row>
    <row r="32" spans="1:1026" x14ac:dyDescent="0.2">
      <c r="A32" s="23" t="s">
        <v>91</v>
      </c>
      <c r="B32" s="24" t="s">
        <v>92</v>
      </c>
      <c r="C32" s="25"/>
      <c r="D32" s="25"/>
      <c r="E32" s="25"/>
      <c r="F32" s="25"/>
      <c r="G32" s="25"/>
      <c r="H32" s="26"/>
      <c r="I32" s="26"/>
    </row>
    <row r="33" spans="1:28" x14ac:dyDescent="0.2">
      <c r="A33" s="25"/>
      <c r="B33" s="24" t="s">
        <v>93</v>
      </c>
      <c r="C33" s="25"/>
      <c r="D33" s="25"/>
      <c r="E33" s="25"/>
      <c r="F33" s="25"/>
      <c r="G33" s="25"/>
      <c r="H33" s="26"/>
      <c r="I33" s="26"/>
    </row>
    <row r="36" spans="1:28" ht="11.25" customHeight="1" x14ac:dyDescent="0.2">
      <c r="B36" s="2" t="s">
        <v>0</v>
      </c>
      <c r="C36" s="3"/>
      <c r="D36" s="4"/>
      <c r="E36" s="4"/>
      <c r="F36" s="4"/>
      <c r="G36" s="4"/>
      <c r="H36" s="5"/>
      <c r="I36" s="5"/>
      <c r="J36" s="5"/>
      <c r="K36" s="4"/>
      <c r="L36" s="4"/>
    </row>
    <row r="37" spans="1:28" ht="11.25" customHeight="1" x14ac:dyDescent="0.2">
      <c r="B37" s="2" t="s">
        <v>1</v>
      </c>
      <c r="C37" s="37" t="s">
        <v>145</v>
      </c>
      <c r="D37" s="37"/>
      <c r="E37" s="37"/>
      <c r="F37" s="37"/>
      <c r="G37" s="37"/>
      <c r="H37" s="37"/>
      <c r="I37" s="37"/>
      <c r="J37" s="37"/>
      <c r="K37" s="4"/>
      <c r="L37" s="4"/>
    </row>
    <row r="38" spans="1:28" ht="11.25" customHeight="1" x14ac:dyDescent="0.2">
      <c r="B38" s="2" t="s">
        <v>2</v>
      </c>
      <c r="C38" s="37" t="s">
        <v>146</v>
      </c>
      <c r="D38" s="37"/>
      <c r="E38" s="37"/>
      <c r="F38" s="37"/>
      <c r="G38" s="37"/>
      <c r="H38" s="37"/>
      <c r="I38" s="37"/>
      <c r="J38" s="37"/>
      <c r="K38" s="37"/>
      <c r="L38" s="37"/>
    </row>
    <row r="39" spans="1:28" ht="11.25" customHeight="1" x14ac:dyDescent="0.2">
      <c r="B39" s="2" t="s">
        <v>4</v>
      </c>
      <c r="C39" s="38">
        <v>45261</v>
      </c>
      <c r="D39" s="38"/>
      <c r="E39" s="38"/>
      <c r="F39" s="38"/>
      <c r="G39" s="38"/>
      <c r="H39" s="38"/>
      <c r="I39" s="38"/>
      <c r="J39" s="38"/>
      <c r="K39" s="4"/>
      <c r="L39" s="4"/>
    </row>
    <row r="41" spans="1:28" x14ac:dyDescent="0.2">
      <c r="A41" s="40" t="s">
        <v>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 t="s">
        <v>6</v>
      </c>
      <c r="P41" s="41" t="s">
        <v>7</v>
      </c>
      <c r="Q41" s="41"/>
      <c r="R41" s="41" t="s">
        <v>8</v>
      </c>
      <c r="S41" s="41" t="s">
        <v>9</v>
      </c>
      <c r="T41" s="42" t="s">
        <v>10</v>
      </c>
      <c r="U41" s="42"/>
      <c r="V41" s="41" t="s">
        <v>11</v>
      </c>
      <c r="W41" s="43" t="s">
        <v>75</v>
      </c>
      <c r="X41" s="43"/>
      <c r="Y41" s="43"/>
      <c r="Z41" s="43"/>
      <c r="AA41" s="43"/>
      <c r="AB41" s="43"/>
    </row>
    <row r="42" spans="1:28" ht="22.5" x14ac:dyDescent="0.2">
      <c r="A42" s="43" t="s">
        <v>12</v>
      </c>
      <c r="B42" s="43"/>
      <c r="C42" s="28" t="s">
        <v>69</v>
      </c>
      <c r="D42" s="29"/>
      <c r="E42" s="28" t="s">
        <v>70</v>
      </c>
      <c r="F42" s="32"/>
      <c r="G42" s="29"/>
      <c r="H42" s="34" t="s">
        <v>18</v>
      </c>
      <c r="I42" s="35"/>
      <c r="J42" s="36"/>
      <c r="K42" s="43" t="s">
        <v>13</v>
      </c>
      <c r="L42" s="43" t="s">
        <v>73</v>
      </c>
      <c r="M42" s="43"/>
      <c r="N42" s="43" t="s">
        <v>74</v>
      </c>
      <c r="O42" s="41"/>
      <c r="P42" s="20" t="s">
        <v>14</v>
      </c>
      <c r="Q42" s="20" t="s">
        <v>15</v>
      </c>
      <c r="R42" s="41"/>
      <c r="S42" s="41"/>
      <c r="T42" s="21" t="s">
        <v>76</v>
      </c>
      <c r="U42" s="21" t="s">
        <v>77</v>
      </c>
      <c r="V42" s="41"/>
      <c r="W42" s="21" t="s">
        <v>78</v>
      </c>
      <c r="X42" s="21" t="s">
        <v>16</v>
      </c>
      <c r="Y42" s="21" t="s">
        <v>79</v>
      </c>
      <c r="Z42" s="21" t="s">
        <v>16</v>
      </c>
      <c r="AA42" s="21" t="s">
        <v>80</v>
      </c>
      <c r="AB42" s="21" t="s">
        <v>16</v>
      </c>
    </row>
    <row r="43" spans="1:28" x14ac:dyDescent="0.2">
      <c r="A43" s="21" t="s">
        <v>17</v>
      </c>
      <c r="B43" s="21" t="s">
        <v>18</v>
      </c>
      <c r="C43" s="30"/>
      <c r="D43" s="31"/>
      <c r="E43" s="30"/>
      <c r="F43" s="33"/>
      <c r="G43" s="31"/>
      <c r="H43" s="22" t="s">
        <v>71</v>
      </c>
      <c r="I43" s="34" t="s">
        <v>72</v>
      </c>
      <c r="J43" s="36"/>
      <c r="K43" s="43"/>
      <c r="L43" s="21" t="s">
        <v>17</v>
      </c>
      <c r="M43" s="21" t="s">
        <v>18</v>
      </c>
      <c r="N43" s="43"/>
      <c r="O43" s="20" t="s">
        <v>19</v>
      </c>
      <c r="P43" s="20" t="s">
        <v>20</v>
      </c>
      <c r="Q43" s="20" t="s">
        <v>21</v>
      </c>
      <c r="R43" s="20" t="s">
        <v>22</v>
      </c>
      <c r="S43" s="20" t="s">
        <v>23</v>
      </c>
      <c r="T43" s="21" t="s">
        <v>24</v>
      </c>
      <c r="U43" s="21" t="s">
        <v>25</v>
      </c>
      <c r="V43" s="20" t="s">
        <v>26</v>
      </c>
      <c r="W43" s="21" t="s">
        <v>27</v>
      </c>
      <c r="X43" s="21" t="s">
        <v>28</v>
      </c>
      <c r="Y43" s="21" t="s">
        <v>29</v>
      </c>
      <c r="Z43" s="21" t="s">
        <v>30</v>
      </c>
      <c r="AA43" s="21" t="s">
        <v>31</v>
      </c>
      <c r="AB43" s="21" t="s">
        <v>32</v>
      </c>
    </row>
    <row r="44" spans="1:28" ht="45" x14ac:dyDescent="0.2">
      <c r="A44" s="10" t="s">
        <v>125</v>
      </c>
      <c r="B44" s="9" t="s">
        <v>126</v>
      </c>
      <c r="C44" s="10" t="s">
        <v>55</v>
      </c>
      <c r="D44" s="10" t="s">
        <v>50</v>
      </c>
      <c r="E44" s="10" t="s">
        <v>127</v>
      </c>
      <c r="F44" s="10" t="s">
        <v>128</v>
      </c>
      <c r="G44" s="10" t="s">
        <v>129</v>
      </c>
      <c r="H44" s="9" t="s">
        <v>130</v>
      </c>
      <c r="I44" s="9" t="s">
        <v>131</v>
      </c>
      <c r="J44" s="12" t="s">
        <v>132</v>
      </c>
      <c r="K44" s="10">
        <v>2</v>
      </c>
      <c r="L44" s="10" t="s">
        <v>133</v>
      </c>
      <c r="M44" s="9" t="s">
        <v>134</v>
      </c>
      <c r="N44" s="10">
        <v>3</v>
      </c>
      <c r="O44" s="45"/>
      <c r="P44" s="45"/>
      <c r="Q44" s="45"/>
      <c r="R44" s="45">
        <f t="shared" ref="R44:R50" si="15">O44+P44+Q44</f>
        <v>0</v>
      </c>
      <c r="S44" s="45"/>
      <c r="T44" s="45">
        <v>1584863641.1300001</v>
      </c>
      <c r="U44" s="45">
        <v>0</v>
      </c>
      <c r="V44" s="46">
        <f>R44+S44+T44+U44</f>
        <v>1584863641.1300001</v>
      </c>
      <c r="W44" s="45">
        <v>1584863641.1300001</v>
      </c>
      <c r="X44" s="13">
        <f t="shared" ref="X44:X51" si="16">W44/V44</f>
        <v>1</v>
      </c>
      <c r="Y44" s="45">
        <v>1584863641.1300001</v>
      </c>
      <c r="Z44" s="13">
        <f t="shared" ref="Z44:Z51" si="17">Y44/V44</f>
        <v>1</v>
      </c>
      <c r="AA44" s="45">
        <v>1584863641.1300001</v>
      </c>
      <c r="AB44" s="13">
        <f t="shared" ref="AB44:AB51" si="18">AA44/V44</f>
        <v>1</v>
      </c>
    </row>
    <row r="45" spans="1:28" ht="45" x14ac:dyDescent="0.2">
      <c r="A45" s="10" t="s">
        <v>135</v>
      </c>
      <c r="B45" s="9" t="s">
        <v>136</v>
      </c>
      <c r="C45" s="10" t="s">
        <v>55</v>
      </c>
      <c r="D45" s="10" t="s">
        <v>50</v>
      </c>
      <c r="E45" s="10" t="s">
        <v>127</v>
      </c>
      <c r="F45" s="10" t="s">
        <v>128</v>
      </c>
      <c r="G45" s="10" t="s">
        <v>129</v>
      </c>
      <c r="H45" s="9" t="s">
        <v>130</v>
      </c>
      <c r="I45" s="9" t="s">
        <v>131</v>
      </c>
      <c r="J45" s="12" t="s">
        <v>132</v>
      </c>
      <c r="K45" s="10">
        <v>2</v>
      </c>
      <c r="L45" s="10" t="s">
        <v>137</v>
      </c>
      <c r="M45" s="9" t="s">
        <v>41</v>
      </c>
      <c r="N45" s="10">
        <v>3</v>
      </c>
      <c r="O45" s="45"/>
      <c r="P45" s="45"/>
      <c r="Q45" s="45"/>
      <c r="R45" s="45">
        <f t="shared" si="15"/>
        <v>0</v>
      </c>
      <c r="S45" s="45"/>
      <c r="T45" s="45">
        <v>61836929.219999999</v>
      </c>
      <c r="U45" s="45">
        <v>0</v>
      </c>
      <c r="V45" s="46">
        <f t="shared" ref="V45:V50" si="19">R45+S45+T45+U45</f>
        <v>61836929.219999999</v>
      </c>
      <c r="W45" s="45">
        <v>61836929.219999999</v>
      </c>
      <c r="X45" s="13">
        <f t="shared" si="16"/>
        <v>1</v>
      </c>
      <c r="Y45" s="45">
        <v>61836929.219999999</v>
      </c>
      <c r="Z45" s="13">
        <f t="shared" si="17"/>
        <v>1</v>
      </c>
      <c r="AA45" s="45">
        <v>61836929.219999999</v>
      </c>
      <c r="AB45" s="13">
        <f t="shared" si="18"/>
        <v>1</v>
      </c>
    </row>
    <row r="46" spans="1:28" ht="45" x14ac:dyDescent="0.2">
      <c r="A46" s="10" t="s">
        <v>138</v>
      </c>
      <c r="B46" s="9" t="s">
        <v>139</v>
      </c>
      <c r="C46" s="10" t="s">
        <v>55</v>
      </c>
      <c r="D46" s="10" t="s">
        <v>50</v>
      </c>
      <c r="E46" s="10" t="s">
        <v>127</v>
      </c>
      <c r="F46" s="10" t="s">
        <v>128</v>
      </c>
      <c r="G46" s="10" t="s">
        <v>129</v>
      </c>
      <c r="H46" s="9" t="s">
        <v>130</v>
      </c>
      <c r="I46" s="9" t="s">
        <v>131</v>
      </c>
      <c r="J46" s="12" t="s">
        <v>132</v>
      </c>
      <c r="K46" s="10">
        <v>1</v>
      </c>
      <c r="L46" s="10" t="s">
        <v>140</v>
      </c>
      <c r="M46" s="9" t="s">
        <v>141</v>
      </c>
      <c r="N46" s="10">
        <v>5</v>
      </c>
      <c r="O46" s="45"/>
      <c r="P46" s="45"/>
      <c r="Q46" s="45"/>
      <c r="R46" s="45">
        <f t="shared" si="15"/>
        <v>0</v>
      </c>
      <c r="S46" s="45"/>
      <c r="T46" s="45">
        <v>7156194.0700000003</v>
      </c>
      <c r="U46" s="45">
        <v>0</v>
      </c>
      <c r="V46" s="46">
        <f t="shared" si="19"/>
        <v>7156194.0700000003</v>
      </c>
      <c r="W46" s="45">
        <v>7156194.0700000003</v>
      </c>
      <c r="X46" s="13">
        <f t="shared" si="16"/>
        <v>1</v>
      </c>
      <c r="Y46" s="45">
        <v>7156194.0700000003</v>
      </c>
      <c r="Z46" s="13">
        <f t="shared" si="17"/>
        <v>1</v>
      </c>
      <c r="AA46" s="45">
        <v>7156194.0700000003</v>
      </c>
      <c r="AB46" s="13">
        <f t="shared" si="18"/>
        <v>1</v>
      </c>
    </row>
    <row r="47" spans="1:28" ht="45" x14ac:dyDescent="0.2">
      <c r="A47" s="10" t="s">
        <v>138</v>
      </c>
      <c r="B47" s="9" t="s">
        <v>139</v>
      </c>
      <c r="C47" s="10" t="s">
        <v>55</v>
      </c>
      <c r="D47" s="10" t="s">
        <v>50</v>
      </c>
      <c r="E47" s="10" t="s">
        <v>127</v>
      </c>
      <c r="F47" s="10" t="s">
        <v>128</v>
      </c>
      <c r="G47" s="10" t="s">
        <v>129</v>
      </c>
      <c r="H47" s="9" t="s">
        <v>130</v>
      </c>
      <c r="I47" s="9" t="s">
        <v>131</v>
      </c>
      <c r="J47" s="12" t="s">
        <v>132</v>
      </c>
      <c r="K47" s="10">
        <v>1</v>
      </c>
      <c r="L47" s="10" t="s">
        <v>140</v>
      </c>
      <c r="M47" s="9" t="s">
        <v>141</v>
      </c>
      <c r="N47" s="10">
        <v>3</v>
      </c>
      <c r="O47" s="45"/>
      <c r="P47" s="45"/>
      <c r="Q47" s="45"/>
      <c r="R47" s="45">
        <f t="shared" si="15"/>
        <v>0</v>
      </c>
      <c r="S47" s="45"/>
      <c r="T47" s="45">
        <v>91098937.129999995</v>
      </c>
      <c r="U47" s="45">
        <v>0</v>
      </c>
      <c r="V47" s="46">
        <f t="shared" si="19"/>
        <v>91098937.129999995</v>
      </c>
      <c r="W47" s="45">
        <v>91098937.129999995</v>
      </c>
      <c r="X47" s="13">
        <f t="shared" si="16"/>
        <v>1</v>
      </c>
      <c r="Y47" s="45">
        <v>91098937.129999995</v>
      </c>
      <c r="Z47" s="13">
        <f t="shared" si="17"/>
        <v>1</v>
      </c>
      <c r="AA47" s="45">
        <v>91098937.129999995</v>
      </c>
      <c r="AB47" s="13">
        <f t="shared" si="18"/>
        <v>1</v>
      </c>
    </row>
    <row r="48" spans="1:28" ht="45" x14ac:dyDescent="0.2">
      <c r="A48" s="10" t="s">
        <v>138</v>
      </c>
      <c r="B48" s="9" t="s">
        <v>139</v>
      </c>
      <c r="C48" s="10" t="s">
        <v>55</v>
      </c>
      <c r="D48" s="10" t="s">
        <v>50</v>
      </c>
      <c r="E48" s="10" t="s">
        <v>127</v>
      </c>
      <c r="F48" s="10" t="s">
        <v>128</v>
      </c>
      <c r="G48" s="10" t="s">
        <v>129</v>
      </c>
      <c r="H48" s="9" t="s">
        <v>130</v>
      </c>
      <c r="I48" s="9" t="s">
        <v>131</v>
      </c>
      <c r="J48" s="12" t="s">
        <v>132</v>
      </c>
      <c r="K48" s="10">
        <v>1</v>
      </c>
      <c r="L48" s="10" t="s">
        <v>137</v>
      </c>
      <c r="M48" s="9" t="s">
        <v>41</v>
      </c>
      <c r="N48" s="10">
        <v>1</v>
      </c>
      <c r="O48" s="45"/>
      <c r="P48" s="45"/>
      <c r="Q48" s="45"/>
      <c r="R48" s="45">
        <f t="shared" si="15"/>
        <v>0</v>
      </c>
      <c r="S48" s="45"/>
      <c r="T48" s="45">
        <v>298470511.87</v>
      </c>
      <c r="U48" s="45">
        <v>0</v>
      </c>
      <c r="V48" s="46">
        <f t="shared" si="19"/>
        <v>298470511.87</v>
      </c>
      <c r="W48" s="45">
        <v>298470511.87</v>
      </c>
      <c r="X48" s="13">
        <f t="shared" si="16"/>
        <v>1</v>
      </c>
      <c r="Y48" s="45">
        <v>298470511.87</v>
      </c>
      <c r="Z48" s="13">
        <f t="shared" si="17"/>
        <v>1</v>
      </c>
      <c r="AA48" s="45">
        <v>298470511.87</v>
      </c>
      <c r="AB48" s="13">
        <f t="shared" si="18"/>
        <v>1</v>
      </c>
    </row>
    <row r="49" spans="1:28" ht="45" x14ac:dyDescent="0.2">
      <c r="A49" s="10" t="s">
        <v>138</v>
      </c>
      <c r="B49" s="9" t="s">
        <v>139</v>
      </c>
      <c r="C49" s="10" t="s">
        <v>55</v>
      </c>
      <c r="D49" s="10" t="s">
        <v>50</v>
      </c>
      <c r="E49" s="10" t="s">
        <v>127</v>
      </c>
      <c r="F49" s="10" t="s">
        <v>142</v>
      </c>
      <c r="G49" s="10" t="s">
        <v>102</v>
      </c>
      <c r="H49" s="9" t="s">
        <v>130</v>
      </c>
      <c r="I49" s="9" t="s">
        <v>94</v>
      </c>
      <c r="J49" s="12" t="s">
        <v>143</v>
      </c>
      <c r="K49" s="10">
        <v>1</v>
      </c>
      <c r="L49" s="10" t="s">
        <v>54</v>
      </c>
      <c r="M49" s="9" t="s">
        <v>41</v>
      </c>
      <c r="N49" s="10">
        <v>1</v>
      </c>
      <c r="O49" s="45"/>
      <c r="P49" s="45"/>
      <c r="Q49" s="45"/>
      <c r="R49" s="45">
        <f t="shared" si="15"/>
        <v>0</v>
      </c>
      <c r="S49" s="45"/>
      <c r="T49" s="45">
        <v>2721578</v>
      </c>
      <c r="U49" s="45">
        <v>0</v>
      </c>
      <c r="V49" s="46">
        <f t="shared" si="19"/>
        <v>2721578</v>
      </c>
      <c r="W49" s="45">
        <v>2721578</v>
      </c>
      <c r="X49" s="13">
        <f t="shared" si="16"/>
        <v>1</v>
      </c>
      <c r="Y49" s="45">
        <v>0</v>
      </c>
      <c r="Z49" s="13">
        <f t="shared" si="17"/>
        <v>0</v>
      </c>
      <c r="AA49" s="45">
        <v>0</v>
      </c>
      <c r="AB49" s="13">
        <f t="shared" si="18"/>
        <v>0</v>
      </c>
    </row>
    <row r="50" spans="1:28" ht="45" x14ac:dyDescent="0.2">
      <c r="A50" s="10" t="s">
        <v>138</v>
      </c>
      <c r="B50" s="9" t="s">
        <v>139</v>
      </c>
      <c r="C50" s="10" t="s">
        <v>55</v>
      </c>
      <c r="D50" s="10" t="s">
        <v>50</v>
      </c>
      <c r="E50" s="10" t="s">
        <v>127</v>
      </c>
      <c r="F50" s="10" t="s">
        <v>142</v>
      </c>
      <c r="G50" s="10" t="s">
        <v>129</v>
      </c>
      <c r="H50" s="9" t="s">
        <v>130</v>
      </c>
      <c r="I50" s="9" t="s">
        <v>94</v>
      </c>
      <c r="J50" s="12" t="s">
        <v>144</v>
      </c>
      <c r="K50" s="10">
        <v>1</v>
      </c>
      <c r="L50" s="10" t="s">
        <v>137</v>
      </c>
      <c r="M50" s="9" t="s">
        <v>41</v>
      </c>
      <c r="N50" s="10">
        <v>1</v>
      </c>
      <c r="O50" s="45"/>
      <c r="P50" s="45"/>
      <c r="Q50" s="45"/>
      <c r="R50" s="45">
        <f t="shared" si="15"/>
        <v>0</v>
      </c>
      <c r="S50" s="45"/>
      <c r="T50" s="45">
        <v>15756854</v>
      </c>
      <c r="U50" s="45">
        <v>0</v>
      </c>
      <c r="V50" s="46">
        <f t="shared" si="19"/>
        <v>15756854</v>
      </c>
      <c r="W50" s="45">
        <v>15756854</v>
      </c>
      <c r="X50" s="13">
        <f t="shared" si="16"/>
        <v>1</v>
      </c>
      <c r="Y50" s="45">
        <v>0</v>
      </c>
      <c r="Z50" s="13">
        <f t="shared" si="17"/>
        <v>0</v>
      </c>
      <c r="AA50" s="45">
        <v>0</v>
      </c>
      <c r="AB50" s="13">
        <f t="shared" si="18"/>
        <v>0</v>
      </c>
    </row>
    <row r="51" spans="1:28" x14ac:dyDescent="0.2">
      <c r="A51" s="27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50">
        <f>SUM(O41:O50)</f>
        <v>0</v>
      </c>
      <c r="P51" s="50">
        <f t="shared" ref="P51:Q51" si="20">SUM(P41:P50)</f>
        <v>0</v>
      </c>
      <c r="Q51" s="50">
        <f t="shared" si="20"/>
        <v>0</v>
      </c>
      <c r="R51" s="44">
        <f>SUM(R44:R50)</f>
        <v>0</v>
      </c>
      <c r="S51" s="44">
        <f>SUM(S44:S50)</f>
        <v>0</v>
      </c>
      <c r="T51" s="48">
        <f>SUM(T44:T50)</f>
        <v>2061904645.4200001</v>
      </c>
      <c r="U51" s="44">
        <f>SUM(U44:U50)</f>
        <v>0</v>
      </c>
      <c r="V51" s="48">
        <f>SUM(V44:V50)</f>
        <v>2061904645.4200001</v>
      </c>
      <c r="W51" s="48">
        <f>SUM(W44:W50)</f>
        <v>2061904645.4200001</v>
      </c>
      <c r="X51" s="49">
        <f t="shared" si="16"/>
        <v>1</v>
      </c>
      <c r="Y51" s="48">
        <f>SUM(Y44:Y50)</f>
        <v>2043426213.4200001</v>
      </c>
      <c r="Z51" s="49">
        <f t="shared" si="17"/>
        <v>0.99103817335052558</v>
      </c>
      <c r="AA51" s="48">
        <f>SUM(AA44:AA50)</f>
        <v>2043426213.4200001</v>
      </c>
      <c r="AB51" s="49">
        <f t="shared" si="18"/>
        <v>0.99103817335052558</v>
      </c>
    </row>
    <row r="53" spans="1:28" x14ac:dyDescent="0.2">
      <c r="A53" s="23" t="s">
        <v>91</v>
      </c>
      <c r="B53" s="24" t="s">
        <v>92</v>
      </c>
      <c r="C53" s="25"/>
      <c r="D53" s="25"/>
      <c r="E53" s="25"/>
      <c r="F53" s="25"/>
      <c r="G53" s="25"/>
      <c r="H53" s="26"/>
      <c r="I53" s="26"/>
    </row>
    <row r="54" spans="1:28" x14ac:dyDescent="0.2">
      <c r="A54" s="25"/>
      <c r="B54" s="24" t="s">
        <v>93</v>
      </c>
      <c r="C54" s="25"/>
      <c r="D54" s="25"/>
      <c r="E54" s="25"/>
      <c r="F54" s="25"/>
      <c r="G54" s="25"/>
      <c r="H54" s="26"/>
      <c r="I54" s="26"/>
    </row>
  </sheetData>
  <mergeCells count="41">
    <mergeCell ref="A51:N51"/>
    <mergeCell ref="C37:J37"/>
    <mergeCell ref="C38:L38"/>
    <mergeCell ref="C39:J39"/>
    <mergeCell ref="T41:U41"/>
    <mergeCell ref="V41:V42"/>
    <mergeCell ref="W41:AB41"/>
    <mergeCell ref="A42:B42"/>
    <mergeCell ref="C42:D43"/>
    <mergeCell ref="E42:G43"/>
    <mergeCell ref="H42:J42"/>
    <mergeCell ref="K42:K43"/>
    <mergeCell ref="L42:M42"/>
    <mergeCell ref="N42:N43"/>
    <mergeCell ref="I43:J43"/>
    <mergeCell ref="A41:N41"/>
    <mergeCell ref="O41:O42"/>
    <mergeCell ref="P41:Q41"/>
    <mergeCell ref="R41:R42"/>
    <mergeCell ref="S41:S42"/>
    <mergeCell ref="C2:J2"/>
    <mergeCell ref="C3:L3"/>
    <mergeCell ref="C4:J4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K8:K9"/>
    <mergeCell ref="L8:M8"/>
    <mergeCell ref="N8:N9"/>
    <mergeCell ref="A30:N30"/>
    <mergeCell ref="C8:D9"/>
    <mergeCell ref="E8:G9"/>
    <mergeCell ref="H8:J8"/>
    <mergeCell ref="I9:J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2023 (TRF6 - 090059-090060)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2024-02-27T18:39:49Z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