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-120" yWindow="-120" windowWidth="15600" windowHeight="9240"/>
  </bookViews>
  <sheets>
    <sheet name="PREENCHER" sheetId="4" r:id="rId1"/>
    <sheet name="Média 1º, 2º e 3º" sheetId="5" state="hidden" r:id="rId2"/>
    <sheet name="Média 2º, 3º e 4º" sheetId="6" state="hidden" r:id="rId3"/>
    <sheet name="Média 3º, 4º e 5º" sheetId="7" state="hidden" r:id="rId4"/>
    <sheet name="Média 4º, 5º e 6º" sheetId="8" state="hidden" r:id="rId5"/>
  </sheets>
  <definedNames>
    <definedName name="_xlnm.Print_Area" localSheetId="0">PREENCHER!$A$2:$Z$20</definedName>
    <definedName name="_xlnm.Print_Titles" localSheetId="0">PREENCHER!$4:$5</definedName>
  </definedNames>
  <calcPr calcId="125725"/>
</workbook>
</file>

<file path=xl/calcChain.xml><?xml version="1.0" encoding="utf-8"?>
<calcChain xmlns="http://schemas.openxmlformats.org/spreadsheetml/2006/main">
  <c r="L19" i="4"/>
  <c r="BE18" l="1"/>
  <c r="BD18"/>
  <c r="BC18"/>
  <c r="AX18"/>
  <c r="AY18" s="1"/>
  <c r="AV18"/>
  <c r="AU18"/>
  <c r="AT18"/>
  <c r="AS18"/>
  <c r="AR18"/>
  <c r="AQ18"/>
  <c r="AP18"/>
  <c r="AO18"/>
  <c r="AN18"/>
  <c r="AM18"/>
  <c r="AK18"/>
  <c r="AJ18"/>
  <c r="AI18"/>
  <c r="AH18"/>
  <c r="AG18"/>
  <c r="AF18"/>
  <c r="AE18"/>
  <c r="AD18"/>
  <c r="AC18"/>
  <c r="AB18"/>
  <c r="W18"/>
  <c r="V18"/>
  <c r="U18"/>
  <c r="T18"/>
  <c r="S18"/>
  <c r="R18"/>
  <c r="Q18"/>
  <c r="N18"/>
  <c r="K18"/>
  <c r="L18" s="1"/>
  <c r="N10"/>
  <c r="L10"/>
  <c r="K10"/>
  <c r="X10"/>
  <c r="W10"/>
  <c r="V10"/>
  <c r="U10"/>
  <c r="T10"/>
  <c r="S10"/>
  <c r="R10"/>
  <c r="Q10"/>
  <c r="BE6"/>
  <c r="BD6"/>
  <c r="BC6"/>
  <c r="AV6"/>
  <c r="AU6"/>
  <c r="AT6"/>
  <c r="AS6"/>
  <c r="AR6"/>
  <c r="AQ6"/>
  <c r="AP6"/>
  <c r="AO6"/>
  <c r="AN6"/>
  <c r="AM6"/>
  <c r="AK6"/>
  <c r="AJ6"/>
  <c r="AI6"/>
  <c r="AH6"/>
  <c r="AX6" s="1"/>
  <c r="AY6" s="1"/>
  <c r="AG6"/>
  <c r="AF6"/>
  <c r="AE6"/>
  <c r="AD6"/>
  <c r="AC6"/>
  <c r="AB6"/>
  <c r="W6"/>
  <c r="V6"/>
  <c r="U6"/>
  <c r="T6"/>
  <c r="S6"/>
  <c r="R6"/>
  <c r="Q6"/>
  <c r="N6"/>
  <c r="K6"/>
  <c r="L6" s="1"/>
  <c r="W14"/>
  <c r="V14"/>
  <c r="U14"/>
  <c r="T14"/>
  <c r="S14"/>
  <c r="R14"/>
  <c r="Q14"/>
  <c r="K14"/>
  <c r="L14" s="1"/>
  <c r="BD14"/>
  <c r="N14"/>
  <c r="BC14"/>
  <c r="C9" i="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C9" i="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C9" i="6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C9" i="5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AD14" i="4"/>
  <c r="N8" i="7"/>
  <c r="AC14" i="4"/>
  <c r="AB14"/>
  <c r="L9" i="5"/>
  <c r="M9"/>
  <c r="N9"/>
  <c r="G10" i="6"/>
  <c r="G10" i="5"/>
  <c r="H10"/>
  <c r="J10"/>
  <c r="K10"/>
  <c r="L10"/>
  <c r="M10"/>
  <c r="N10"/>
  <c r="F11"/>
  <c r="I11"/>
  <c r="J11"/>
  <c r="K11"/>
  <c r="L11"/>
  <c r="M11"/>
  <c r="E11"/>
  <c r="O11" s="1"/>
  <c r="N11"/>
  <c r="F12"/>
  <c r="G12"/>
  <c r="H12"/>
  <c r="I12"/>
  <c r="J12"/>
  <c r="K12"/>
  <c r="L12"/>
  <c r="E12"/>
  <c r="S12" s="1"/>
  <c r="M12"/>
  <c r="N12"/>
  <c r="D12"/>
  <c r="F13"/>
  <c r="G13"/>
  <c r="H13"/>
  <c r="I13"/>
  <c r="J13"/>
  <c r="K13"/>
  <c r="L13"/>
  <c r="M13"/>
  <c r="N13"/>
  <c r="F14"/>
  <c r="G14"/>
  <c r="H14"/>
  <c r="I14"/>
  <c r="J14"/>
  <c r="K14"/>
  <c r="L14"/>
  <c r="M14"/>
  <c r="N14"/>
  <c r="F15"/>
  <c r="G15"/>
  <c r="H15"/>
  <c r="I15"/>
  <c r="J15"/>
  <c r="K15"/>
  <c r="L15"/>
  <c r="M15"/>
  <c r="N15"/>
  <c r="F16"/>
  <c r="G16"/>
  <c r="H16"/>
  <c r="I16"/>
  <c r="J16"/>
  <c r="K16"/>
  <c r="L16"/>
  <c r="M16"/>
  <c r="N16"/>
  <c r="F17"/>
  <c r="G17"/>
  <c r="H17"/>
  <c r="I17"/>
  <c r="J17"/>
  <c r="K17"/>
  <c r="L17"/>
  <c r="M17"/>
  <c r="N17"/>
  <c r="F18"/>
  <c r="G18"/>
  <c r="H18"/>
  <c r="I18"/>
  <c r="J18"/>
  <c r="K18"/>
  <c r="L18"/>
  <c r="M18"/>
  <c r="N18"/>
  <c r="F19"/>
  <c r="G19"/>
  <c r="H19"/>
  <c r="I19"/>
  <c r="J19"/>
  <c r="K19"/>
  <c r="L19"/>
  <c r="M19"/>
  <c r="N19"/>
  <c r="F20"/>
  <c r="G20"/>
  <c r="H20"/>
  <c r="I20"/>
  <c r="J20"/>
  <c r="K20"/>
  <c r="L20"/>
  <c r="M20"/>
  <c r="N20"/>
  <c r="F21"/>
  <c r="G21"/>
  <c r="H21"/>
  <c r="I21"/>
  <c r="J21"/>
  <c r="K21"/>
  <c r="E21"/>
  <c r="T21" s="1"/>
  <c r="L21"/>
  <c r="M21"/>
  <c r="N21"/>
  <c r="D21"/>
  <c r="F22"/>
  <c r="G22"/>
  <c r="H22"/>
  <c r="I22"/>
  <c r="J22"/>
  <c r="K22"/>
  <c r="L22"/>
  <c r="M22"/>
  <c r="N22"/>
  <c r="F23"/>
  <c r="G23"/>
  <c r="H23"/>
  <c r="I23"/>
  <c r="J23"/>
  <c r="K23"/>
  <c r="L23"/>
  <c r="M23"/>
  <c r="N23"/>
  <c r="F24"/>
  <c r="G24"/>
  <c r="H24"/>
  <c r="I24"/>
  <c r="J24"/>
  <c r="K24"/>
  <c r="L24"/>
  <c r="M24"/>
  <c r="N24"/>
  <c r="F25"/>
  <c r="G25"/>
  <c r="H25"/>
  <c r="I25"/>
  <c r="J25"/>
  <c r="K25"/>
  <c r="L25"/>
  <c r="M25"/>
  <c r="N25"/>
  <c r="F26"/>
  <c r="G26"/>
  <c r="H26"/>
  <c r="I26"/>
  <c r="J26"/>
  <c r="K26"/>
  <c r="L26"/>
  <c r="M26"/>
  <c r="N26"/>
  <c r="F27"/>
  <c r="G27"/>
  <c r="H27"/>
  <c r="I27"/>
  <c r="J27"/>
  <c r="K27"/>
  <c r="L27"/>
  <c r="M27"/>
  <c r="E27"/>
  <c r="O27" s="1"/>
  <c r="N27"/>
  <c r="F28"/>
  <c r="G28"/>
  <c r="H28"/>
  <c r="I28"/>
  <c r="J28"/>
  <c r="K28"/>
  <c r="L28"/>
  <c r="E28"/>
  <c r="T28" s="1"/>
  <c r="M28"/>
  <c r="N28"/>
  <c r="D28"/>
  <c r="F29"/>
  <c r="G29"/>
  <c r="H29"/>
  <c r="I29"/>
  <c r="J29"/>
  <c r="K29"/>
  <c r="L29"/>
  <c r="M29"/>
  <c r="N29"/>
  <c r="F30"/>
  <c r="G30"/>
  <c r="H30"/>
  <c r="I30"/>
  <c r="J30"/>
  <c r="K30"/>
  <c r="L30"/>
  <c r="M30"/>
  <c r="N30"/>
  <c r="F31"/>
  <c r="G31"/>
  <c r="H31"/>
  <c r="I31"/>
  <c r="J31"/>
  <c r="K31"/>
  <c r="L31"/>
  <c r="M31"/>
  <c r="N31"/>
  <c r="F32"/>
  <c r="G32"/>
  <c r="H32"/>
  <c r="I32"/>
  <c r="J32"/>
  <c r="K32"/>
  <c r="L32"/>
  <c r="M32"/>
  <c r="N32"/>
  <c r="F33"/>
  <c r="G33"/>
  <c r="H33"/>
  <c r="I33"/>
  <c r="J33"/>
  <c r="K33"/>
  <c r="L33"/>
  <c r="M33"/>
  <c r="N33"/>
  <c r="F34"/>
  <c r="G34"/>
  <c r="H34"/>
  <c r="I34"/>
  <c r="J34"/>
  <c r="K34"/>
  <c r="L34"/>
  <c r="M34"/>
  <c r="N34"/>
  <c r="F35"/>
  <c r="G35"/>
  <c r="H35"/>
  <c r="I35"/>
  <c r="J35"/>
  <c r="K35"/>
  <c r="L35"/>
  <c r="M35"/>
  <c r="N35"/>
  <c r="F36"/>
  <c r="G36"/>
  <c r="H36"/>
  <c r="I36"/>
  <c r="J36"/>
  <c r="K36"/>
  <c r="L36"/>
  <c r="M36"/>
  <c r="N36"/>
  <c r="F37"/>
  <c r="G37"/>
  <c r="H37"/>
  <c r="I37"/>
  <c r="J37"/>
  <c r="K37"/>
  <c r="E37"/>
  <c r="T37" s="1"/>
  <c r="L37"/>
  <c r="M37"/>
  <c r="N37"/>
  <c r="D37"/>
  <c r="F38"/>
  <c r="G38"/>
  <c r="H38"/>
  <c r="I38"/>
  <c r="J38"/>
  <c r="K38"/>
  <c r="L38"/>
  <c r="M38"/>
  <c r="N38"/>
  <c r="F39"/>
  <c r="G39"/>
  <c r="H39"/>
  <c r="I39"/>
  <c r="J39"/>
  <c r="K39"/>
  <c r="L39"/>
  <c r="M39"/>
  <c r="N39"/>
  <c r="F40"/>
  <c r="G40"/>
  <c r="H40"/>
  <c r="I40"/>
  <c r="J40"/>
  <c r="K40"/>
  <c r="L40"/>
  <c r="M40"/>
  <c r="N40"/>
  <c r="F41"/>
  <c r="G41"/>
  <c r="H41"/>
  <c r="I41"/>
  <c r="J41"/>
  <c r="K41"/>
  <c r="L41"/>
  <c r="M41"/>
  <c r="N41"/>
  <c r="F42"/>
  <c r="G42"/>
  <c r="H42"/>
  <c r="I42"/>
  <c r="J42"/>
  <c r="K42"/>
  <c r="L42"/>
  <c r="M42"/>
  <c r="N42"/>
  <c r="F43"/>
  <c r="G43"/>
  <c r="H43"/>
  <c r="I43"/>
  <c r="J43"/>
  <c r="K43"/>
  <c r="L43"/>
  <c r="M43"/>
  <c r="E43"/>
  <c r="O43" s="1"/>
  <c r="N43"/>
  <c r="F44"/>
  <c r="G44"/>
  <c r="H44"/>
  <c r="I44"/>
  <c r="J44"/>
  <c r="K44"/>
  <c r="L44"/>
  <c r="E44"/>
  <c r="O44" s="1"/>
  <c r="M44"/>
  <c r="N44"/>
  <c r="D44"/>
  <c r="F45"/>
  <c r="G45"/>
  <c r="H45"/>
  <c r="I45"/>
  <c r="J45"/>
  <c r="K45"/>
  <c r="L45"/>
  <c r="M45"/>
  <c r="N45"/>
  <c r="F46"/>
  <c r="G46"/>
  <c r="H46"/>
  <c r="I46"/>
  <c r="J46"/>
  <c r="K46"/>
  <c r="L46"/>
  <c r="M46"/>
  <c r="N46"/>
  <c r="F47"/>
  <c r="G47"/>
  <c r="H47"/>
  <c r="I47"/>
  <c r="J47"/>
  <c r="K47"/>
  <c r="L47"/>
  <c r="M47"/>
  <c r="N47"/>
  <c r="F48"/>
  <c r="G48"/>
  <c r="H48"/>
  <c r="I48"/>
  <c r="J48"/>
  <c r="K48"/>
  <c r="L48"/>
  <c r="M48"/>
  <c r="N48"/>
  <c r="F49"/>
  <c r="G49"/>
  <c r="H49"/>
  <c r="I49"/>
  <c r="J49"/>
  <c r="K49"/>
  <c r="L49"/>
  <c r="M49"/>
  <c r="N49"/>
  <c r="F50"/>
  <c r="G50"/>
  <c r="H50"/>
  <c r="I50"/>
  <c r="J50"/>
  <c r="K50"/>
  <c r="L50"/>
  <c r="M50"/>
  <c r="N50"/>
  <c r="F51"/>
  <c r="G51"/>
  <c r="H51"/>
  <c r="I51"/>
  <c r="J51"/>
  <c r="K51"/>
  <c r="L51"/>
  <c r="M51"/>
  <c r="N51"/>
  <c r="F52"/>
  <c r="G52"/>
  <c r="H52"/>
  <c r="I52"/>
  <c r="J52"/>
  <c r="K52"/>
  <c r="L52"/>
  <c r="M52"/>
  <c r="N52"/>
  <c r="F53"/>
  <c r="G53"/>
  <c r="H53"/>
  <c r="I53"/>
  <c r="J53"/>
  <c r="K53"/>
  <c r="E53"/>
  <c r="S53" s="1"/>
  <c r="L53"/>
  <c r="M53"/>
  <c r="N53"/>
  <c r="D53"/>
  <c r="F54"/>
  <c r="G54"/>
  <c r="H54"/>
  <c r="I54"/>
  <c r="J54"/>
  <c r="K54"/>
  <c r="L54"/>
  <c r="M54"/>
  <c r="N54"/>
  <c r="F55"/>
  <c r="G55"/>
  <c r="H55"/>
  <c r="I55"/>
  <c r="J55"/>
  <c r="K55"/>
  <c r="L55"/>
  <c r="M55"/>
  <c r="N55"/>
  <c r="F56"/>
  <c r="G56"/>
  <c r="H56"/>
  <c r="I56"/>
  <c r="J56"/>
  <c r="K56"/>
  <c r="L56"/>
  <c r="M56"/>
  <c r="N56"/>
  <c r="F57"/>
  <c r="G57"/>
  <c r="H57"/>
  <c r="I57"/>
  <c r="J57"/>
  <c r="K57"/>
  <c r="L57"/>
  <c r="M57"/>
  <c r="N57"/>
  <c r="F58"/>
  <c r="G58"/>
  <c r="H58"/>
  <c r="I58"/>
  <c r="J58"/>
  <c r="K58"/>
  <c r="L58"/>
  <c r="M58"/>
  <c r="N58"/>
  <c r="F59"/>
  <c r="G59"/>
  <c r="H59"/>
  <c r="I59"/>
  <c r="J59"/>
  <c r="K59"/>
  <c r="L59"/>
  <c r="M59"/>
  <c r="E59"/>
  <c r="T59" s="1"/>
  <c r="N59"/>
  <c r="F60"/>
  <c r="G60"/>
  <c r="H60"/>
  <c r="I60"/>
  <c r="J60"/>
  <c r="K60"/>
  <c r="L60"/>
  <c r="E60"/>
  <c r="T60" s="1"/>
  <c r="M60"/>
  <c r="N60"/>
  <c r="D60"/>
  <c r="F61"/>
  <c r="G61"/>
  <c r="H61"/>
  <c r="I61"/>
  <c r="J61"/>
  <c r="K61"/>
  <c r="L61"/>
  <c r="M61"/>
  <c r="N61"/>
  <c r="F62"/>
  <c r="G62"/>
  <c r="H62"/>
  <c r="I62"/>
  <c r="J62"/>
  <c r="K62"/>
  <c r="L62"/>
  <c r="M62"/>
  <c r="N62"/>
  <c r="F63"/>
  <c r="G63"/>
  <c r="H63"/>
  <c r="I63"/>
  <c r="J63"/>
  <c r="K63"/>
  <c r="L63"/>
  <c r="M63"/>
  <c r="N63"/>
  <c r="F64"/>
  <c r="G64"/>
  <c r="H64"/>
  <c r="I64"/>
  <c r="J64"/>
  <c r="K64"/>
  <c r="L64"/>
  <c r="M64"/>
  <c r="N64"/>
  <c r="F65"/>
  <c r="G65"/>
  <c r="H65"/>
  <c r="I65"/>
  <c r="J65"/>
  <c r="K65"/>
  <c r="L65"/>
  <c r="M65"/>
  <c r="N65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AG14" i="4"/>
  <c r="AF14"/>
  <c r="AE14"/>
  <c r="AN14"/>
  <c r="AO14"/>
  <c r="AP14"/>
  <c r="AQ14"/>
  <c r="D8" i="8"/>
  <c r="K9"/>
  <c r="L9"/>
  <c r="M9"/>
  <c r="N9"/>
  <c r="D9"/>
  <c r="I10"/>
  <c r="H10"/>
  <c r="J10"/>
  <c r="K10"/>
  <c r="L10"/>
  <c r="M10"/>
  <c r="N10"/>
  <c r="D10"/>
  <c r="E10"/>
  <c r="T10" s="1"/>
  <c r="F11"/>
  <c r="E11"/>
  <c r="O11" s="1"/>
  <c r="I11"/>
  <c r="J11"/>
  <c r="K11"/>
  <c r="L11"/>
  <c r="M11"/>
  <c r="N11"/>
  <c r="D11"/>
  <c r="F12"/>
  <c r="G12"/>
  <c r="H12"/>
  <c r="I12"/>
  <c r="J12"/>
  <c r="K12"/>
  <c r="L12"/>
  <c r="M12"/>
  <c r="N12"/>
  <c r="D12"/>
  <c r="E12"/>
  <c r="S12" s="1"/>
  <c r="F13"/>
  <c r="G13"/>
  <c r="H13"/>
  <c r="I13"/>
  <c r="J13"/>
  <c r="K13"/>
  <c r="L13"/>
  <c r="M13"/>
  <c r="N13"/>
  <c r="D13"/>
  <c r="E13"/>
  <c r="S13" s="1"/>
  <c r="F14"/>
  <c r="G14"/>
  <c r="H14"/>
  <c r="I14"/>
  <c r="J14"/>
  <c r="K14"/>
  <c r="L14"/>
  <c r="M14"/>
  <c r="N14"/>
  <c r="D14"/>
  <c r="E14"/>
  <c r="O14" s="1"/>
  <c r="F15"/>
  <c r="G15"/>
  <c r="H15"/>
  <c r="I15"/>
  <c r="J15"/>
  <c r="K15"/>
  <c r="L15"/>
  <c r="M15"/>
  <c r="N15"/>
  <c r="D15"/>
  <c r="E15"/>
  <c r="S15" s="1"/>
  <c r="F16"/>
  <c r="G16"/>
  <c r="H16"/>
  <c r="I16"/>
  <c r="J16"/>
  <c r="K16"/>
  <c r="L16"/>
  <c r="E16"/>
  <c r="O16" s="1"/>
  <c r="M16"/>
  <c r="N16"/>
  <c r="D16"/>
  <c r="F17"/>
  <c r="G17"/>
  <c r="E17"/>
  <c r="O17" s="1"/>
  <c r="H17"/>
  <c r="I17"/>
  <c r="J17"/>
  <c r="K17"/>
  <c r="L17"/>
  <c r="M17"/>
  <c r="N17"/>
  <c r="D17"/>
  <c r="F18"/>
  <c r="G18"/>
  <c r="H18"/>
  <c r="I18"/>
  <c r="J18"/>
  <c r="K18"/>
  <c r="L18"/>
  <c r="M18"/>
  <c r="N18"/>
  <c r="D18"/>
  <c r="E18"/>
  <c r="O18" s="1"/>
  <c r="F19"/>
  <c r="G19"/>
  <c r="H19"/>
  <c r="I19"/>
  <c r="E19"/>
  <c r="O19" s="1"/>
  <c r="J19"/>
  <c r="K19"/>
  <c r="L19"/>
  <c r="M19"/>
  <c r="N19"/>
  <c r="D19"/>
  <c r="F20"/>
  <c r="G20"/>
  <c r="H20"/>
  <c r="I20"/>
  <c r="J20"/>
  <c r="K20"/>
  <c r="L20"/>
  <c r="E20"/>
  <c r="T20" s="1"/>
  <c r="M20"/>
  <c r="N20"/>
  <c r="D20"/>
  <c r="F21"/>
  <c r="G21"/>
  <c r="H21"/>
  <c r="I21"/>
  <c r="J21"/>
  <c r="K21"/>
  <c r="L21"/>
  <c r="M21"/>
  <c r="N21"/>
  <c r="D21"/>
  <c r="E21"/>
  <c r="O21" s="1"/>
  <c r="F22"/>
  <c r="G22"/>
  <c r="H22"/>
  <c r="I22"/>
  <c r="J22"/>
  <c r="K22"/>
  <c r="L22"/>
  <c r="M22"/>
  <c r="N22"/>
  <c r="D22"/>
  <c r="E22"/>
  <c r="S22" s="1"/>
  <c r="F23"/>
  <c r="G23"/>
  <c r="H23"/>
  <c r="I23"/>
  <c r="J23"/>
  <c r="K23"/>
  <c r="L23"/>
  <c r="M23"/>
  <c r="N23"/>
  <c r="D23"/>
  <c r="E23"/>
  <c r="S23" s="1"/>
  <c r="F24"/>
  <c r="G24"/>
  <c r="H24"/>
  <c r="I24"/>
  <c r="J24"/>
  <c r="K24"/>
  <c r="L24"/>
  <c r="M24"/>
  <c r="N24"/>
  <c r="D24"/>
  <c r="E24"/>
  <c r="T24" s="1"/>
  <c r="F25"/>
  <c r="G25"/>
  <c r="H25"/>
  <c r="I25"/>
  <c r="J25"/>
  <c r="K25"/>
  <c r="E25"/>
  <c r="S25" s="1"/>
  <c r="L25"/>
  <c r="M25"/>
  <c r="N25"/>
  <c r="D25"/>
  <c r="F26"/>
  <c r="G26"/>
  <c r="H26"/>
  <c r="I26"/>
  <c r="J26"/>
  <c r="K26"/>
  <c r="L26"/>
  <c r="M26"/>
  <c r="N26"/>
  <c r="D26"/>
  <c r="E26"/>
  <c r="S26" s="1"/>
  <c r="F27"/>
  <c r="G27"/>
  <c r="H27"/>
  <c r="I27"/>
  <c r="J27"/>
  <c r="K27"/>
  <c r="L27"/>
  <c r="M27"/>
  <c r="E27"/>
  <c r="S27" s="1"/>
  <c r="N27"/>
  <c r="D27"/>
  <c r="F28"/>
  <c r="G28"/>
  <c r="H28"/>
  <c r="I28"/>
  <c r="J28"/>
  <c r="K28"/>
  <c r="L28"/>
  <c r="M28"/>
  <c r="N28"/>
  <c r="D28"/>
  <c r="E28"/>
  <c r="O28" s="1"/>
  <c r="F29"/>
  <c r="G29"/>
  <c r="H29"/>
  <c r="I29"/>
  <c r="J29"/>
  <c r="K29"/>
  <c r="L29"/>
  <c r="E29"/>
  <c r="S29" s="1"/>
  <c r="M29"/>
  <c r="N29"/>
  <c r="D29"/>
  <c r="F30"/>
  <c r="G30"/>
  <c r="H30"/>
  <c r="I30"/>
  <c r="J30"/>
  <c r="K30"/>
  <c r="L30"/>
  <c r="M30"/>
  <c r="N30"/>
  <c r="D30"/>
  <c r="E30"/>
  <c r="O30" s="1"/>
  <c r="F31"/>
  <c r="G31"/>
  <c r="H31"/>
  <c r="I31"/>
  <c r="J31"/>
  <c r="K31"/>
  <c r="L31"/>
  <c r="M31"/>
  <c r="N31"/>
  <c r="D31"/>
  <c r="E31"/>
  <c r="T31" s="1"/>
  <c r="F32"/>
  <c r="G32"/>
  <c r="H32"/>
  <c r="I32"/>
  <c r="J32"/>
  <c r="E32"/>
  <c r="T32" s="1"/>
  <c r="K32"/>
  <c r="L32"/>
  <c r="M32"/>
  <c r="N32"/>
  <c r="D32"/>
  <c r="F33"/>
  <c r="G33"/>
  <c r="H33"/>
  <c r="I33"/>
  <c r="J33"/>
  <c r="K33"/>
  <c r="L33"/>
  <c r="M33"/>
  <c r="N33"/>
  <c r="D33"/>
  <c r="E33"/>
  <c r="O33" s="1"/>
  <c r="F34"/>
  <c r="G34"/>
  <c r="H34"/>
  <c r="I34"/>
  <c r="J34"/>
  <c r="K34"/>
  <c r="L34"/>
  <c r="M34"/>
  <c r="N34"/>
  <c r="D34"/>
  <c r="E34"/>
  <c r="S34" s="1"/>
  <c r="F35"/>
  <c r="G35"/>
  <c r="H35"/>
  <c r="I35"/>
  <c r="J35"/>
  <c r="K35"/>
  <c r="L35"/>
  <c r="M35"/>
  <c r="E35"/>
  <c r="T35" s="1"/>
  <c r="N35"/>
  <c r="D35"/>
  <c r="F36"/>
  <c r="G36"/>
  <c r="H36"/>
  <c r="I36"/>
  <c r="J36"/>
  <c r="K36"/>
  <c r="L36"/>
  <c r="M36"/>
  <c r="N36"/>
  <c r="D36"/>
  <c r="E36"/>
  <c r="O36" s="1"/>
  <c r="F37"/>
  <c r="E37"/>
  <c r="T37" s="1"/>
  <c r="G37"/>
  <c r="H37"/>
  <c r="I37"/>
  <c r="J37"/>
  <c r="K37"/>
  <c r="L37"/>
  <c r="M37"/>
  <c r="N37"/>
  <c r="D37"/>
  <c r="F38"/>
  <c r="G38"/>
  <c r="H38"/>
  <c r="I38"/>
  <c r="J38"/>
  <c r="K38"/>
  <c r="L38"/>
  <c r="M38"/>
  <c r="N38"/>
  <c r="D38"/>
  <c r="E38"/>
  <c r="T38" s="1"/>
  <c r="F39"/>
  <c r="G39"/>
  <c r="H39"/>
  <c r="I39"/>
  <c r="J39"/>
  <c r="K39"/>
  <c r="L39"/>
  <c r="M39"/>
  <c r="N39"/>
  <c r="D39"/>
  <c r="E39"/>
  <c r="T39" s="1"/>
  <c r="F40"/>
  <c r="G40"/>
  <c r="H40"/>
  <c r="I40"/>
  <c r="J40"/>
  <c r="K40"/>
  <c r="L40"/>
  <c r="M40"/>
  <c r="E40"/>
  <c r="T40" s="1"/>
  <c r="N40"/>
  <c r="D40"/>
  <c r="F41"/>
  <c r="G41"/>
  <c r="H41"/>
  <c r="I41"/>
  <c r="J41"/>
  <c r="K41"/>
  <c r="L41"/>
  <c r="M41"/>
  <c r="N41"/>
  <c r="D41"/>
  <c r="E41"/>
  <c r="T41" s="1"/>
  <c r="F42"/>
  <c r="E42"/>
  <c r="O42" s="1"/>
  <c r="G42"/>
  <c r="H42"/>
  <c r="I42"/>
  <c r="J42"/>
  <c r="K42"/>
  <c r="L42"/>
  <c r="M42"/>
  <c r="N42"/>
  <c r="D42"/>
  <c r="F43"/>
  <c r="G43"/>
  <c r="H43"/>
  <c r="I43"/>
  <c r="J43"/>
  <c r="K43"/>
  <c r="E43"/>
  <c r="O43" s="1"/>
  <c r="L43"/>
  <c r="M43"/>
  <c r="N43"/>
  <c r="D43"/>
  <c r="F44"/>
  <c r="G44"/>
  <c r="H44"/>
  <c r="I44"/>
  <c r="J44"/>
  <c r="K44"/>
  <c r="L44"/>
  <c r="M44"/>
  <c r="N44"/>
  <c r="D44"/>
  <c r="E44"/>
  <c r="O44" s="1"/>
  <c r="F45"/>
  <c r="G45"/>
  <c r="H45"/>
  <c r="I45"/>
  <c r="J45"/>
  <c r="K45"/>
  <c r="L45"/>
  <c r="M45"/>
  <c r="N45"/>
  <c r="D45"/>
  <c r="E45"/>
  <c r="O45" s="1"/>
  <c r="F46"/>
  <c r="G46"/>
  <c r="E46"/>
  <c r="O46" s="1"/>
  <c r="H46"/>
  <c r="I46"/>
  <c r="J46"/>
  <c r="K46"/>
  <c r="L46"/>
  <c r="M46"/>
  <c r="N46"/>
  <c r="D46"/>
  <c r="F47"/>
  <c r="G47"/>
  <c r="H47"/>
  <c r="I47"/>
  <c r="J47"/>
  <c r="K47"/>
  <c r="L47"/>
  <c r="M47"/>
  <c r="N47"/>
  <c r="D47"/>
  <c r="E47"/>
  <c r="T47" s="1"/>
  <c r="F48"/>
  <c r="G48"/>
  <c r="H48"/>
  <c r="I48"/>
  <c r="J48"/>
  <c r="K48"/>
  <c r="L48"/>
  <c r="M48"/>
  <c r="N48"/>
  <c r="D48"/>
  <c r="E48"/>
  <c r="T48" s="1"/>
  <c r="F49"/>
  <c r="G49"/>
  <c r="H49"/>
  <c r="I49"/>
  <c r="J49"/>
  <c r="K49"/>
  <c r="L49"/>
  <c r="M49"/>
  <c r="N49"/>
  <c r="D49"/>
  <c r="E49"/>
  <c r="T49" s="1"/>
  <c r="F50"/>
  <c r="E50"/>
  <c r="T50" s="1"/>
  <c r="G50"/>
  <c r="H50"/>
  <c r="I50"/>
  <c r="J50"/>
  <c r="K50"/>
  <c r="L50"/>
  <c r="M50"/>
  <c r="N50"/>
  <c r="D50"/>
  <c r="F51"/>
  <c r="G51"/>
  <c r="H51"/>
  <c r="I51"/>
  <c r="J51"/>
  <c r="K51"/>
  <c r="E51"/>
  <c r="T51" s="1"/>
  <c r="L51"/>
  <c r="M51"/>
  <c r="N51"/>
  <c r="D51"/>
  <c r="F52"/>
  <c r="G52"/>
  <c r="H52"/>
  <c r="I52"/>
  <c r="J52"/>
  <c r="K52"/>
  <c r="L52"/>
  <c r="M52"/>
  <c r="N52"/>
  <c r="D52"/>
  <c r="E52"/>
  <c r="O52" s="1"/>
  <c r="F53"/>
  <c r="G53"/>
  <c r="E53"/>
  <c r="T53" s="1"/>
  <c r="H53"/>
  <c r="I53"/>
  <c r="J53"/>
  <c r="K53"/>
  <c r="L53"/>
  <c r="M53"/>
  <c r="N53"/>
  <c r="D53"/>
  <c r="F54"/>
  <c r="G54"/>
  <c r="H54"/>
  <c r="I54"/>
  <c r="J54"/>
  <c r="K54"/>
  <c r="E54"/>
  <c r="S54" s="1"/>
  <c r="L54"/>
  <c r="M54"/>
  <c r="N54"/>
  <c r="D54"/>
  <c r="F55"/>
  <c r="G55"/>
  <c r="H55"/>
  <c r="I55"/>
  <c r="J55"/>
  <c r="K55"/>
  <c r="L55"/>
  <c r="M55"/>
  <c r="N55"/>
  <c r="D55"/>
  <c r="E55"/>
  <c r="O55" s="1"/>
  <c r="F56"/>
  <c r="G56"/>
  <c r="H56"/>
  <c r="I56"/>
  <c r="J56"/>
  <c r="K56"/>
  <c r="L56"/>
  <c r="M56"/>
  <c r="N56"/>
  <c r="D56"/>
  <c r="E56"/>
  <c r="S56" s="1"/>
  <c r="F57"/>
  <c r="G57"/>
  <c r="H57"/>
  <c r="I57"/>
  <c r="J57"/>
  <c r="K57"/>
  <c r="L57"/>
  <c r="M57"/>
  <c r="N57"/>
  <c r="D57"/>
  <c r="E57"/>
  <c r="O57" s="1"/>
  <c r="F58"/>
  <c r="G58"/>
  <c r="H58"/>
  <c r="I58"/>
  <c r="J58"/>
  <c r="K58"/>
  <c r="L58"/>
  <c r="M58"/>
  <c r="N58"/>
  <c r="D58"/>
  <c r="E58"/>
  <c r="O58" s="1"/>
  <c r="F59"/>
  <c r="G59"/>
  <c r="H59"/>
  <c r="I59"/>
  <c r="J59"/>
  <c r="E59"/>
  <c r="T59" s="1"/>
  <c r="K59"/>
  <c r="L59"/>
  <c r="M59"/>
  <c r="N59"/>
  <c r="D59"/>
  <c r="F60"/>
  <c r="G60"/>
  <c r="H60"/>
  <c r="I60"/>
  <c r="J60"/>
  <c r="K60"/>
  <c r="L60"/>
  <c r="M60"/>
  <c r="N60"/>
  <c r="D60"/>
  <c r="E60"/>
  <c r="S60" s="1"/>
  <c r="F61"/>
  <c r="G61"/>
  <c r="H61"/>
  <c r="I61"/>
  <c r="E61"/>
  <c r="O61" s="1"/>
  <c r="J61"/>
  <c r="K61"/>
  <c r="L61"/>
  <c r="M61"/>
  <c r="N61"/>
  <c r="D61"/>
  <c r="F62"/>
  <c r="G62"/>
  <c r="H62"/>
  <c r="I62"/>
  <c r="J62"/>
  <c r="K62"/>
  <c r="L62"/>
  <c r="M62"/>
  <c r="N62"/>
  <c r="D62"/>
  <c r="E62"/>
  <c r="O62" s="1"/>
  <c r="F63"/>
  <c r="G63"/>
  <c r="H63"/>
  <c r="I63"/>
  <c r="J63"/>
  <c r="K63"/>
  <c r="L63"/>
  <c r="M63"/>
  <c r="N63"/>
  <c r="D63"/>
  <c r="E63"/>
  <c r="T63" s="1"/>
  <c r="F64"/>
  <c r="G64"/>
  <c r="H64"/>
  <c r="I64"/>
  <c r="E64"/>
  <c r="S64" s="1"/>
  <c r="J64"/>
  <c r="K64"/>
  <c r="L64"/>
  <c r="M64"/>
  <c r="N64"/>
  <c r="D64"/>
  <c r="F65"/>
  <c r="G65"/>
  <c r="H65"/>
  <c r="I65"/>
  <c r="J65"/>
  <c r="K65"/>
  <c r="L65"/>
  <c r="M65"/>
  <c r="N65"/>
  <c r="D65"/>
  <c r="E65"/>
  <c r="O65" s="1"/>
  <c r="F66"/>
  <c r="G66"/>
  <c r="H66"/>
  <c r="I66"/>
  <c r="E66"/>
  <c r="S66" s="1"/>
  <c r="J66"/>
  <c r="K66"/>
  <c r="L66"/>
  <c r="M66"/>
  <c r="N66"/>
  <c r="D66"/>
  <c r="F67"/>
  <c r="G67"/>
  <c r="H67"/>
  <c r="I67"/>
  <c r="J67"/>
  <c r="K67"/>
  <c r="L67"/>
  <c r="M67"/>
  <c r="E67"/>
  <c r="S67" s="1"/>
  <c r="N67"/>
  <c r="D67"/>
  <c r="AM14" i="4"/>
  <c r="B9" i="8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8"/>
  <c r="A8"/>
  <c r="B7"/>
  <c r="D7"/>
  <c r="E7"/>
  <c r="F7"/>
  <c r="G7"/>
  <c r="H7"/>
  <c r="I7"/>
  <c r="J7"/>
  <c r="K7"/>
  <c r="L7"/>
  <c r="M7"/>
  <c r="N7"/>
  <c r="O7"/>
  <c r="P7"/>
  <c r="Q7"/>
  <c r="A7"/>
  <c r="D8" i="7"/>
  <c r="L9"/>
  <c r="M9"/>
  <c r="N9"/>
  <c r="D9"/>
  <c r="H10"/>
  <c r="J10"/>
  <c r="K10"/>
  <c r="L10"/>
  <c r="M10"/>
  <c r="N10"/>
  <c r="D10"/>
  <c r="E10"/>
  <c r="O10" s="1"/>
  <c r="F11"/>
  <c r="I11"/>
  <c r="J11"/>
  <c r="K11"/>
  <c r="L11"/>
  <c r="M11"/>
  <c r="N11"/>
  <c r="D11"/>
  <c r="E11"/>
  <c r="O11" s="1"/>
  <c r="F12"/>
  <c r="G12"/>
  <c r="H12"/>
  <c r="I12"/>
  <c r="E12"/>
  <c r="O12" s="1"/>
  <c r="J12"/>
  <c r="K12"/>
  <c r="L12"/>
  <c r="M12"/>
  <c r="N12"/>
  <c r="D12"/>
  <c r="F13"/>
  <c r="G13"/>
  <c r="H13"/>
  <c r="I13"/>
  <c r="J13"/>
  <c r="K13"/>
  <c r="L13"/>
  <c r="M13"/>
  <c r="N13"/>
  <c r="D13"/>
  <c r="E13"/>
  <c r="S13" s="1"/>
  <c r="F14"/>
  <c r="G14"/>
  <c r="H14"/>
  <c r="I14"/>
  <c r="J14"/>
  <c r="E14"/>
  <c r="O14" s="1"/>
  <c r="K14"/>
  <c r="L14"/>
  <c r="M14"/>
  <c r="N14"/>
  <c r="D14"/>
  <c r="F15"/>
  <c r="G15"/>
  <c r="H15"/>
  <c r="I15"/>
  <c r="J15"/>
  <c r="K15"/>
  <c r="L15"/>
  <c r="M15"/>
  <c r="N15"/>
  <c r="D15"/>
  <c r="E15"/>
  <c r="T15" s="1"/>
  <c r="F16"/>
  <c r="G16"/>
  <c r="H16"/>
  <c r="I16"/>
  <c r="J16"/>
  <c r="E16"/>
  <c r="O16" s="1"/>
  <c r="K16"/>
  <c r="L16"/>
  <c r="M16"/>
  <c r="N16"/>
  <c r="D16"/>
  <c r="F17"/>
  <c r="G17"/>
  <c r="E17"/>
  <c r="T17" s="1"/>
  <c r="H17"/>
  <c r="I17"/>
  <c r="J17"/>
  <c r="K17"/>
  <c r="L17"/>
  <c r="M17"/>
  <c r="N17"/>
  <c r="D17"/>
  <c r="F18"/>
  <c r="G18"/>
  <c r="H18"/>
  <c r="I18"/>
  <c r="J18"/>
  <c r="K18"/>
  <c r="L18"/>
  <c r="M18"/>
  <c r="N18"/>
  <c r="D18"/>
  <c r="E18"/>
  <c r="T18" s="1"/>
  <c r="F19"/>
  <c r="G19"/>
  <c r="H19"/>
  <c r="I19"/>
  <c r="J19"/>
  <c r="K19"/>
  <c r="L19"/>
  <c r="M19"/>
  <c r="N19"/>
  <c r="D19"/>
  <c r="E19"/>
  <c r="S19" s="1"/>
  <c r="F20"/>
  <c r="G20"/>
  <c r="H20"/>
  <c r="I20"/>
  <c r="E20"/>
  <c r="S20" s="1"/>
  <c r="J20"/>
  <c r="K20"/>
  <c r="L20"/>
  <c r="M20"/>
  <c r="N20"/>
  <c r="D20"/>
  <c r="F21"/>
  <c r="E21"/>
  <c r="T21" s="1"/>
  <c r="G21"/>
  <c r="H21"/>
  <c r="I21"/>
  <c r="J21"/>
  <c r="K21"/>
  <c r="L21"/>
  <c r="M21"/>
  <c r="N21"/>
  <c r="D21"/>
  <c r="F22"/>
  <c r="G22"/>
  <c r="H22"/>
  <c r="I22"/>
  <c r="J22"/>
  <c r="K22"/>
  <c r="L22"/>
  <c r="M22"/>
  <c r="N22"/>
  <c r="D22"/>
  <c r="E22"/>
  <c r="O22" s="1"/>
  <c r="F23"/>
  <c r="G23"/>
  <c r="H23"/>
  <c r="I23"/>
  <c r="J23"/>
  <c r="K23"/>
  <c r="L23"/>
  <c r="M23"/>
  <c r="N23"/>
  <c r="D23"/>
  <c r="E23"/>
  <c r="O23" s="1"/>
  <c r="F24"/>
  <c r="G24"/>
  <c r="H24"/>
  <c r="I24"/>
  <c r="J24"/>
  <c r="K24"/>
  <c r="L24"/>
  <c r="M24"/>
  <c r="N24"/>
  <c r="D24"/>
  <c r="E24"/>
  <c r="O24" s="1"/>
  <c r="F25"/>
  <c r="G25"/>
  <c r="H25"/>
  <c r="I25"/>
  <c r="J25"/>
  <c r="K25"/>
  <c r="L25"/>
  <c r="M25"/>
  <c r="N25"/>
  <c r="D25"/>
  <c r="E25"/>
  <c r="O25" s="1"/>
  <c r="F26"/>
  <c r="G26"/>
  <c r="H26"/>
  <c r="I26"/>
  <c r="J26"/>
  <c r="K26"/>
  <c r="L26"/>
  <c r="M26"/>
  <c r="N26"/>
  <c r="D26"/>
  <c r="E26"/>
  <c r="O26" s="1"/>
  <c r="F27"/>
  <c r="E27"/>
  <c r="S27" s="1"/>
  <c r="G27"/>
  <c r="H27"/>
  <c r="I27"/>
  <c r="J27"/>
  <c r="K27"/>
  <c r="L27"/>
  <c r="M27"/>
  <c r="N27"/>
  <c r="D27"/>
  <c r="F28"/>
  <c r="G28"/>
  <c r="H28"/>
  <c r="I28"/>
  <c r="J28"/>
  <c r="K28"/>
  <c r="L28"/>
  <c r="M28"/>
  <c r="N28"/>
  <c r="D28"/>
  <c r="E28"/>
  <c r="T28" s="1"/>
  <c r="F29"/>
  <c r="G29"/>
  <c r="H29"/>
  <c r="I29"/>
  <c r="J29"/>
  <c r="K29"/>
  <c r="L29"/>
  <c r="M29"/>
  <c r="N29"/>
  <c r="D29"/>
  <c r="E29"/>
  <c r="T29" s="1"/>
  <c r="F30"/>
  <c r="G30"/>
  <c r="H30"/>
  <c r="I30"/>
  <c r="J30"/>
  <c r="E30"/>
  <c r="T30" s="1"/>
  <c r="K30"/>
  <c r="L30"/>
  <c r="M30"/>
  <c r="N30"/>
  <c r="D30"/>
  <c r="F31"/>
  <c r="G31"/>
  <c r="H31"/>
  <c r="I31"/>
  <c r="J31"/>
  <c r="K31"/>
  <c r="L31"/>
  <c r="M31"/>
  <c r="N31"/>
  <c r="D31"/>
  <c r="E31"/>
  <c r="O31" s="1"/>
  <c r="F32"/>
  <c r="G32"/>
  <c r="H32"/>
  <c r="I32"/>
  <c r="J32"/>
  <c r="K32"/>
  <c r="L32"/>
  <c r="M32"/>
  <c r="N32"/>
  <c r="D32"/>
  <c r="E32"/>
  <c r="O32" s="1"/>
  <c r="F33"/>
  <c r="G33"/>
  <c r="H33"/>
  <c r="I33"/>
  <c r="J33"/>
  <c r="E33"/>
  <c r="T33" s="1"/>
  <c r="K33"/>
  <c r="L33"/>
  <c r="M33"/>
  <c r="N33"/>
  <c r="D33"/>
  <c r="F34"/>
  <c r="E34"/>
  <c r="S34" s="1"/>
  <c r="G34"/>
  <c r="H34"/>
  <c r="I34"/>
  <c r="J34"/>
  <c r="K34"/>
  <c r="L34"/>
  <c r="M34"/>
  <c r="N34"/>
  <c r="D34"/>
  <c r="F35"/>
  <c r="G35"/>
  <c r="H35"/>
  <c r="I35"/>
  <c r="J35"/>
  <c r="K35"/>
  <c r="L35"/>
  <c r="M35"/>
  <c r="N35"/>
  <c r="D35"/>
  <c r="E35"/>
  <c r="S35" s="1"/>
  <c r="F36"/>
  <c r="G36"/>
  <c r="H36"/>
  <c r="I36"/>
  <c r="E36"/>
  <c r="T36" s="1"/>
  <c r="J36"/>
  <c r="K36"/>
  <c r="L36"/>
  <c r="M36"/>
  <c r="N36"/>
  <c r="D36"/>
  <c r="F37"/>
  <c r="G37"/>
  <c r="H37"/>
  <c r="I37"/>
  <c r="J37"/>
  <c r="K37"/>
  <c r="L37"/>
  <c r="E37"/>
  <c r="T37" s="1"/>
  <c r="M37"/>
  <c r="N37"/>
  <c r="D37"/>
  <c r="F38"/>
  <c r="G38"/>
  <c r="H38"/>
  <c r="I38"/>
  <c r="J38"/>
  <c r="K38"/>
  <c r="L38"/>
  <c r="M38"/>
  <c r="N38"/>
  <c r="D38"/>
  <c r="E38"/>
  <c r="T38" s="1"/>
  <c r="F39"/>
  <c r="G39"/>
  <c r="H39"/>
  <c r="I39"/>
  <c r="J39"/>
  <c r="K39"/>
  <c r="L39"/>
  <c r="M39"/>
  <c r="N39"/>
  <c r="D39"/>
  <c r="E39"/>
  <c r="O39" s="1"/>
  <c r="F40"/>
  <c r="G40"/>
  <c r="H40"/>
  <c r="I40"/>
  <c r="E40"/>
  <c r="S40" s="1"/>
  <c r="J40"/>
  <c r="K40"/>
  <c r="L40"/>
  <c r="M40"/>
  <c r="N40"/>
  <c r="D40"/>
  <c r="F41"/>
  <c r="G41"/>
  <c r="H41"/>
  <c r="I41"/>
  <c r="J41"/>
  <c r="K41"/>
  <c r="L41"/>
  <c r="M41"/>
  <c r="N41"/>
  <c r="D41"/>
  <c r="E41"/>
  <c r="O41" s="1"/>
  <c r="F42"/>
  <c r="G42"/>
  <c r="H42"/>
  <c r="I42"/>
  <c r="J42"/>
  <c r="K42"/>
  <c r="L42"/>
  <c r="M42"/>
  <c r="N42"/>
  <c r="D42"/>
  <c r="E42"/>
  <c r="S42" s="1"/>
  <c r="F43"/>
  <c r="G43"/>
  <c r="H43"/>
  <c r="I43"/>
  <c r="E43"/>
  <c r="O43" s="1"/>
  <c r="J43"/>
  <c r="K43"/>
  <c r="L43"/>
  <c r="M43"/>
  <c r="N43"/>
  <c r="D43"/>
  <c r="F44"/>
  <c r="G44"/>
  <c r="H44"/>
  <c r="I44"/>
  <c r="J44"/>
  <c r="E44"/>
  <c r="T44" s="1"/>
  <c r="K44"/>
  <c r="L44"/>
  <c r="M44"/>
  <c r="N44"/>
  <c r="D44"/>
  <c r="F45"/>
  <c r="G45"/>
  <c r="H45"/>
  <c r="I45"/>
  <c r="J45"/>
  <c r="K45"/>
  <c r="L45"/>
  <c r="M45"/>
  <c r="N45"/>
  <c r="D45"/>
  <c r="E45"/>
  <c r="O45" s="1"/>
  <c r="F46"/>
  <c r="G46"/>
  <c r="H46"/>
  <c r="I46"/>
  <c r="J46"/>
  <c r="K46"/>
  <c r="L46"/>
  <c r="M46"/>
  <c r="N46"/>
  <c r="D46"/>
  <c r="E46"/>
  <c r="S46" s="1"/>
  <c r="F47"/>
  <c r="G47"/>
  <c r="H47"/>
  <c r="I47"/>
  <c r="J47"/>
  <c r="K47"/>
  <c r="E47"/>
  <c r="O47" s="1"/>
  <c r="L47"/>
  <c r="M47"/>
  <c r="N47"/>
  <c r="D47"/>
  <c r="F48"/>
  <c r="G48"/>
  <c r="H48"/>
  <c r="I48"/>
  <c r="J48"/>
  <c r="K48"/>
  <c r="L48"/>
  <c r="M48"/>
  <c r="N48"/>
  <c r="D48"/>
  <c r="E48"/>
  <c r="S48" s="1"/>
  <c r="F49"/>
  <c r="G49"/>
  <c r="H49"/>
  <c r="I49"/>
  <c r="E49"/>
  <c r="S49" s="1"/>
  <c r="J49"/>
  <c r="K49"/>
  <c r="L49"/>
  <c r="M49"/>
  <c r="N49"/>
  <c r="D49"/>
  <c r="F50"/>
  <c r="G50"/>
  <c r="H50"/>
  <c r="I50"/>
  <c r="J50"/>
  <c r="K50"/>
  <c r="L50"/>
  <c r="M50"/>
  <c r="N50"/>
  <c r="D50"/>
  <c r="E50"/>
  <c r="F51"/>
  <c r="G51"/>
  <c r="H51"/>
  <c r="I51"/>
  <c r="E51"/>
  <c r="T51" s="1"/>
  <c r="J51"/>
  <c r="K51"/>
  <c r="L51"/>
  <c r="M51"/>
  <c r="N51"/>
  <c r="D51"/>
  <c r="F52"/>
  <c r="G52"/>
  <c r="H52"/>
  <c r="I52"/>
  <c r="J52"/>
  <c r="K52"/>
  <c r="L52"/>
  <c r="M52"/>
  <c r="E52"/>
  <c r="T52" s="1"/>
  <c r="N52"/>
  <c r="D52"/>
  <c r="F53"/>
  <c r="G53"/>
  <c r="H53"/>
  <c r="I53"/>
  <c r="J53"/>
  <c r="K53"/>
  <c r="L53"/>
  <c r="M53"/>
  <c r="N53"/>
  <c r="D53"/>
  <c r="E53"/>
  <c r="O53" s="1"/>
  <c r="F54"/>
  <c r="G54"/>
  <c r="H54"/>
  <c r="I54"/>
  <c r="J54"/>
  <c r="E54"/>
  <c r="T54" s="1"/>
  <c r="K54"/>
  <c r="L54"/>
  <c r="M54"/>
  <c r="N54"/>
  <c r="D54"/>
  <c r="F55"/>
  <c r="E55"/>
  <c r="S55" s="1"/>
  <c r="G55"/>
  <c r="H55"/>
  <c r="I55"/>
  <c r="J55"/>
  <c r="K55"/>
  <c r="L55"/>
  <c r="M55"/>
  <c r="N55"/>
  <c r="D55"/>
  <c r="F56"/>
  <c r="G56"/>
  <c r="H56"/>
  <c r="I56"/>
  <c r="E56"/>
  <c r="O56" s="1"/>
  <c r="J56"/>
  <c r="K56"/>
  <c r="L56"/>
  <c r="M56"/>
  <c r="N56"/>
  <c r="D56"/>
  <c r="F57"/>
  <c r="G57"/>
  <c r="H57"/>
  <c r="I57"/>
  <c r="J57"/>
  <c r="K57"/>
  <c r="L57"/>
  <c r="M57"/>
  <c r="N57"/>
  <c r="D57"/>
  <c r="E57"/>
  <c r="T57" s="1"/>
  <c r="F58"/>
  <c r="G58"/>
  <c r="H58"/>
  <c r="I58"/>
  <c r="J58"/>
  <c r="K58"/>
  <c r="L58"/>
  <c r="M58"/>
  <c r="N58"/>
  <c r="D58"/>
  <c r="E58"/>
  <c r="S58" s="1"/>
  <c r="F59"/>
  <c r="G59"/>
  <c r="H59"/>
  <c r="I59"/>
  <c r="J59"/>
  <c r="K59"/>
  <c r="L59"/>
  <c r="M59"/>
  <c r="N59"/>
  <c r="D59"/>
  <c r="E59"/>
  <c r="O59" s="1"/>
  <c r="F60"/>
  <c r="G60"/>
  <c r="H60"/>
  <c r="I60"/>
  <c r="J60"/>
  <c r="K60"/>
  <c r="L60"/>
  <c r="M60"/>
  <c r="N60"/>
  <c r="D60"/>
  <c r="E60"/>
  <c r="S60" s="1"/>
  <c r="F61"/>
  <c r="G61"/>
  <c r="H61"/>
  <c r="I61"/>
  <c r="J61"/>
  <c r="K61"/>
  <c r="L61"/>
  <c r="M61"/>
  <c r="N61"/>
  <c r="D61"/>
  <c r="E61"/>
  <c r="S61" s="1"/>
  <c r="F62"/>
  <c r="G62"/>
  <c r="H62"/>
  <c r="I62"/>
  <c r="J62"/>
  <c r="K62"/>
  <c r="L62"/>
  <c r="M62"/>
  <c r="N62"/>
  <c r="D62"/>
  <c r="E62"/>
  <c r="O62" s="1"/>
  <c r="F63"/>
  <c r="G63"/>
  <c r="H63"/>
  <c r="I63"/>
  <c r="J63"/>
  <c r="K63"/>
  <c r="L63"/>
  <c r="M63"/>
  <c r="N63"/>
  <c r="D63"/>
  <c r="E63"/>
  <c r="O63" s="1"/>
  <c r="F64"/>
  <c r="G64"/>
  <c r="H64"/>
  <c r="I64"/>
  <c r="J64"/>
  <c r="K64"/>
  <c r="L64"/>
  <c r="M64"/>
  <c r="N64"/>
  <c r="D64"/>
  <c r="E64"/>
  <c r="O64" s="1"/>
  <c r="F65"/>
  <c r="G65"/>
  <c r="H65"/>
  <c r="I65"/>
  <c r="J65"/>
  <c r="E65"/>
  <c r="T65" s="1"/>
  <c r="K65"/>
  <c r="L65"/>
  <c r="M65"/>
  <c r="N65"/>
  <c r="D65"/>
  <c r="F66"/>
  <c r="G66"/>
  <c r="H66"/>
  <c r="I66"/>
  <c r="J66"/>
  <c r="K66"/>
  <c r="L66"/>
  <c r="M66"/>
  <c r="N66"/>
  <c r="D66"/>
  <c r="E66"/>
  <c r="S66" s="1"/>
  <c r="F67"/>
  <c r="G67"/>
  <c r="H67"/>
  <c r="I67"/>
  <c r="J67"/>
  <c r="K67"/>
  <c r="L67"/>
  <c r="M67"/>
  <c r="N67"/>
  <c r="D67"/>
  <c r="E67"/>
  <c r="T67" s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A8"/>
  <c r="B7"/>
  <c r="D7"/>
  <c r="E7"/>
  <c r="F7"/>
  <c r="G7"/>
  <c r="H7"/>
  <c r="I7"/>
  <c r="J7"/>
  <c r="K7"/>
  <c r="L7"/>
  <c r="M7"/>
  <c r="N7"/>
  <c r="O7"/>
  <c r="P7"/>
  <c r="Q7"/>
  <c r="A7"/>
  <c r="D8" i="6"/>
  <c r="L9"/>
  <c r="M9"/>
  <c r="N9"/>
  <c r="D9"/>
  <c r="H10"/>
  <c r="J10"/>
  <c r="K10"/>
  <c r="L10"/>
  <c r="M10"/>
  <c r="N10"/>
  <c r="D10"/>
  <c r="E10"/>
  <c r="S10" s="1"/>
  <c r="F11"/>
  <c r="I11"/>
  <c r="J11"/>
  <c r="K11"/>
  <c r="L11"/>
  <c r="M11"/>
  <c r="N11"/>
  <c r="D11"/>
  <c r="E11"/>
  <c r="T11" s="1"/>
  <c r="F12"/>
  <c r="G12"/>
  <c r="H12"/>
  <c r="I12"/>
  <c r="J12"/>
  <c r="K12"/>
  <c r="L12"/>
  <c r="M12"/>
  <c r="N12"/>
  <c r="D12"/>
  <c r="E12"/>
  <c r="O12" s="1"/>
  <c r="F13"/>
  <c r="G13"/>
  <c r="H13"/>
  <c r="I13"/>
  <c r="J13"/>
  <c r="K13"/>
  <c r="L13"/>
  <c r="M13"/>
  <c r="N13"/>
  <c r="D13"/>
  <c r="E13"/>
  <c r="T13" s="1"/>
  <c r="F14"/>
  <c r="G14"/>
  <c r="H14"/>
  <c r="I14"/>
  <c r="J14"/>
  <c r="K14"/>
  <c r="L14"/>
  <c r="M14"/>
  <c r="N14"/>
  <c r="D14"/>
  <c r="E14"/>
  <c r="O14" s="1"/>
  <c r="F15"/>
  <c r="G15"/>
  <c r="H15"/>
  <c r="I15"/>
  <c r="J15"/>
  <c r="E15"/>
  <c r="S15" s="1"/>
  <c r="K15"/>
  <c r="L15"/>
  <c r="M15"/>
  <c r="N15"/>
  <c r="D15"/>
  <c r="F16"/>
  <c r="G16"/>
  <c r="E16"/>
  <c r="O16" s="1"/>
  <c r="H16"/>
  <c r="I16"/>
  <c r="J16"/>
  <c r="K16"/>
  <c r="L16"/>
  <c r="M16"/>
  <c r="N16"/>
  <c r="D16"/>
  <c r="F17"/>
  <c r="G17"/>
  <c r="H17"/>
  <c r="I17"/>
  <c r="J17"/>
  <c r="K17"/>
  <c r="L17"/>
  <c r="M17"/>
  <c r="N17"/>
  <c r="D17"/>
  <c r="E17"/>
  <c r="T17" s="1"/>
  <c r="F18"/>
  <c r="G18"/>
  <c r="H18"/>
  <c r="I18"/>
  <c r="J18"/>
  <c r="E18"/>
  <c r="S18" s="1"/>
  <c r="K18"/>
  <c r="L18"/>
  <c r="M18"/>
  <c r="N18"/>
  <c r="D18"/>
  <c r="F19"/>
  <c r="G19"/>
  <c r="H19"/>
  <c r="I19"/>
  <c r="J19"/>
  <c r="K19"/>
  <c r="L19"/>
  <c r="M19"/>
  <c r="N19"/>
  <c r="D19"/>
  <c r="E19"/>
  <c r="O19" s="1"/>
  <c r="F20"/>
  <c r="G20"/>
  <c r="H20"/>
  <c r="I20"/>
  <c r="E20"/>
  <c r="O20" s="1"/>
  <c r="J20"/>
  <c r="K20"/>
  <c r="L20"/>
  <c r="M20"/>
  <c r="N20"/>
  <c r="D20"/>
  <c r="F21"/>
  <c r="G21"/>
  <c r="H21"/>
  <c r="I21"/>
  <c r="J21"/>
  <c r="K21"/>
  <c r="E21"/>
  <c r="T21" s="1"/>
  <c r="L21"/>
  <c r="M21"/>
  <c r="N21"/>
  <c r="D21"/>
  <c r="F22"/>
  <c r="G22"/>
  <c r="H22"/>
  <c r="I22"/>
  <c r="E22"/>
  <c r="T22" s="1"/>
  <c r="J22"/>
  <c r="K22"/>
  <c r="L22"/>
  <c r="M22"/>
  <c r="N22"/>
  <c r="D22"/>
  <c r="F23"/>
  <c r="G23"/>
  <c r="H23"/>
  <c r="I23"/>
  <c r="J23"/>
  <c r="K23"/>
  <c r="E23"/>
  <c r="T23" s="1"/>
  <c r="L23"/>
  <c r="M23"/>
  <c r="N23"/>
  <c r="D23"/>
  <c r="F24"/>
  <c r="G24"/>
  <c r="E24"/>
  <c r="T24" s="1"/>
  <c r="H24"/>
  <c r="I24"/>
  <c r="J24"/>
  <c r="K24"/>
  <c r="L24"/>
  <c r="M24"/>
  <c r="N24"/>
  <c r="D24"/>
  <c r="F25"/>
  <c r="G25"/>
  <c r="H25"/>
  <c r="I25"/>
  <c r="E25"/>
  <c r="T25" s="1"/>
  <c r="J25"/>
  <c r="K25"/>
  <c r="L25"/>
  <c r="M25"/>
  <c r="N25"/>
  <c r="D25"/>
  <c r="F26"/>
  <c r="G26"/>
  <c r="H26"/>
  <c r="I26"/>
  <c r="J26"/>
  <c r="E26"/>
  <c r="O26" s="1"/>
  <c r="K26"/>
  <c r="L26"/>
  <c r="M26"/>
  <c r="N26"/>
  <c r="D26"/>
  <c r="F27"/>
  <c r="G27"/>
  <c r="H27"/>
  <c r="I27"/>
  <c r="J27"/>
  <c r="K27"/>
  <c r="L27"/>
  <c r="M27"/>
  <c r="N27"/>
  <c r="D27"/>
  <c r="E27"/>
  <c r="T27" s="1"/>
  <c r="F28"/>
  <c r="G28"/>
  <c r="H28"/>
  <c r="I28"/>
  <c r="J28"/>
  <c r="K28"/>
  <c r="L28"/>
  <c r="M28"/>
  <c r="N28"/>
  <c r="D28"/>
  <c r="E28"/>
  <c r="O28" s="1"/>
  <c r="F29"/>
  <c r="G29"/>
  <c r="H29"/>
  <c r="I29"/>
  <c r="J29"/>
  <c r="K29"/>
  <c r="L29"/>
  <c r="M29"/>
  <c r="N29"/>
  <c r="D29"/>
  <c r="E29"/>
  <c r="O29" s="1"/>
  <c r="F30"/>
  <c r="G30"/>
  <c r="H30"/>
  <c r="I30"/>
  <c r="J30"/>
  <c r="K30"/>
  <c r="L30"/>
  <c r="M30"/>
  <c r="N30"/>
  <c r="D30"/>
  <c r="E30"/>
  <c r="O30" s="1"/>
  <c r="F31"/>
  <c r="G31"/>
  <c r="H31"/>
  <c r="I31"/>
  <c r="J31"/>
  <c r="E31"/>
  <c r="T31" s="1"/>
  <c r="K31"/>
  <c r="L31"/>
  <c r="M31"/>
  <c r="N31"/>
  <c r="D31"/>
  <c r="F32"/>
  <c r="G32"/>
  <c r="H32"/>
  <c r="I32"/>
  <c r="J32"/>
  <c r="K32"/>
  <c r="L32"/>
  <c r="M32"/>
  <c r="N32"/>
  <c r="D32"/>
  <c r="E32"/>
  <c r="T32" s="1"/>
  <c r="F33"/>
  <c r="G33"/>
  <c r="H33"/>
  <c r="I33"/>
  <c r="E33"/>
  <c r="O33" s="1"/>
  <c r="J33"/>
  <c r="K33"/>
  <c r="L33"/>
  <c r="M33"/>
  <c r="N33"/>
  <c r="D33"/>
  <c r="F34"/>
  <c r="G34"/>
  <c r="H34"/>
  <c r="I34"/>
  <c r="J34"/>
  <c r="K34"/>
  <c r="L34"/>
  <c r="M34"/>
  <c r="N34"/>
  <c r="D34"/>
  <c r="E34"/>
  <c r="T34" s="1"/>
  <c r="F35"/>
  <c r="G35"/>
  <c r="H35"/>
  <c r="I35"/>
  <c r="J35"/>
  <c r="K35"/>
  <c r="L35"/>
  <c r="M35"/>
  <c r="N35"/>
  <c r="D35"/>
  <c r="E35"/>
  <c r="T35" s="1"/>
  <c r="F36"/>
  <c r="G36"/>
  <c r="H36"/>
  <c r="I36"/>
  <c r="J36"/>
  <c r="E36"/>
  <c r="T36" s="1"/>
  <c r="K36"/>
  <c r="L36"/>
  <c r="M36"/>
  <c r="N36"/>
  <c r="D36"/>
  <c r="F37"/>
  <c r="E37"/>
  <c r="G37"/>
  <c r="H37"/>
  <c r="I37"/>
  <c r="J37"/>
  <c r="K37"/>
  <c r="L37"/>
  <c r="M37"/>
  <c r="N37"/>
  <c r="D37"/>
  <c r="F38"/>
  <c r="G38"/>
  <c r="H38"/>
  <c r="I38"/>
  <c r="E38"/>
  <c r="T38" s="1"/>
  <c r="J38"/>
  <c r="K38"/>
  <c r="L38"/>
  <c r="M38"/>
  <c r="N38"/>
  <c r="D38"/>
  <c r="F39"/>
  <c r="G39"/>
  <c r="H39"/>
  <c r="I39"/>
  <c r="J39"/>
  <c r="K39"/>
  <c r="L39"/>
  <c r="M39"/>
  <c r="N39"/>
  <c r="D39"/>
  <c r="E39"/>
  <c r="T39" s="1"/>
  <c r="F40"/>
  <c r="G40"/>
  <c r="H40"/>
  <c r="I40"/>
  <c r="J40"/>
  <c r="K40"/>
  <c r="L40"/>
  <c r="M40"/>
  <c r="N40"/>
  <c r="D40"/>
  <c r="E40"/>
  <c r="S40" s="1"/>
  <c r="F41"/>
  <c r="G41"/>
  <c r="H41"/>
  <c r="I41"/>
  <c r="J41"/>
  <c r="K41"/>
  <c r="L41"/>
  <c r="M41"/>
  <c r="N41"/>
  <c r="D41"/>
  <c r="E41"/>
  <c r="T41" s="1"/>
  <c r="F42"/>
  <c r="G42"/>
  <c r="H42"/>
  <c r="I42"/>
  <c r="J42"/>
  <c r="K42"/>
  <c r="L42"/>
  <c r="E42"/>
  <c r="S42" s="1"/>
  <c r="M42"/>
  <c r="N42"/>
  <c r="D42"/>
  <c r="F43"/>
  <c r="G43"/>
  <c r="H43"/>
  <c r="I43"/>
  <c r="J43"/>
  <c r="K43"/>
  <c r="L43"/>
  <c r="M43"/>
  <c r="N43"/>
  <c r="D43"/>
  <c r="E43"/>
  <c r="T43" s="1"/>
  <c r="F44"/>
  <c r="G44"/>
  <c r="H44"/>
  <c r="I44"/>
  <c r="J44"/>
  <c r="K44"/>
  <c r="L44"/>
  <c r="M44"/>
  <c r="N44"/>
  <c r="D44"/>
  <c r="E44"/>
  <c r="S44" s="1"/>
  <c r="F45"/>
  <c r="E45"/>
  <c r="T45" s="1"/>
  <c r="G45"/>
  <c r="H45"/>
  <c r="I45"/>
  <c r="J45"/>
  <c r="K45"/>
  <c r="L45"/>
  <c r="M45"/>
  <c r="N45"/>
  <c r="D45"/>
  <c r="F46"/>
  <c r="G46"/>
  <c r="H46"/>
  <c r="I46"/>
  <c r="E46"/>
  <c r="S46" s="1"/>
  <c r="J46"/>
  <c r="K46"/>
  <c r="L46"/>
  <c r="M46"/>
  <c r="N46"/>
  <c r="D46"/>
  <c r="F47"/>
  <c r="G47"/>
  <c r="H47"/>
  <c r="I47"/>
  <c r="J47"/>
  <c r="E47"/>
  <c r="S47" s="1"/>
  <c r="K47"/>
  <c r="L47"/>
  <c r="M47"/>
  <c r="N47"/>
  <c r="D47"/>
  <c r="F48"/>
  <c r="G48"/>
  <c r="H48"/>
  <c r="I48"/>
  <c r="J48"/>
  <c r="K48"/>
  <c r="L48"/>
  <c r="M48"/>
  <c r="N48"/>
  <c r="D48"/>
  <c r="E48"/>
  <c r="O48" s="1"/>
  <c r="F49"/>
  <c r="G49"/>
  <c r="H49"/>
  <c r="I49"/>
  <c r="J49"/>
  <c r="K49"/>
  <c r="L49"/>
  <c r="M49"/>
  <c r="N49"/>
  <c r="D49"/>
  <c r="E49"/>
  <c r="S49" s="1"/>
  <c r="F50"/>
  <c r="G50"/>
  <c r="H50"/>
  <c r="I50"/>
  <c r="J50"/>
  <c r="E50"/>
  <c r="S50" s="1"/>
  <c r="K50"/>
  <c r="L50"/>
  <c r="M50"/>
  <c r="N50"/>
  <c r="D50"/>
  <c r="F51"/>
  <c r="G51"/>
  <c r="H51"/>
  <c r="I51"/>
  <c r="J51"/>
  <c r="K51"/>
  <c r="L51"/>
  <c r="M51"/>
  <c r="E51"/>
  <c r="S51" s="1"/>
  <c r="N51"/>
  <c r="D51"/>
  <c r="F52"/>
  <c r="G52"/>
  <c r="H52"/>
  <c r="I52"/>
  <c r="J52"/>
  <c r="E52"/>
  <c r="S52" s="1"/>
  <c r="K52"/>
  <c r="L52"/>
  <c r="M52"/>
  <c r="N52"/>
  <c r="D52"/>
  <c r="F53"/>
  <c r="G53"/>
  <c r="H53"/>
  <c r="I53"/>
  <c r="J53"/>
  <c r="K53"/>
  <c r="L53"/>
  <c r="M53"/>
  <c r="N53"/>
  <c r="D53"/>
  <c r="E53"/>
  <c r="S53" s="1"/>
  <c r="F54"/>
  <c r="G54"/>
  <c r="H54"/>
  <c r="I54"/>
  <c r="J54"/>
  <c r="K54"/>
  <c r="L54"/>
  <c r="M54"/>
  <c r="N54"/>
  <c r="D54"/>
  <c r="E54"/>
  <c r="S54" s="1"/>
  <c r="F55"/>
  <c r="G55"/>
  <c r="H55"/>
  <c r="I55"/>
  <c r="J55"/>
  <c r="K55"/>
  <c r="L55"/>
  <c r="M55"/>
  <c r="N55"/>
  <c r="D55"/>
  <c r="E55"/>
  <c r="S55" s="1"/>
  <c r="F56"/>
  <c r="G56"/>
  <c r="H56"/>
  <c r="I56"/>
  <c r="J56"/>
  <c r="K56"/>
  <c r="L56"/>
  <c r="M56"/>
  <c r="N56"/>
  <c r="D56"/>
  <c r="E56"/>
  <c r="S56" s="1"/>
  <c r="F57"/>
  <c r="G57"/>
  <c r="H57"/>
  <c r="I57"/>
  <c r="E57"/>
  <c r="O57" s="1"/>
  <c r="J57"/>
  <c r="K57"/>
  <c r="L57"/>
  <c r="M57"/>
  <c r="N57"/>
  <c r="D57"/>
  <c r="F58"/>
  <c r="G58"/>
  <c r="H58"/>
  <c r="I58"/>
  <c r="J58"/>
  <c r="E58"/>
  <c r="S58" s="1"/>
  <c r="K58"/>
  <c r="L58"/>
  <c r="M58"/>
  <c r="N58"/>
  <c r="D58"/>
  <c r="F59"/>
  <c r="G59"/>
  <c r="H59"/>
  <c r="I59"/>
  <c r="J59"/>
  <c r="K59"/>
  <c r="L59"/>
  <c r="M59"/>
  <c r="N59"/>
  <c r="D59"/>
  <c r="E59"/>
  <c r="T59" s="1"/>
  <c r="F60"/>
  <c r="G60"/>
  <c r="H60"/>
  <c r="I60"/>
  <c r="J60"/>
  <c r="K60"/>
  <c r="L60"/>
  <c r="M60"/>
  <c r="N60"/>
  <c r="D60"/>
  <c r="E60"/>
  <c r="O60" s="1"/>
  <c r="F61"/>
  <c r="G61"/>
  <c r="H61"/>
  <c r="I61"/>
  <c r="J61"/>
  <c r="K61"/>
  <c r="L61"/>
  <c r="M61"/>
  <c r="N61"/>
  <c r="D61"/>
  <c r="E61"/>
  <c r="O61" s="1"/>
  <c r="F62"/>
  <c r="E62"/>
  <c r="T62" s="1"/>
  <c r="G62"/>
  <c r="H62"/>
  <c r="I62"/>
  <c r="J62"/>
  <c r="K62"/>
  <c r="L62"/>
  <c r="M62"/>
  <c r="N62"/>
  <c r="D62"/>
  <c r="F63"/>
  <c r="G63"/>
  <c r="H63"/>
  <c r="I63"/>
  <c r="J63"/>
  <c r="K63"/>
  <c r="L63"/>
  <c r="M63"/>
  <c r="N63"/>
  <c r="D63"/>
  <c r="E63"/>
  <c r="T63" s="1"/>
  <c r="F64"/>
  <c r="G64"/>
  <c r="H64"/>
  <c r="I64"/>
  <c r="J64"/>
  <c r="K64"/>
  <c r="L64"/>
  <c r="M64"/>
  <c r="N64"/>
  <c r="D64"/>
  <c r="E64"/>
  <c r="T64" s="1"/>
  <c r="F65"/>
  <c r="G65"/>
  <c r="H65"/>
  <c r="I65"/>
  <c r="E65"/>
  <c r="S65" s="1"/>
  <c r="J65"/>
  <c r="K65"/>
  <c r="L65"/>
  <c r="M65"/>
  <c r="N65"/>
  <c r="D65"/>
  <c r="F66"/>
  <c r="G66"/>
  <c r="H66"/>
  <c r="I66"/>
  <c r="J66"/>
  <c r="K66"/>
  <c r="L66"/>
  <c r="E66"/>
  <c r="S66" s="1"/>
  <c r="M66"/>
  <c r="N66"/>
  <c r="D66"/>
  <c r="F67"/>
  <c r="G67"/>
  <c r="H67"/>
  <c r="I67"/>
  <c r="J67"/>
  <c r="K67"/>
  <c r="L67"/>
  <c r="M67"/>
  <c r="N67"/>
  <c r="D67"/>
  <c r="E67"/>
  <c r="S67" s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8"/>
  <c r="A8"/>
  <c r="B7"/>
  <c r="D7"/>
  <c r="E7"/>
  <c r="F7"/>
  <c r="G7"/>
  <c r="H7"/>
  <c r="I7"/>
  <c r="J7"/>
  <c r="K7"/>
  <c r="L7"/>
  <c r="M7"/>
  <c r="N7"/>
  <c r="O7"/>
  <c r="P7"/>
  <c r="Q7"/>
  <c r="A7"/>
  <c r="B9" i="5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8"/>
  <c r="A8"/>
  <c r="B7"/>
  <c r="F7"/>
  <c r="G7"/>
  <c r="H7"/>
  <c r="I7"/>
  <c r="J7"/>
  <c r="K7"/>
  <c r="L7"/>
  <c r="M7"/>
  <c r="N7"/>
  <c r="O7"/>
  <c r="P7"/>
  <c r="Q7"/>
  <c r="A7"/>
  <c r="D7"/>
  <c r="E7"/>
  <c r="D8"/>
  <c r="D9"/>
  <c r="D10"/>
  <c r="E10"/>
  <c r="S10" s="1"/>
  <c r="D11"/>
  <c r="D13"/>
  <c r="E13"/>
  <c r="T13" s="1"/>
  <c r="D14"/>
  <c r="E14"/>
  <c r="S14" s="1"/>
  <c r="D15"/>
  <c r="E15"/>
  <c r="T15" s="1"/>
  <c r="D16"/>
  <c r="E16"/>
  <c r="T16" s="1"/>
  <c r="D17"/>
  <c r="E17"/>
  <c r="O17" s="1"/>
  <c r="D18"/>
  <c r="E18"/>
  <c r="O18" s="1"/>
  <c r="D19"/>
  <c r="E19"/>
  <c r="O19" s="1"/>
  <c r="D20"/>
  <c r="E20"/>
  <c r="O20" s="1"/>
  <c r="D22"/>
  <c r="E22"/>
  <c r="T22" s="1"/>
  <c r="D23"/>
  <c r="E23"/>
  <c r="T23" s="1"/>
  <c r="D24"/>
  <c r="E24"/>
  <c r="T24" s="1"/>
  <c r="D25"/>
  <c r="E25"/>
  <c r="O25" s="1"/>
  <c r="D26"/>
  <c r="E26"/>
  <c r="O26" s="1"/>
  <c r="D27"/>
  <c r="D29"/>
  <c r="E29"/>
  <c r="T29" s="1"/>
  <c r="D30"/>
  <c r="E30"/>
  <c r="S30" s="1"/>
  <c r="D31"/>
  <c r="E31"/>
  <c r="O31" s="1"/>
  <c r="D32"/>
  <c r="E32"/>
  <c r="O32" s="1"/>
  <c r="D33"/>
  <c r="E33"/>
  <c r="S33" s="1"/>
  <c r="D34"/>
  <c r="E34"/>
  <c r="O34" s="1"/>
  <c r="D35"/>
  <c r="E35"/>
  <c r="T35" s="1"/>
  <c r="D36"/>
  <c r="E36"/>
  <c r="S36" s="1"/>
  <c r="D38"/>
  <c r="E38"/>
  <c r="S38" s="1"/>
  <c r="D39"/>
  <c r="E39"/>
  <c r="S39" s="1"/>
  <c r="D40"/>
  <c r="E40"/>
  <c r="S40" s="1"/>
  <c r="D41"/>
  <c r="E41"/>
  <c r="O41" s="1"/>
  <c r="D42"/>
  <c r="E42"/>
  <c r="T42" s="1"/>
  <c r="D43"/>
  <c r="D45"/>
  <c r="E45"/>
  <c r="O45" s="1"/>
  <c r="D46"/>
  <c r="E46"/>
  <c r="S46" s="1"/>
  <c r="D47"/>
  <c r="E47"/>
  <c r="O47" s="1"/>
  <c r="D48"/>
  <c r="E48"/>
  <c r="T48" s="1"/>
  <c r="D49"/>
  <c r="E49"/>
  <c r="O49" s="1"/>
  <c r="D50"/>
  <c r="E50"/>
  <c r="S50" s="1"/>
  <c r="D51"/>
  <c r="E51"/>
  <c r="O51" s="1"/>
  <c r="D52"/>
  <c r="E52"/>
  <c r="T52" s="1"/>
  <c r="D54"/>
  <c r="E54"/>
  <c r="T54" s="1"/>
  <c r="D55"/>
  <c r="E55"/>
  <c r="S55" s="1"/>
  <c r="D56"/>
  <c r="E56"/>
  <c r="S56" s="1"/>
  <c r="D57"/>
  <c r="E57"/>
  <c r="S57" s="1"/>
  <c r="D58"/>
  <c r="E58"/>
  <c r="T58" s="1"/>
  <c r="D59"/>
  <c r="D61"/>
  <c r="E61"/>
  <c r="T61" s="1"/>
  <c r="D62"/>
  <c r="E62"/>
  <c r="S62" s="1"/>
  <c r="D63"/>
  <c r="E63"/>
  <c r="T63" s="1"/>
  <c r="D64"/>
  <c r="E64"/>
  <c r="S64" s="1"/>
  <c r="D65"/>
  <c r="E65"/>
  <c r="O65" s="1"/>
  <c r="D66"/>
  <c r="E66"/>
  <c r="T66" s="1"/>
  <c r="D67"/>
  <c r="E67"/>
  <c r="T67" s="1"/>
  <c r="G11"/>
  <c r="H11" i="6"/>
  <c r="H11" i="7"/>
  <c r="G11" i="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67" i="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67" i="6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9" i="5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R14" i="4"/>
  <c r="AS14"/>
  <c r="AT14"/>
  <c r="AU14"/>
  <c r="AV14"/>
  <c r="M8" i="8"/>
  <c r="M8" i="7"/>
  <c r="N8" i="8"/>
  <c r="N8" i="6"/>
  <c r="N8" i="5"/>
  <c r="M8" i="6"/>
  <c r="M8" i="5"/>
  <c r="G11" i="6"/>
  <c r="G11" i="7"/>
  <c r="I10"/>
  <c r="G10" i="8"/>
  <c r="I10" i="6"/>
  <c r="H11" i="5"/>
  <c r="I10"/>
  <c r="G10" i="7"/>
  <c r="H11" i="8"/>
  <c r="J9"/>
  <c r="E9" i="5"/>
  <c r="S9" s="1"/>
  <c r="E9" i="7"/>
  <c r="O9" s="1"/>
  <c r="K9" i="6"/>
  <c r="I9" i="8"/>
  <c r="J9" i="5"/>
  <c r="K9" i="7"/>
  <c r="G9" i="8"/>
  <c r="K9" i="5"/>
  <c r="I9" i="7"/>
  <c r="H9" i="8"/>
  <c r="J9" i="6"/>
  <c r="J9" i="7"/>
  <c r="H9" i="6"/>
  <c r="I9"/>
  <c r="I9" i="5"/>
  <c r="H9" i="7"/>
  <c r="H9" i="5"/>
  <c r="E9" i="8"/>
  <c r="T9" s="1"/>
  <c r="G9" i="6"/>
  <c r="G9" i="7"/>
  <c r="G9" i="5"/>
  <c r="E9" i="6"/>
  <c r="T9" s="1"/>
  <c r="G8" i="5"/>
  <c r="G8" i="7"/>
  <c r="G8" i="6"/>
  <c r="G8" i="8"/>
  <c r="S14" i="7"/>
  <c r="E8" i="8"/>
  <c r="X18" i="4" l="1"/>
  <c r="BF18"/>
  <c r="BG18" s="1"/>
  <c r="X6"/>
  <c r="BF6"/>
  <c r="BG6" s="1"/>
  <c r="T11" i="8"/>
  <c r="U11" s="1"/>
  <c r="T14" i="7"/>
  <c r="U14" s="1"/>
  <c r="O46"/>
  <c r="P46" s="1"/>
  <c r="T18" i="6"/>
  <c r="F10" i="5"/>
  <c r="F9"/>
  <c r="F9" i="6"/>
  <c r="F10" i="7"/>
  <c r="F9"/>
  <c r="F10" i="8"/>
  <c r="O27" i="6"/>
  <c r="U27" s="1"/>
  <c r="O18"/>
  <c r="P18" s="1"/>
  <c r="F9" i="8"/>
  <c r="F10" i="6"/>
  <c r="S32" i="5"/>
  <c r="O42" i="6"/>
  <c r="P42" s="1"/>
  <c r="S40" i="8"/>
  <c r="T44"/>
  <c r="U44" s="1"/>
  <c r="T49" i="6"/>
  <c r="O61" i="7"/>
  <c r="P61" s="1"/>
  <c r="O12" i="5"/>
  <c r="P12" s="1"/>
  <c r="T42" i="6"/>
  <c r="S11" i="7"/>
  <c r="O61" i="5"/>
  <c r="U61" s="1"/>
  <c r="O49" i="6"/>
  <c r="P49" s="1"/>
  <c r="P28"/>
  <c r="P12"/>
  <c r="P64" i="7"/>
  <c r="S47"/>
  <c r="O41" i="6"/>
  <c r="P41" s="1"/>
  <c r="O36" i="5"/>
  <c r="P36" s="1"/>
  <c r="O17" i="6"/>
  <c r="P17" s="1"/>
  <c r="S36" i="8"/>
  <c r="O21" i="6"/>
  <c r="U21" s="1"/>
  <c r="O66"/>
  <c r="P66" s="1"/>
  <c r="T26" i="7"/>
  <c r="U26" s="1"/>
  <c r="T61"/>
  <c r="T28" i="8"/>
  <c r="U28" s="1"/>
  <c r="P9" i="7"/>
  <c r="T65" i="5"/>
  <c r="U65" s="1"/>
  <c r="T47" i="7"/>
  <c r="U47" s="1"/>
  <c r="S17" i="6"/>
  <c r="T32" i="5"/>
  <c r="U32" s="1"/>
  <c r="S61"/>
  <c r="T66" i="6"/>
  <c r="T62" i="5"/>
  <c r="T41"/>
  <c r="U41" s="1"/>
  <c r="S18" i="8"/>
  <c r="T19" i="7"/>
  <c r="T11"/>
  <c r="U11" s="1"/>
  <c r="O63" i="6"/>
  <c r="P63" s="1"/>
  <c r="O33" i="5"/>
  <c r="P33" s="1"/>
  <c r="S21"/>
  <c r="S59" i="7"/>
  <c r="O21" i="5"/>
  <c r="P21" s="1"/>
  <c r="O29"/>
  <c r="P29" s="1"/>
  <c r="T18" i="8"/>
  <c r="U18" s="1"/>
  <c r="O66" i="5"/>
  <c r="P66" s="1"/>
  <c r="T36"/>
  <c r="S41"/>
  <c r="S29"/>
  <c r="O65" i="6"/>
  <c r="P65" s="1"/>
  <c r="O39"/>
  <c r="U39" s="1"/>
  <c r="S41"/>
  <c r="O42" i="5"/>
  <c r="U42" s="1"/>
  <c r="T57" i="6"/>
  <c r="U57" s="1"/>
  <c r="T34" i="8"/>
  <c r="S47" i="5"/>
  <c r="S51"/>
  <c r="O47" i="8"/>
  <c r="U47" s="1"/>
  <c r="O38" i="6"/>
  <c r="P38" s="1"/>
  <c r="T12"/>
  <c r="U12" s="1"/>
  <c r="O13" i="7"/>
  <c r="P13" s="1"/>
  <c r="S23" i="5"/>
  <c r="S28" i="6"/>
  <c r="T24" i="7"/>
  <c r="U24" s="1"/>
  <c r="S38" i="6"/>
  <c r="T14" i="5"/>
  <c r="T47"/>
  <c r="U47" s="1"/>
  <c r="O14"/>
  <c r="P14" s="1"/>
  <c r="T51"/>
  <c r="U51" s="1"/>
  <c r="T48" i="7"/>
  <c r="O56" i="5"/>
  <c r="P56" s="1"/>
  <c r="S64" i="7"/>
  <c r="T18" i="5"/>
  <c r="U18" s="1"/>
  <c r="S39" i="8"/>
  <c r="T28" i="6"/>
  <c r="U28" s="1"/>
  <c r="O48" i="7"/>
  <c r="P48" s="1"/>
  <c r="S18" i="5"/>
  <c r="T64" i="7"/>
  <c r="U64" s="1"/>
  <c r="O46" i="6"/>
  <c r="P46" s="1"/>
  <c r="T46"/>
  <c r="S22"/>
  <c r="O22"/>
  <c r="U22" s="1"/>
  <c r="T56" i="5"/>
  <c r="S16" i="8"/>
  <c r="O44" i="6"/>
  <c r="S12"/>
  <c r="P11" i="7"/>
  <c r="T44" i="6"/>
  <c r="O23" i="5"/>
  <c r="P23" s="1"/>
  <c r="S47" i="8"/>
  <c r="S35" i="6"/>
  <c r="S46" i="8"/>
  <c r="S62"/>
  <c r="O64"/>
  <c r="P64" s="1"/>
  <c r="O66"/>
  <c r="P66" s="1"/>
  <c r="S17" i="7"/>
  <c r="O51"/>
  <c r="P51" s="1"/>
  <c r="T16"/>
  <c r="U16" s="1"/>
  <c r="T56" i="8"/>
  <c r="S51" i="7"/>
  <c r="O53" i="8"/>
  <c r="U53" s="1"/>
  <c r="O52" i="5"/>
  <c r="U52" s="1"/>
  <c r="P27"/>
  <c r="O67" i="8"/>
  <c r="P67" s="1"/>
  <c r="T62" i="7"/>
  <c r="U62" s="1"/>
  <c r="O34" i="6"/>
  <c r="P34" s="1"/>
  <c r="O45"/>
  <c r="U45" s="1"/>
  <c r="S19" i="5"/>
  <c r="T34"/>
  <c r="U34" s="1"/>
  <c r="O36" i="6"/>
  <c r="P36" s="1"/>
  <c r="S24" i="8"/>
  <c r="O53" i="5"/>
  <c r="P53" s="1"/>
  <c r="S29" i="6"/>
  <c r="S27" i="5"/>
  <c r="O48" i="8"/>
  <c r="P48" s="1"/>
  <c r="S13" i="6"/>
  <c r="T27" i="5"/>
  <c r="U27" s="1"/>
  <c r="S43" i="7"/>
  <c r="O17"/>
  <c r="P17" s="1"/>
  <c r="S25"/>
  <c r="O57"/>
  <c r="P57" s="1"/>
  <c r="O10" i="5"/>
  <c r="P10" s="1"/>
  <c r="S16" i="7"/>
  <c r="T66" i="8"/>
  <c r="T25" i="7"/>
  <c r="U25" s="1"/>
  <c r="P20" i="6"/>
  <c r="P56" i="7"/>
  <c r="O54" i="5"/>
  <c r="U54" s="1"/>
  <c r="S34" i="6"/>
  <c r="O52" i="7"/>
  <c r="P52" s="1"/>
  <c r="T46"/>
  <c r="O48" i="5"/>
  <c r="P48" s="1"/>
  <c r="T40" i="7"/>
  <c r="O38"/>
  <c r="U38" s="1"/>
  <c r="S24" i="5"/>
  <c r="S53" i="8"/>
  <c r="S56" i="7"/>
  <c r="S48" i="5"/>
  <c r="S52"/>
  <c r="S20" i="6"/>
  <c r="S22" i="7"/>
  <c r="T67" i="8"/>
  <c r="S62" i="7"/>
  <c r="T56"/>
  <c r="U56" s="1"/>
  <c r="T20" i="6"/>
  <c r="U20" s="1"/>
  <c r="T19" i="5"/>
  <c r="U19" s="1"/>
  <c r="S15"/>
  <c r="T22" i="7"/>
  <c r="U22" s="1"/>
  <c r="O25" i="8"/>
  <c r="P25" s="1"/>
  <c r="O15" i="5"/>
  <c r="P15" s="1"/>
  <c r="S45" i="6"/>
  <c r="S38" i="7"/>
  <c r="S52"/>
  <c r="O24" i="5"/>
  <c r="U24" s="1"/>
  <c r="P26" i="6"/>
  <c r="P14" i="7"/>
  <c r="P46" i="8"/>
  <c r="O50" i="6"/>
  <c r="P50" s="1"/>
  <c r="T23" i="7"/>
  <c r="U23" s="1"/>
  <c r="T39"/>
  <c r="U39" s="1"/>
  <c r="P39"/>
  <c r="S27" i="6"/>
  <c r="O30" i="7"/>
  <c r="P30" s="1"/>
  <c r="T58" i="6"/>
  <c r="T22" i="8"/>
  <c r="T19" i="6"/>
  <c r="U19" s="1"/>
  <c r="S59"/>
  <c r="O38" i="8"/>
  <c r="P38" s="1"/>
  <c r="T40" i="5"/>
  <c r="O59" i="6"/>
  <c r="P59" s="1"/>
  <c r="S14" i="8"/>
  <c r="S30" i="7"/>
  <c r="S11" i="8"/>
  <c r="S62" i="6"/>
  <c r="T46" i="8"/>
  <c r="U46" s="1"/>
  <c r="P43" i="7"/>
  <c r="T67" i="6"/>
  <c r="S38" i="8"/>
  <c r="O62" i="6"/>
  <c r="U62" s="1"/>
  <c r="T14" i="8"/>
  <c r="U14" s="1"/>
  <c r="S30"/>
  <c r="O22"/>
  <c r="P22" s="1"/>
  <c r="S9"/>
  <c r="T50" i="6"/>
  <c r="S26"/>
  <c r="O67"/>
  <c r="P67" s="1"/>
  <c r="T62" i="8"/>
  <c r="U62" s="1"/>
  <c r="O23" i="6"/>
  <c r="U23" s="1"/>
  <c r="T30" i="8"/>
  <c r="U30" s="1"/>
  <c r="T64"/>
  <c r="O9"/>
  <c r="P9" s="1"/>
  <c r="O35" i="5"/>
  <c r="P35" s="1"/>
  <c r="T26" i="6"/>
  <c r="U26" s="1"/>
  <c r="O34" i="7"/>
  <c r="P34" s="1"/>
  <c r="O11" i="6"/>
  <c r="P11" s="1"/>
  <c r="O49" i="7"/>
  <c r="P49" s="1"/>
  <c r="S19" i="6"/>
  <c r="T31" i="5"/>
  <c r="U31" s="1"/>
  <c r="O64"/>
  <c r="P64" s="1"/>
  <c r="O15" i="7"/>
  <c r="P15" s="1"/>
  <c r="S23"/>
  <c r="S11" i="6"/>
  <c r="S15" i="7"/>
  <c r="T31"/>
  <c r="U31" s="1"/>
  <c r="S35" i="5"/>
  <c r="S43" i="6"/>
  <c r="T49" i="7"/>
  <c r="S31"/>
  <c r="S39"/>
  <c r="T34"/>
  <c r="O43" i="6"/>
  <c r="U43" s="1"/>
  <c r="S63" i="7"/>
  <c r="P30" i="6"/>
  <c r="P65" i="8"/>
  <c r="S59" i="5"/>
  <c r="P25" i="7"/>
  <c r="P57" i="6"/>
  <c r="P33"/>
  <c r="P59" i="7"/>
  <c r="P47"/>
  <c r="P44" i="5"/>
  <c r="T56" i="6"/>
  <c r="T49" i="5"/>
  <c r="U49" s="1"/>
  <c r="T40" i="6"/>
  <c r="T25" i="5"/>
  <c r="U25" s="1"/>
  <c r="P26"/>
  <c r="P17"/>
  <c r="P33" i="8"/>
  <c r="P14"/>
  <c r="O64" i="6"/>
  <c r="U64" s="1"/>
  <c r="T20" i="5"/>
  <c r="U20" s="1"/>
  <c r="S16"/>
  <c r="S64" i="6"/>
  <c r="T48"/>
  <c r="U48" s="1"/>
  <c r="S32"/>
  <c r="O19" i="7"/>
  <c r="P19" s="1"/>
  <c r="S57"/>
  <c r="O56" i="8"/>
  <c r="P56" s="1"/>
  <c r="S54" i="5"/>
  <c r="S49"/>
  <c r="O63"/>
  <c r="P63" s="1"/>
  <c r="S42"/>
  <c r="T65" i="6"/>
  <c r="T44" i="5"/>
  <c r="U44" s="1"/>
  <c r="O56" i="6"/>
  <c r="P56" s="1"/>
  <c r="T43" i="7"/>
  <c r="U43" s="1"/>
  <c r="P11" i="8"/>
  <c r="S57" i="6"/>
  <c r="S10" i="8"/>
  <c r="P60" i="6"/>
  <c r="O34" i="8"/>
  <c r="P34" s="1"/>
  <c r="S48" i="6"/>
  <c r="O58" i="5"/>
  <c r="U58" s="1"/>
  <c r="O55" i="7"/>
  <c r="P55" s="1"/>
  <c r="T15" i="6"/>
  <c r="O16" i="5"/>
  <c r="U16" s="1"/>
  <c r="S45"/>
  <c r="O13" i="6"/>
  <c r="U13" s="1"/>
  <c r="O62" i="5"/>
  <c r="P62" s="1"/>
  <c r="P22" i="7"/>
  <c r="T59"/>
  <c r="U59" s="1"/>
  <c r="S39" i="6"/>
  <c r="O15"/>
  <c r="P15" s="1"/>
  <c r="O38" i="5"/>
  <c r="P38" s="1"/>
  <c r="T33"/>
  <c r="T60" i="7"/>
  <c r="O37" i="8"/>
  <c r="P37" s="1"/>
  <c r="S65" i="5"/>
  <c r="O28" i="7"/>
  <c r="P28" s="1"/>
  <c r="S66" i="5"/>
  <c r="T55" i="7"/>
  <c r="S25" i="5"/>
  <c r="S37" i="8"/>
  <c r="S48"/>
  <c r="P43"/>
  <c r="S28" i="7"/>
  <c r="O60"/>
  <c r="P60" s="1"/>
  <c r="P62" i="8"/>
  <c r="S63" i="6"/>
  <c r="O35" i="7"/>
  <c r="P35" s="1"/>
  <c r="T61" i="8"/>
  <c r="U61" s="1"/>
  <c r="T33" i="6"/>
  <c r="U33" s="1"/>
  <c r="T38" i="5"/>
  <c r="S67" i="7"/>
  <c r="O25" i="6"/>
  <c r="P25" s="1"/>
  <c r="S28" i="5"/>
  <c r="S33" i="6"/>
  <c r="P30" i="8"/>
  <c r="O28" i="5"/>
  <c r="U28" s="1"/>
  <c r="T35" i="7"/>
  <c r="S37"/>
  <c r="O20" i="8"/>
  <c r="P20" s="1"/>
  <c r="P12" i="7"/>
  <c r="P19" i="8"/>
  <c r="P11" i="5"/>
  <c r="S58"/>
  <c r="O37" i="7"/>
  <c r="P37" s="1"/>
  <c r="T45" i="5"/>
  <c r="U45" s="1"/>
  <c r="T47" i="6"/>
  <c r="S20" i="8"/>
  <c r="O47" i="6"/>
  <c r="P47" s="1"/>
  <c r="T55"/>
  <c r="S41" i="7"/>
  <c r="P31"/>
  <c r="O40" i="6"/>
  <c r="P40" s="1"/>
  <c r="S9"/>
  <c r="O67" i="7"/>
  <c r="P67" s="1"/>
  <c r="O55" i="6"/>
  <c r="P55" s="1"/>
  <c r="S20" i="5"/>
  <c r="O26" i="8"/>
  <c r="P26" s="1"/>
  <c r="O10"/>
  <c r="P10" s="1"/>
  <c r="O24"/>
  <c r="P24" s="1"/>
  <c r="T41" i="7"/>
  <c r="U41" s="1"/>
  <c r="T26" i="8"/>
  <c r="P62" i="7"/>
  <c r="P47" i="5"/>
  <c r="T30"/>
  <c r="S61" i="8"/>
  <c r="P31" i="5"/>
  <c r="P57" i="8"/>
  <c r="S49"/>
  <c r="T11" i="5"/>
  <c r="U11" s="1"/>
  <c r="S19" i="8"/>
  <c r="S33"/>
  <c r="P42"/>
  <c r="P16"/>
  <c r="S37" i="5"/>
  <c r="O20" i="7"/>
  <c r="P20" s="1"/>
  <c r="S11" i="5"/>
  <c r="T33" i="8"/>
  <c r="U33" s="1"/>
  <c r="T9" i="5"/>
  <c r="S57" i="8"/>
  <c r="S33" i="7"/>
  <c r="T57" i="8"/>
  <c r="U57" s="1"/>
  <c r="P52"/>
  <c r="P36"/>
  <c r="P28"/>
  <c r="S36" i="7"/>
  <c r="T20"/>
  <c r="S60" i="5"/>
  <c r="P63" i="7"/>
  <c r="S26"/>
  <c r="T12"/>
  <c r="U12" s="1"/>
  <c r="S17" i="8"/>
  <c r="O36" i="7"/>
  <c r="U36" s="1"/>
  <c r="O60" i="5"/>
  <c r="P60" s="1"/>
  <c r="O49" i="8"/>
  <c r="P49" s="1"/>
  <c r="S41"/>
  <c r="O21" i="7"/>
  <c r="P21" s="1"/>
  <c r="T65" i="8"/>
  <c r="U65" s="1"/>
  <c r="T17"/>
  <c r="U17" s="1"/>
  <c r="O41"/>
  <c r="P41" s="1"/>
  <c r="S21" i="7"/>
  <c r="S65" i="8"/>
  <c r="T19"/>
  <c r="U19" s="1"/>
  <c r="T50" i="5"/>
  <c r="T36" i="8"/>
  <c r="U36" s="1"/>
  <c r="T13" i="7"/>
  <c r="S59" i="8"/>
  <c r="S44"/>
  <c r="S52"/>
  <c r="O40" i="5"/>
  <c r="P40" s="1"/>
  <c r="O35" i="6"/>
  <c r="P35" s="1"/>
  <c r="T52" i="8"/>
  <c r="U52" s="1"/>
  <c r="S13" i="5"/>
  <c r="O60" i="8"/>
  <c r="P60" s="1"/>
  <c r="P34" i="5"/>
  <c r="P61" i="6"/>
  <c r="P29"/>
  <c r="T9" i="7"/>
  <c r="U9" s="1"/>
  <c r="S28" i="8"/>
  <c r="T30" i="6"/>
  <c r="U30" s="1"/>
  <c r="S31" i="5"/>
  <c r="T60" i="8"/>
  <c r="O59"/>
  <c r="P59" s="1"/>
  <c r="T12" i="5"/>
  <c r="O29" i="8"/>
  <c r="P29" s="1"/>
  <c r="S9" i="7"/>
  <c r="P21" i="8"/>
  <c r="S30" i="6"/>
  <c r="T64" i="5"/>
  <c r="O12" i="8"/>
  <c r="P12" s="1"/>
  <c r="T12"/>
  <c r="P51" i="5"/>
  <c r="P18"/>
  <c r="S65" i="7"/>
  <c r="O44"/>
  <c r="P44" s="1"/>
  <c r="S17" i="5"/>
  <c r="P32" i="7"/>
  <c r="P43" i="5"/>
  <c r="S53" i="7"/>
  <c r="O27"/>
  <c r="P27" s="1"/>
  <c r="O50" i="8"/>
  <c r="P50" s="1"/>
  <c r="T14" i="6"/>
  <c r="U14" s="1"/>
  <c r="O66" i="7"/>
  <c r="P66" s="1"/>
  <c r="S24"/>
  <c r="T16" i="8"/>
  <c r="U16" s="1"/>
  <c r="T23"/>
  <c r="T42"/>
  <c r="U42" s="1"/>
  <c r="S14" i="6"/>
  <c r="O23" i="8"/>
  <c r="P23" s="1"/>
  <c r="P65" i="5"/>
  <c r="P58" i="8"/>
  <c r="P18"/>
  <c r="T17" i="5"/>
  <c r="U17" s="1"/>
  <c r="O31" i="8"/>
  <c r="T66" i="7"/>
  <c r="O65"/>
  <c r="P65" s="1"/>
  <c r="S44"/>
  <c r="T43" i="8"/>
  <c r="U43" s="1"/>
  <c r="T27" i="7"/>
  <c r="T15" i="8"/>
  <c r="S50"/>
  <c r="P24" i="7"/>
  <c r="O55" i="5"/>
  <c r="P55" s="1"/>
  <c r="O22"/>
  <c r="P22" s="1"/>
  <c r="S43" i="8"/>
  <c r="O54" i="6"/>
  <c r="P54" s="1"/>
  <c r="S63" i="8"/>
  <c r="T53" i="7"/>
  <c r="U53" s="1"/>
  <c r="S22" i="5"/>
  <c r="S31" i="8"/>
  <c r="S51"/>
  <c r="O63"/>
  <c r="P63" s="1"/>
  <c r="P16" i="6"/>
  <c r="T43" i="5"/>
  <c r="U43" s="1"/>
  <c r="O13"/>
  <c r="U13" s="1"/>
  <c r="T54" i="6"/>
  <c r="O51" i="8"/>
  <c r="P51" s="1"/>
  <c r="S42"/>
  <c r="P20" i="5"/>
  <c r="P23" i="7"/>
  <c r="P41" i="5"/>
  <c r="O39" i="8"/>
  <c r="P39" s="1"/>
  <c r="S43" i="5"/>
  <c r="O46"/>
  <c r="P46" s="1"/>
  <c r="O15" i="8"/>
  <c r="O50" i="5"/>
  <c r="P50" s="1"/>
  <c r="S55" i="8"/>
  <c r="T55"/>
  <c r="U55" s="1"/>
  <c r="T46" i="5"/>
  <c r="T55"/>
  <c r="P16" i="7"/>
  <c r="P10"/>
  <c r="T10" i="6"/>
  <c r="S58" i="8"/>
  <c r="O29" i="7"/>
  <c r="U29" s="1"/>
  <c r="T16" i="6"/>
  <c r="U16" s="1"/>
  <c r="O53"/>
  <c r="P53" s="1"/>
  <c r="O52"/>
  <c r="P52" s="1"/>
  <c r="O42" i="7"/>
  <c r="O39" i="5"/>
  <c r="P39" s="1"/>
  <c r="O35" i="8"/>
  <c r="P35" s="1"/>
  <c r="S45"/>
  <c r="S24" i="6"/>
  <c r="O58" i="7"/>
  <c r="P58" s="1"/>
  <c r="P45" i="8"/>
  <c r="T53" i="6"/>
  <c r="S34" i="5"/>
  <c r="S67"/>
  <c r="O30"/>
  <c r="P30" s="1"/>
  <c r="S16" i="6"/>
  <c r="S10" i="7"/>
  <c r="T45" i="8"/>
  <c r="U45" s="1"/>
  <c r="S31" i="6"/>
  <c r="T21" i="8"/>
  <c r="U21" s="1"/>
  <c r="S35"/>
  <c r="T58"/>
  <c r="U58" s="1"/>
  <c r="T27"/>
  <c r="T52" i="6"/>
  <c r="O54" i="8"/>
  <c r="P54" s="1"/>
  <c r="T10" i="7"/>
  <c r="U10" s="1"/>
  <c r="P45"/>
  <c r="T42"/>
  <c r="O32" i="6"/>
  <c r="U32" s="1"/>
  <c r="X14" i="4"/>
  <c r="T39" i="5"/>
  <c r="T63" i="7"/>
  <c r="U63" s="1"/>
  <c r="O24" i="6"/>
  <c r="P24" s="1"/>
  <c r="T54" i="8"/>
  <c r="T51" i="6"/>
  <c r="P44" i="8"/>
  <c r="O13"/>
  <c r="P13" s="1"/>
  <c r="O67" i="5"/>
  <c r="P67" s="1"/>
  <c r="T13" i="8"/>
  <c r="S21"/>
  <c r="O31" i="6"/>
  <c r="P31" s="1"/>
  <c r="S61"/>
  <c r="P61" i="8"/>
  <c r="S36" i="6"/>
  <c r="S63" i="5"/>
  <c r="P48" i="6"/>
  <c r="S29" i="7"/>
  <c r="T61" i="6"/>
  <c r="U61" s="1"/>
  <c r="T58" i="7"/>
  <c r="P53"/>
  <c r="P26"/>
  <c r="P14" i="6"/>
  <c r="P25" i="5"/>
  <c r="T25" i="8"/>
  <c r="T57" i="5"/>
  <c r="O57"/>
  <c r="P57" s="1"/>
  <c r="S37" i="6"/>
  <c r="T37"/>
  <c r="O54" i="7"/>
  <c r="S54"/>
  <c r="S50"/>
  <c r="T50"/>
  <c r="O50"/>
  <c r="P50" s="1"/>
  <c r="P17" i="8"/>
  <c r="S60" i="6"/>
  <c r="T60"/>
  <c r="U60" s="1"/>
  <c r="O32" i="8"/>
  <c r="S32"/>
  <c r="T26" i="5"/>
  <c r="U26" s="1"/>
  <c r="S26"/>
  <c r="P55" i="8"/>
  <c r="O37" i="6"/>
  <c r="P37" s="1"/>
  <c r="T29"/>
  <c r="U29" s="1"/>
  <c r="T45" i="7"/>
  <c r="U45" s="1"/>
  <c r="S45"/>
  <c r="S32"/>
  <c r="T32"/>
  <c r="U32" s="1"/>
  <c r="P49" i="5"/>
  <c r="P45"/>
  <c r="P19" i="6"/>
  <c r="H8" i="8"/>
  <c r="H8" i="5"/>
  <c r="P32"/>
  <c r="P19"/>
  <c r="P41" i="7"/>
  <c r="O40" i="8"/>
  <c r="U40" s="1"/>
  <c r="J8"/>
  <c r="J8" i="5"/>
  <c r="L8" i="7"/>
  <c r="L8" i="5"/>
  <c r="K8" i="7"/>
  <c r="L8" i="6"/>
  <c r="E8" i="5"/>
  <c r="T8" s="1"/>
  <c r="AH14" i="4"/>
  <c r="K8" i="5"/>
  <c r="F8"/>
  <c r="J8" i="7"/>
  <c r="BE14" i="4"/>
  <c r="AK14"/>
  <c r="I8" i="5"/>
  <c r="I8" i="6"/>
  <c r="I8" i="8"/>
  <c r="K8" i="6"/>
  <c r="H8" i="7"/>
  <c r="E8"/>
  <c r="I8"/>
  <c r="J8" i="6"/>
  <c r="F8" i="8"/>
  <c r="S8" s="1"/>
  <c r="E8" i="6"/>
  <c r="F8"/>
  <c r="AI14" i="4"/>
  <c r="K8" i="8"/>
  <c r="F8" i="7"/>
  <c r="L8" i="8"/>
  <c r="O9" i="6"/>
  <c r="O9" i="5"/>
  <c r="T10"/>
  <c r="O58" i="6"/>
  <c r="O51"/>
  <c r="S25"/>
  <c r="S23"/>
  <c r="S21"/>
  <c r="O10"/>
  <c r="O40" i="7"/>
  <c r="O33"/>
  <c r="S18"/>
  <c r="O18"/>
  <c r="S12"/>
  <c r="T29" i="8"/>
  <c r="O27"/>
  <c r="H8" i="6"/>
  <c r="AJ14" i="4"/>
  <c r="O59" i="5"/>
  <c r="T53"/>
  <c r="S44"/>
  <c r="O37"/>
  <c r="U49" i="6" l="1"/>
  <c r="U33" i="5"/>
  <c r="U51" i="7"/>
  <c r="U36" i="5"/>
  <c r="U61" i="7"/>
  <c r="U46"/>
  <c r="U21" i="5"/>
  <c r="U10"/>
  <c r="U12"/>
  <c r="P21" i="6"/>
  <c r="U18"/>
  <c r="U17"/>
  <c r="P61" i="5"/>
  <c r="P47" i="8"/>
  <c r="U38" i="6"/>
  <c r="U42"/>
  <c r="P27"/>
  <c r="U66" i="5"/>
  <c r="P54"/>
  <c r="P36" i="7"/>
  <c r="U63" i="6"/>
  <c r="U53" i="5"/>
  <c r="U48"/>
  <c r="U34" i="8"/>
  <c r="U9"/>
  <c r="U19" i="7"/>
  <c r="U34" i="6"/>
  <c r="P39"/>
  <c r="P22"/>
  <c r="U66" i="8"/>
  <c r="U48" i="7"/>
  <c r="U46" i="6"/>
  <c r="U41"/>
  <c r="U25" i="8"/>
  <c r="U35" i="5"/>
  <c r="P45" i="6"/>
  <c r="U56" i="5"/>
  <c r="U65" i="6"/>
  <c r="U66"/>
  <c r="P42" i="5"/>
  <c r="U13" i="7"/>
  <c r="U29" i="5"/>
  <c r="U67" i="8"/>
  <c r="U14" i="5"/>
  <c r="U44" i="6"/>
  <c r="U20" i="7"/>
  <c r="U23" i="5"/>
  <c r="P13" i="6"/>
  <c r="U15" i="7"/>
  <c r="U24" i="8"/>
  <c r="U29"/>
  <c r="U21" i="7"/>
  <c r="P13" i="5"/>
  <c r="P44" i="6"/>
  <c r="U60" i="7"/>
  <c r="U28"/>
  <c r="U17"/>
  <c r="U50" i="6"/>
  <c r="P38" i="7"/>
  <c r="P53" i="8"/>
  <c r="U57" i="7"/>
  <c r="U64" i="8"/>
  <c r="U64" i="5"/>
  <c r="U67" i="7"/>
  <c r="U48" i="8"/>
  <c r="P62" i="6"/>
  <c r="U56" i="8"/>
  <c r="P23" i="6"/>
  <c r="P24" i="5"/>
  <c r="U15"/>
  <c r="U63"/>
  <c r="U36" i="6"/>
  <c r="P43"/>
  <c r="P52" i="5"/>
  <c r="U58" i="7"/>
  <c r="P28" i="5"/>
  <c r="U27" i="7"/>
  <c r="U35" i="6"/>
  <c r="U22" i="8"/>
  <c r="U52" i="7"/>
  <c r="U11" i="6"/>
  <c r="P29" i="7"/>
  <c r="U26" i="8"/>
  <c r="U50"/>
  <c r="U55" i="5"/>
  <c r="U12" i="8"/>
  <c r="U56" i="6"/>
  <c r="U66" i="7"/>
  <c r="U35"/>
  <c r="U38" i="5"/>
  <c r="U20" i="8"/>
  <c r="U37"/>
  <c r="U30" i="7"/>
  <c r="P58" i="5"/>
  <c r="P64" i="6"/>
  <c r="U15"/>
  <c r="U67"/>
  <c r="U38" i="8"/>
  <c r="U55" i="6"/>
  <c r="BF14" i="4"/>
  <c r="BG14" s="1"/>
  <c r="U15" i="8"/>
  <c r="P16" i="5"/>
  <c r="U59" i="6"/>
  <c r="U34" i="7"/>
  <c r="U53" i="6"/>
  <c r="U54"/>
  <c r="U47"/>
  <c r="U49" i="7"/>
  <c r="U23" i="8"/>
  <c r="U39"/>
  <c r="U62" i="5"/>
  <c r="U37" i="7"/>
  <c r="U50" i="5"/>
  <c r="U55" i="7"/>
  <c r="U10" i="8"/>
  <c r="U52" i="6"/>
  <c r="U40"/>
  <c r="U25"/>
  <c r="U41" i="8"/>
  <c r="U60" i="5"/>
  <c r="U49" i="8"/>
  <c r="U57" i="5"/>
  <c r="U60" i="8"/>
  <c r="P40"/>
  <c r="U44" i="7"/>
  <c r="U40" i="5"/>
  <c r="U59" i="8"/>
  <c r="U54"/>
  <c r="U46" i="5"/>
  <c r="U51" i="8"/>
  <c r="P15"/>
  <c r="U63"/>
  <c r="U65" i="7"/>
  <c r="P31" i="8"/>
  <c r="U31"/>
  <c r="U22" i="5"/>
  <c r="U42" i="7"/>
  <c r="P42"/>
  <c r="U67" i="5"/>
  <c r="U24" i="6"/>
  <c r="P32"/>
  <c r="U31"/>
  <c r="U39" i="5"/>
  <c r="U13" i="8"/>
  <c r="U30" i="5"/>
  <c r="U35" i="8"/>
  <c r="U54" i="7"/>
  <c r="P54"/>
  <c r="U37" i="6"/>
  <c r="U50" i="7"/>
  <c r="U32" i="8"/>
  <c r="P32"/>
  <c r="S8" i="5"/>
  <c r="O8"/>
  <c r="P8" s="1"/>
  <c r="O8" i="8"/>
  <c r="P8" s="1"/>
  <c r="T8"/>
  <c r="S8" i="7"/>
  <c r="T8"/>
  <c r="O8"/>
  <c r="P8" s="1"/>
  <c r="AX14" i="4"/>
  <c r="AY14" s="1"/>
  <c r="P37" i="5"/>
  <c r="U37"/>
  <c r="P59"/>
  <c r="U59"/>
  <c r="T8" i="6"/>
  <c r="O8"/>
  <c r="P8" s="1"/>
  <c r="S8"/>
  <c r="P27" i="8"/>
  <c r="U27"/>
  <c r="P18" i="7"/>
  <c r="U18"/>
  <c r="P33"/>
  <c r="U33"/>
  <c r="P40"/>
  <c r="U40"/>
  <c r="P10" i="6"/>
  <c r="U10"/>
  <c r="P51"/>
  <c r="U51"/>
  <c r="P58"/>
  <c r="U58"/>
  <c r="P9" i="5"/>
  <c r="U9"/>
  <c r="P9" i="6"/>
  <c r="U9"/>
  <c r="U8" i="8" l="1"/>
  <c r="U8" i="5"/>
  <c r="P68"/>
  <c r="P68" i="8"/>
  <c r="U8" i="7"/>
  <c r="P68"/>
  <c r="P68" i="6"/>
  <c r="U8"/>
</calcChain>
</file>

<file path=xl/sharedStrings.xml><?xml version="1.0" encoding="utf-8"?>
<sst xmlns="http://schemas.openxmlformats.org/spreadsheetml/2006/main" count="253" uniqueCount="78">
  <si>
    <t>PLANILHA DE ANÁLISE DE PREÇOS</t>
  </si>
  <si>
    <t>PREÇOS COMPARATIVOS</t>
  </si>
  <si>
    <t>ANÁLISE ESTATÍSTICA</t>
  </si>
  <si>
    <t>ITEM</t>
  </si>
  <si>
    <t>ESPECIFICAÇÃO</t>
  </si>
  <si>
    <t>UN</t>
  </si>
  <si>
    <t>QTDE</t>
  </si>
  <si>
    <t>MÉDIA DOS VALORES PESQUISADOS (R$)</t>
  </si>
  <si>
    <t>VALOR CONTRATADO  (R$)</t>
  </si>
  <si>
    <t>OBSERVAÇÃO</t>
  </si>
  <si>
    <t>MENORES PREÇOS</t>
  </si>
  <si>
    <t>PREÇOS FORMATADO PARA TEXTO</t>
  </si>
  <si>
    <t>MÉDIA A SER UTILIZADA</t>
  </si>
  <si>
    <t>OBSERVAÇÕES</t>
  </si>
  <si>
    <t>UNITÁRIO</t>
  </si>
  <si>
    <t>TOTAL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</si>
  <si>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</si>
  <si>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</si>
  <si>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</si>
  <si>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</si>
  <si>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</si>
  <si>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</si>
  <si>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</si>
  <si>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</si>
  <si>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1º</t>
  </si>
  <si>
    <t>2º</t>
  </si>
  <si>
    <t>3º</t>
  </si>
  <si>
    <t>4º</t>
  </si>
  <si>
    <t>5º</t>
  </si>
  <si>
    <t>6º</t>
  </si>
  <si>
    <t>MÉDIA DO 1º, 2º E 3º</t>
  </si>
  <si>
    <t>MÉDIA DO 2º, 3º E 4º</t>
  </si>
  <si>
    <t>MÉDIA DO 3º, 4º E 5º</t>
  </si>
  <si>
    <t>MÉDIA DO 4º, 5º E 6º</t>
  </si>
  <si>
    <t>PREÇO 1</t>
  </si>
  <si>
    <t>PREÇO 2</t>
  </si>
  <si>
    <t>PREÇO 3</t>
  </si>
  <si>
    <t>PREÇO 4</t>
  </si>
  <si>
    <t>PREÇO 5</t>
  </si>
  <si>
    <t>PREÇO 6</t>
  </si>
  <si>
    <t>PREÇO 7</t>
  </si>
  <si>
    <t>PREÇO 8</t>
  </si>
  <si>
    <t>PREÇO 9</t>
  </si>
  <si>
    <t>PREÇO 10</t>
  </si>
  <si>
    <t>SEM ARRED</t>
  </si>
  <si>
    <t>COM ARRED</t>
  </si>
  <si>
    <t>MENOS DE TRÊS PREÇOS COMPARATIVOS VÁLIDOS</t>
  </si>
  <si>
    <t>PREÇO CONTRATADO É SUPERIOR AO PESQUISADO</t>
  </si>
  <si>
    <t xml:space="preserve"> Valor desconsiderado do cálculo da média comparativa.</t>
  </si>
  <si>
    <t>VALOR GLOBAL</t>
  </si>
  <si>
    <t>NOTA: O objetivo desta análise é incluir no cálculo da média todos os preços cujo coeficiente de variação  não ultrapasse 25%, para mais ou para menos, em relação à mediana dos preços pesquisados. Quando essa condição não é atendida o preço será desconsiderado.</t>
  </si>
  <si>
    <t>CTO</t>
  </si>
  <si>
    <t>RL</t>
  </si>
  <si>
    <t>Assento sanitário almofadado branco</t>
  </si>
  <si>
    <t>Copo plástico descartável, pacote com 100</t>
  </si>
  <si>
    <t>Lençol descartável 50CM X 50M</t>
  </si>
  <si>
    <t>MARAVILHAS DO LAR</t>
  </si>
  <si>
    <t>MADEIRA MADEIRA</t>
  </si>
  <si>
    <t>BANCO DE PREÇOS MIN. ECONOMIA PREGÃO 10/2022</t>
  </si>
  <si>
    <t>CARREFOUR</t>
  </si>
  <si>
    <t>BANCO DE PREÇOS PREF. MUN. JABORANDI SP</t>
  </si>
  <si>
    <t>BANCO DE PREÇOS PREF. MUN. S. JOSÉ DOS AUSENTES</t>
  </si>
  <si>
    <t>ATACADO SÃO PAULO</t>
  </si>
  <si>
    <t>BANCO DE PREÇOS PREF. MUN. DE SANTARÉM</t>
  </si>
  <si>
    <t>BANCO DE PREÇOS FUNDO MUN. ASSIST. SOCIAL SUMIDOURO</t>
  </si>
  <si>
    <t>BANCO DE PREÇOS PREF. MUN. DE PATY DO ALFERES</t>
  </si>
  <si>
    <t xml:space="preserve"> OBS: OS VALORES ENCONTRADOS EM PESQUISA NO "BANCO DE PREÇOS" FORAM DE CAIXAS COM 25 CENTOS DE COPOS. DIVIDINDO ESSES VALORES POR 25, CHEGOU-SE AO VALOR DE CADA CENTO INCLUÍDO NESTA PLANILHA.</t>
  </si>
  <si>
    <t>ESPECIFARMA</t>
  </si>
  <si>
    <t>BR CIRÚRGICA</t>
  </si>
  <si>
    <t>BANCO DE PREÇOS PREF. MUN. DE LUPERCIO</t>
  </si>
  <si>
    <t>PREF. MUN. DE DRACENA</t>
  </si>
  <si>
    <t>BANCO DE PREÇOS PREF. MUN. DE ORINDIUVA</t>
  </si>
  <si>
    <t>Lâmpada Led tubular 18W 1200MM</t>
  </si>
  <si>
    <t>ELÉTRICA SANTIL</t>
  </si>
  <si>
    <t>ABC DA CONSTRUÇÃO</t>
  </si>
  <si>
    <t>BANCO DE PREÇOS PREF. MUN. STA MERCEDES</t>
  </si>
  <si>
    <t>BANCO DE PREÇOS MUNICÍPIO DE ITAJU</t>
  </si>
  <si>
    <t>BANCO DE PREÇOS PREF. MUN. DE MARAU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</si>
</sst>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rgb="FFFFFF0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4" fillId="0" borderId="1" xfId="0" applyFont="1" applyBorder="1"/>
    <xf numFmtId="0" fontId="2" fillId="0" borderId="0" xfId="0" applyFont="1" applyAlignment="1">
      <alignment horizontal="justify" vertical="justify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justify" wrapText="1"/>
    </xf>
    <xf numFmtId="10" fontId="1" fillId="0" borderId="1" xfId="1" applyNumberFormat="1" applyFont="1" applyBorder="1"/>
    <xf numFmtId="3" fontId="1" fillId="0" borderId="8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textRotation="90" wrapText="1"/>
    </xf>
    <xf numFmtId="2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justify" wrapText="1"/>
    </xf>
    <xf numFmtId="4" fontId="6" fillId="7" borderId="3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left" vertical="top" wrapText="1"/>
    </xf>
    <xf numFmtId="3" fontId="0" fillId="0" borderId="0" xfId="0" applyNumberFormat="1" applyBorder="1" applyAlignment="1">
      <alignment horizontal="left" vertical="top" wrapText="1"/>
    </xf>
    <xf numFmtId="3" fontId="0" fillId="0" borderId="7" xfId="0" applyNumberFormat="1" applyBorder="1" applyAlignment="1">
      <alignment horizontal="left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0"/>
  <sheetViews>
    <sheetView showGridLines="0" tabSelected="1" topLeftCell="A13" zoomScaleNormal="100" workbookViewId="0">
      <selection activeCell="H23" sqref="H23"/>
    </sheetView>
  </sheetViews>
  <sheetFormatPr defaultRowHeight="15"/>
  <cols>
    <col min="1" max="1" width="9.7109375" customWidth="1"/>
    <col min="2" max="2" width="61.42578125" customWidth="1"/>
    <col min="3" max="3" width="11.85546875" customWidth="1"/>
    <col min="4" max="6" width="11.42578125" customWidth="1"/>
    <col min="7" max="9" width="10.85546875" customWidth="1"/>
    <col min="10" max="10" width="11.140625" hidden="1" customWidth="1"/>
    <col min="11" max="11" width="14.85546875" customWidth="1"/>
    <col min="12" max="12" width="14.42578125" customWidth="1"/>
    <col min="13" max="13" width="14.28515625" customWidth="1"/>
    <col min="14" max="14" width="14.5703125" customWidth="1"/>
    <col min="15" max="15" width="33.42578125" hidden="1" customWidth="1"/>
    <col min="16" max="16" width="4.7109375" customWidth="1"/>
    <col min="17" max="17" width="20.28515625" customWidth="1"/>
    <col min="18" max="18" width="18.7109375" customWidth="1"/>
    <col min="19" max="19" width="21.140625" customWidth="1"/>
    <col min="20" max="20" width="20.85546875" customWidth="1"/>
    <col min="21" max="21" width="14.5703125" customWidth="1"/>
    <col min="22" max="22" width="14.140625" customWidth="1"/>
    <col min="23" max="23" width="15.42578125" customWidth="1"/>
    <col min="24" max="24" width="19.5703125" customWidth="1"/>
    <col min="25" max="26" width="4.7109375" customWidth="1"/>
    <col min="28" max="33" width="9.140625" hidden="1" customWidth="1"/>
    <col min="34" max="37" width="10" hidden="1" customWidth="1"/>
    <col min="38" max="49" width="9.140625" hidden="1" customWidth="1"/>
    <col min="50" max="50" width="14.28515625" hidden="1" customWidth="1"/>
    <col min="51" max="51" width="12" hidden="1" customWidth="1"/>
    <col min="52" max="52" width="0" hidden="1" customWidth="1"/>
    <col min="53" max="53" width="21.7109375" hidden="1" customWidth="1"/>
    <col min="54" max="54" width="14.28515625" hidden="1" customWidth="1"/>
    <col min="55" max="55" width="38.5703125" hidden="1" customWidth="1"/>
    <col min="56" max="56" width="34.7109375" hidden="1" customWidth="1"/>
    <col min="57" max="57" width="38.42578125" hidden="1" customWidth="1"/>
    <col min="58" max="58" width="9.140625" hidden="1" customWidth="1"/>
    <col min="59" max="61" width="18" hidden="1" customWidth="1"/>
    <col min="62" max="62" width="9.140625" hidden="1" customWidth="1"/>
    <col min="63" max="67" width="18" hidden="1" customWidth="1"/>
  </cols>
  <sheetData>
    <row r="1" spans="1:59" ht="36.75" customHeight="1" thickBot="1"/>
    <row r="2" spans="1:59" ht="33" customHeight="1" thickBo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59" ht="27" customHeight="1" thickBo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Q3" s="60" t="s">
        <v>2</v>
      </c>
      <c r="R3" s="61"/>
      <c r="S3" s="61"/>
      <c r="T3" s="61"/>
      <c r="U3" s="61"/>
      <c r="V3" s="61"/>
      <c r="W3" s="61"/>
      <c r="X3" s="62"/>
    </row>
    <row r="4" spans="1:59" ht="51.75" customHeight="1" thickBot="1">
      <c r="A4" s="66" t="s">
        <v>3</v>
      </c>
      <c r="B4" s="68" t="s">
        <v>4</v>
      </c>
      <c r="C4" s="68" t="s">
        <v>5</v>
      </c>
      <c r="D4" s="70" t="s">
        <v>6</v>
      </c>
      <c r="E4" s="34"/>
      <c r="F4" s="34"/>
      <c r="G4" s="34"/>
      <c r="H4" s="34"/>
      <c r="I4" s="43"/>
      <c r="J4" s="44"/>
      <c r="K4" s="45" t="s">
        <v>7</v>
      </c>
      <c r="L4" s="46"/>
      <c r="M4" s="45" t="s">
        <v>8</v>
      </c>
      <c r="N4" s="49"/>
      <c r="O4" s="50" t="s">
        <v>9</v>
      </c>
      <c r="Q4" s="63"/>
      <c r="R4" s="64"/>
      <c r="S4" s="64"/>
      <c r="T4" s="64"/>
      <c r="U4" s="64"/>
      <c r="V4" s="64"/>
      <c r="W4" s="64"/>
      <c r="X4" s="65"/>
      <c r="AB4" s="53" t="s">
        <v>10</v>
      </c>
      <c r="AC4" s="53"/>
      <c r="AD4" s="53"/>
      <c r="AE4" s="53"/>
      <c r="AF4" s="53"/>
      <c r="AG4" s="53"/>
      <c r="AH4" s="53"/>
      <c r="AI4" s="53"/>
      <c r="AJ4" s="53"/>
      <c r="AK4" s="53"/>
      <c r="AM4" s="53" t="s">
        <v>11</v>
      </c>
      <c r="AN4" s="53"/>
      <c r="AO4" s="53"/>
      <c r="AP4" s="53"/>
      <c r="AQ4" s="53"/>
      <c r="AR4" s="53"/>
      <c r="AS4" s="53"/>
      <c r="AT4" s="53"/>
      <c r="AU4" s="53"/>
      <c r="AV4" s="53"/>
      <c r="AX4" s="52" t="s">
        <v>12</v>
      </c>
      <c r="AY4" s="52"/>
      <c r="BA4" s="13"/>
      <c r="BC4" s="42" t="s">
        <v>13</v>
      </c>
      <c r="BD4" s="42"/>
      <c r="BE4" s="42"/>
      <c r="BF4" s="42"/>
      <c r="BG4" s="42"/>
    </row>
    <row r="5" spans="1:59" ht="111" customHeight="1" thickBot="1">
      <c r="A5" s="67"/>
      <c r="B5" s="69"/>
      <c r="C5" s="69"/>
      <c r="D5" s="71"/>
      <c r="E5" s="35" t="s">
        <v>56</v>
      </c>
      <c r="F5" s="35" t="s">
        <v>57</v>
      </c>
      <c r="G5" s="35" t="s">
        <v>58</v>
      </c>
      <c r="H5" s="35" t="s">
        <v>60</v>
      </c>
      <c r="I5" s="35" t="s">
        <v>61</v>
      </c>
      <c r="J5" s="35"/>
      <c r="K5" s="25" t="s">
        <v>14</v>
      </c>
      <c r="L5" s="25" t="s">
        <v>15</v>
      </c>
      <c r="M5" s="25" t="s">
        <v>14</v>
      </c>
      <c r="N5" s="26" t="s">
        <v>15</v>
      </c>
      <c r="O5" s="51"/>
      <c r="Q5" s="17" t="s">
        <v>16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  <c r="W5" s="17" t="s">
        <v>22</v>
      </c>
      <c r="X5" s="17" t="s">
        <v>23</v>
      </c>
      <c r="AB5" s="3" t="s">
        <v>24</v>
      </c>
      <c r="AC5" s="3" t="s">
        <v>25</v>
      </c>
      <c r="AD5" s="3" t="s">
        <v>26</v>
      </c>
      <c r="AE5" s="3" t="s">
        <v>27</v>
      </c>
      <c r="AF5" s="3" t="s">
        <v>28</v>
      </c>
      <c r="AG5" s="3" t="s">
        <v>29</v>
      </c>
      <c r="AH5" s="3" t="s">
        <v>30</v>
      </c>
      <c r="AI5" s="3" t="s">
        <v>31</v>
      </c>
      <c r="AJ5" s="3" t="s">
        <v>32</v>
      </c>
      <c r="AK5" s="3" t="s">
        <v>33</v>
      </c>
      <c r="AM5" s="3" t="s">
        <v>34</v>
      </c>
      <c r="AN5" s="3" t="s">
        <v>35</v>
      </c>
      <c r="AO5" s="3" t="s">
        <v>36</v>
      </c>
      <c r="AP5" s="3" t="s">
        <v>37</v>
      </c>
      <c r="AQ5" s="3" t="s">
        <v>38</v>
      </c>
      <c r="AR5" s="3" t="s">
        <v>39</v>
      </c>
      <c r="AS5" s="3" t="s">
        <v>40</v>
      </c>
      <c r="AT5" s="3" t="s">
        <v>41</v>
      </c>
      <c r="AU5" s="3" t="s">
        <v>42</v>
      </c>
      <c r="AV5" s="3" t="s">
        <v>43</v>
      </c>
      <c r="AX5" s="4" t="s">
        <v>44</v>
      </c>
      <c r="AY5" s="4" t="s">
        <v>45</v>
      </c>
      <c r="BA5" s="12" t="s">
        <v>9</v>
      </c>
      <c r="BB5" s="12"/>
      <c r="BC5" s="42" t="s">
        <v>46</v>
      </c>
      <c r="BD5" s="42"/>
      <c r="BE5" s="42"/>
      <c r="BF5" s="47" t="s">
        <v>47</v>
      </c>
      <c r="BG5" s="48"/>
    </row>
    <row r="6" spans="1:59" ht="15.75" customHeight="1" thickBot="1">
      <c r="A6" s="19">
        <v>1</v>
      </c>
      <c r="B6" s="33" t="s">
        <v>53</v>
      </c>
      <c r="C6" s="20" t="s">
        <v>5</v>
      </c>
      <c r="D6" s="21">
        <v>30</v>
      </c>
      <c r="E6" s="22">
        <v>59.9</v>
      </c>
      <c r="F6" s="22">
        <v>55.57</v>
      </c>
      <c r="G6" s="22">
        <v>59</v>
      </c>
      <c r="H6" s="22">
        <v>65</v>
      </c>
      <c r="I6" s="22">
        <v>50</v>
      </c>
      <c r="J6" s="22"/>
      <c r="K6" s="23">
        <f>IF(ISERROR(ROUND(AVERAGE(E6:J6),2)),"",ROUND(AVERAGE(E6:J6),2))</f>
        <v>57.89</v>
      </c>
      <c r="L6" s="23">
        <f>IF(ISERROR(ROUND(K6*D6,2)),"",ROUND(K6*D6,2))</f>
        <v>1736.7</v>
      </c>
      <c r="M6" s="22"/>
      <c r="N6" s="24">
        <f>IF(A6="","",ROUND(M6*D6,2))</f>
        <v>0</v>
      </c>
      <c r="O6" s="18"/>
      <c r="P6" s="11"/>
      <c r="Q6" s="30">
        <f>IF(ISERROR(COUNTA(E6:J6)),"",COUNTA(E6:J6))</f>
        <v>5</v>
      </c>
      <c r="R6" s="27">
        <f>IF(ISERROR(COUNT(E6:J6)),"",COUNT(E6:J6))</f>
        <v>5</v>
      </c>
      <c r="S6" s="28">
        <f>IF(ISERROR(MIN(E6:J6)),"",MIN(E6:J6))</f>
        <v>50</v>
      </c>
      <c r="T6" s="28">
        <f>IF(ISERROR(MAX(E6:J6)),"",MAX(E6:J6))</f>
        <v>65</v>
      </c>
      <c r="U6" s="28">
        <f>IF(ISERROR(ROUND(AVERAGE(E6:J6),2)),"",ROUND(AVERAGE(E6:J6),2))</f>
        <v>57.89</v>
      </c>
      <c r="V6" s="28">
        <f>IF(ISERROR(MEDIAN(E6:J6)),"",MEDIAN(I6:J6))</f>
        <v>50</v>
      </c>
      <c r="W6" s="36">
        <f>IF(ISERROR(STDEV(E6:J6)),"",STDEV(E6:J6))</f>
        <v>5.5555989776079748</v>
      </c>
      <c r="X6" s="29">
        <f>IF(ISERROR(W6/U6),"",W6/U6)</f>
        <v>9.5968197920331233E-2</v>
      </c>
      <c r="Y6" s="11"/>
      <c r="Z6" s="11"/>
      <c r="AA6" s="1"/>
      <c r="AB6" s="7">
        <f>IF(COUNT(I6:J6)&lt;1,"",SMALL(I6:J6,1))</f>
        <v>50</v>
      </c>
      <c r="AC6" s="7" t="str">
        <f>IF(COUNT(I6:J6)&lt;2,"",SMALL(I6:J6,2))</f>
        <v/>
      </c>
      <c r="AD6" s="7" t="str">
        <f>IF(COUNT(I6:J6)&lt;3,"",SMALL(I6:J6,3))</f>
        <v/>
      </c>
      <c r="AE6" s="7" t="str">
        <f>IF(COUNT(I6:J6)&lt;4,"",SMALL(I6:J6,4))</f>
        <v/>
      </c>
      <c r="AF6" s="7" t="str">
        <f>IF(COUNT(I6:J6)&lt;5,"",SMALL(I6:J6,5))</f>
        <v/>
      </c>
      <c r="AG6" s="7" t="str">
        <f>IF(COUNT(I6:J6)&lt;6,"",SMALL(I6:J6,6))</f>
        <v/>
      </c>
      <c r="AH6" s="7" t="str">
        <f>IF(COUNT(I6:J6)&lt;3,"",AVERAGE(AB6:AD6))</f>
        <v/>
      </c>
      <c r="AI6" s="7" t="str">
        <f>IF(COUNT(I6:J6)&lt;4,"",AVERAGE(AC6:AE6))</f>
        <v/>
      </c>
      <c r="AJ6" s="7" t="str">
        <f>IF(COUNT(I6:J6)&lt;5,"",AVERAGE(AD6:AF6))</f>
        <v/>
      </c>
      <c r="AK6" s="7" t="str">
        <f>IF(COUNT(I6:J6)&lt;6,"",AVERAGE(AE6:AG6))</f>
        <v/>
      </c>
      <c r="AL6" s="1"/>
      <c r="AM6" s="10" t="e">
        <f>IF(#REF!&gt;=1000,TEXT(#REF!,"0.000,00"),TEXT(#REF!,"0,00"))</f>
        <v>#REF!</v>
      </c>
      <c r="AN6" s="10" t="str">
        <f>IF(I6&gt;=1000,TEXT(I6,"0.000,00"),TEXT(I6,"0,00"))</f>
        <v>50,00</v>
      </c>
      <c r="AO6" s="10" t="e">
        <f>IF(#REF!&gt;=1000,TEXT(#REF!,"0.000,00"),TEXT(#REF!,"0,00"))</f>
        <v>#REF!</v>
      </c>
      <c r="AP6" s="10" t="e">
        <f>IF(#REF!&gt;=1000,TEXT(#REF!,"0.000,00"),TEXT(#REF!,"0,00"))</f>
        <v>#REF!</v>
      </c>
      <c r="AQ6" s="10" t="e">
        <f>IF(#REF!&gt;=1000,TEXT(#REF!,"0.000,00"),TEXT(#REF!,"0,00"))</f>
        <v>#REF!</v>
      </c>
      <c r="AR6" s="10" t="e">
        <f>IF(#REF!&gt;=1000,TEXT(#REF!,"0.000,00"),TEXT(#REF!,"0,00"))</f>
        <v>#REF!</v>
      </c>
      <c r="AS6" s="10" t="e">
        <f>IF(#REF!&gt;=1000,TEXT(#REF!,"0.000,00"),TEXT(#REF!,"0,00"))</f>
        <v>#REF!</v>
      </c>
      <c r="AT6" s="10" t="e">
        <f>IF(#REF!&gt;=1000,TEXT(#REF!,"0.000,00"),TEXT(#REF!,"0,00"))</f>
        <v>#REF!</v>
      </c>
      <c r="AU6" s="10" t="e">
        <f>IF(#REF!&gt;=1000,TEXT(#REF!,"0.000,00"),TEXT(#REF!,"0,00"))</f>
        <v>#REF!</v>
      </c>
      <c r="AV6" s="10" t="e">
        <f>IF(#REF!&gt;=1000,TEXT(#REF!,"0.000,00"),TEXT(#REF!,"0,00"))</f>
        <v>#REF!</v>
      </c>
      <c r="AW6" s="1"/>
      <c r="AX6" s="2" t="e">
        <f>IF(PREENCHER!AH6="",#REF!,IF(PREENCHER!AI6="",#REF!,IF(PREENCHER!AJ6="",#REF!,IF(STDEV(PREENCHER!$AB6:$AD6)/AVERAGE(PREENCHER!$AB6:$AD6)&gt;#REF!,IF(STDEV(PREENCHER!$AC6:$AE6)/AVERAGE(PREENCHER!$AC6:$AE6)&gt;#REF!,IF(STDEV(PREENCHER!$AD6:$AF6)/AVERAGE(PREENCHER!$AD6:$AF6)&gt;#REF!,IF(STDEV(PREENCHER!$AE6:$AG6)/AVERAGE(PREENCHER!$AE6:$AG6)&gt;#REF!,#REF!,AVERAGE(PREENCHER!$AE6:$AG6)),AVERAGE(PREENCHER!$AD6:$AF6)),AVERAGE(PREENCHER!$AC6:$AE6)),AVERAGE(PREENCHER!$AB6:$AD6)))))</f>
        <v>#REF!</v>
      </c>
      <c r="AY6" s="2" t="str">
        <f>IF(ISERROR(ROUND(AX6,2)),"",ROUND(AX6,2))</f>
        <v/>
      </c>
      <c r="BA6" t="s">
        <v>48</v>
      </c>
      <c r="BC6" s="14" t="str">
        <f>IF(ISERROR(IF(COUNT(I6:J6)=2,"Apenas dois preços comparativos válidos. ","")),"",IF(COUNT(I6:J6)=2,"Apenas dois preços comparativos válidos. ",""))</f>
        <v/>
      </c>
      <c r="BD6" s="15" t="str">
        <f>IF(ISERROR(IF(COUNT(I6:J6)=1,"Apenas um preço comparativo válido. ","")),"",IF(COUNT(I6:J6)=1,"Apenas um preço comparativo válido. ",""))</f>
        <v xml:space="preserve">Apenas um preço comparativo válido. </v>
      </c>
      <c r="BE6" s="14" t="str">
        <f>IF(A6="","",IF(ISERROR(IF(COUNT(I6:J6)=0,"Nenhum preço comparativo válido. ","")),"",IF(COUNT(I6:J6)=0,"Nenhum preço comparativo válido. ","")))</f>
        <v/>
      </c>
      <c r="BF6" s="32" t="str">
        <f t="shared" ref="BF6" si="0">IF(ISERROR(IF(N6&gt;L6,(N6-L6)/L6,"")),"",IF(N6&gt;L6,(N6-L6)/L6,""))</f>
        <v/>
      </c>
      <c r="BG6" s="14" t="str">
        <f>IF(ISERROR(IF(BF6="","","Neste item, o valor contratado pelo TJDFT é "&amp;TEXT(BF6,"0,00%")&amp;" superior à média comparativa.")),"",IF(BF6="","","Neste item, o valor contratado pelo TJDFT é "&amp;TEXT(BF6,"0,00%")&amp;" superior à média comparativa."))</f>
        <v/>
      </c>
    </row>
    <row r="7" spans="1:59" ht="27" customHeight="1" thickBot="1">
      <c r="A7" s="56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  <c r="Q7" s="60" t="s">
        <v>2</v>
      </c>
      <c r="R7" s="61"/>
      <c r="S7" s="61"/>
      <c r="T7" s="61"/>
      <c r="U7" s="61"/>
      <c r="V7" s="61"/>
      <c r="W7" s="61"/>
      <c r="X7" s="62"/>
    </row>
    <row r="8" spans="1:59" ht="51.75" customHeight="1" thickBot="1">
      <c r="A8" s="66" t="s">
        <v>3</v>
      </c>
      <c r="B8" s="68" t="s">
        <v>4</v>
      </c>
      <c r="C8" s="68" t="s">
        <v>5</v>
      </c>
      <c r="D8" s="70" t="s">
        <v>6</v>
      </c>
      <c r="E8" s="34"/>
      <c r="F8" s="34"/>
      <c r="G8" s="34"/>
      <c r="H8" s="34"/>
      <c r="I8" s="43"/>
      <c r="J8" s="44"/>
      <c r="K8" s="45" t="s">
        <v>7</v>
      </c>
      <c r="L8" s="46"/>
      <c r="M8" s="45" t="s">
        <v>8</v>
      </c>
      <c r="N8" s="49"/>
      <c r="O8" s="50" t="s">
        <v>9</v>
      </c>
      <c r="Q8" s="63"/>
      <c r="R8" s="64"/>
      <c r="S8" s="64"/>
      <c r="T8" s="64"/>
      <c r="U8" s="64"/>
      <c r="V8" s="64"/>
      <c r="W8" s="64"/>
      <c r="X8" s="65"/>
      <c r="AB8" s="53" t="s">
        <v>10</v>
      </c>
      <c r="AC8" s="53"/>
      <c r="AD8" s="53"/>
      <c r="AE8" s="53"/>
      <c r="AF8" s="53"/>
      <c r="AG8" s="53"/>
      <c r="AH8" s="53"/>
      <c r="AI8" s="53"/>
      <c r="AJ8" s="53"/>
      <c r="AK8" s="53"/>
      <c r="AM8" s="53" t="s">
        <v>11</v>
      </c>
      <c r="AN8" s="53"/>
      <c r="AO8" s="53"/>
      <c r="AP8" s="53"/>
      <c r="AQ8" s="53"/>
      <c r="AR8" s="53"/>
      <c r="AS8" s="53"/>
      <c r="AT8" s="53"/>
      <c r="AU8" s="53"/>
      <c r="AV8" s="53"/>
      <c r="AX8" s="52" t="s">
        <v>12</v>
      </c>
      <c r="AY8" s="52"/>
      <c r="BA8" s="13"/>
      <c r="BC8" s="42" t="s">
        <v>13</v>
      </c>
      <c r="BD8" s="42"/>
      <c r="BE8" s="42"/>
      <c r="BF8" s="42"/>
      <c r="BG8" s="42"/>
    </row>
    <row r="9" spans="1:59" ht="111" customHeight="1" thickBot="1">
      <c r="A9" s="67"/>
      <c r="B9" s="69"/>
      <c r="C9" s="69"/>
      <c r="D9" s="71"/>
      <c r="E9" s="35" t="s">
        <v>59</v>
      </c>
      <c r="F9" s="35" t="s">
        <v>62</v>
      </c>
      <c r="G9" s="35" t="s">
        <v>63</v>
      </c>
      <c r="H9" s="35" t="s">
        <v>64</v>
      </c>
      <c r="I9" s="35" t="s">
        <v>65</v>
      </c>
      <c r="J9" s="35"/>
      <c r="K9" s="25" t="s">
        <v>14</v>
      </c>
      <c r="L9" s="25" t="s">
        <v>15</v>
      </c>
      <c r="M9" s="25" t="s">
        <v>14</v>
      </c>
      <c r="N9" s="26" t="s">
        <v>15</v>
      </c>
      <c r="O9" s="51"/>
      <c r="Q9" s="17" t="s">
        <v>16</v>
      </c>
      <c r="R9" s="17" t="s">
        <v>17</v>
      </c>
      <c r="S9" s="17" t="s">
        <v>18</v>
      </c>
      <c r="T9" s="17" t="s">
        <v>19</v>
      </c>
      <c r="U9" s="17" t="s">
        <v>20</v>
      </c>
      <c r="V9" s="17" t="s">
        <v>21</v>
      </c>
      <c r="W9" s="17" t="s">
        <v>22</v>
      </c>
      <c r="X9" s="17" t="s">
        <v>23</v>
      </c>
      <c r="AB9" s="3" t="s">
        <v>24</v>
      </c>
      <c r="AC9" s="3" t="s">
        <v>25</v>
      </c>
      <c r="AD9" s="3" t="s">
        <v>26</v>
      </c>
      <c r="AE9" s="3" t="s">
        <v>27</v>
      </c>
      <c r="AF9" s="3" t="s">
        <v>28</v>
      </c>
      <c r="AG9" s="3" t="s">
        <v>29</v>
      </c>
      <c r="AH9" s="3" t="s">
        <v>30</v>
      </c>
      <c r="AI9" s="3" t="s">
        <v>31</v>
      </c>
      <c r="AJ9" s="3" t="s">
        <v>32</v>
      </c>
      <c r="AK9" s="3" t="s">
        <v>33</v>
      </c>
      <c r="AM9" s="3" t="s">
        <v>34</v>
      </c>
      <c r="AN9" s="3" t="s">
        <v>35</v>
      </c>
      <c r="AO9" s="3" t="s">
        <v>36</v>
      </c>
      <c r="AP9" s="3" t="s">
        <v>37</v>
      </c>
      <c r="AQ9" s="3" t="s">
        <v>38</v>
      </c>
      <c r="AR9" s="3" t="s">
        <v>39</v>
      </c>
      <c r="AS9" s="3" t="s">
        <v>40</v>
      </c>
      <c r="AT9" s="3" t="s">
        <v>41</v>
      </c>
      <c r="AU9" s="3" t="s">
        <v>42</v>
      </c>
      <c r="AV9" s="3" t="s">
        <v>43</v>
      </c>
      <c r="AX9" s="37" t="s">
        <v>44</v>
      </c>
      <c r="AY9" s="37" t="s">
        <v>45</v>
      </c>
      <c r="BA9" s="12" t="s">
        <v>9</v>
      </c>
      <c r="BB9" s="12"/>
      <c r="BC9" s="42" t="s">
        <v>46</v>
      </c>
      <c r="BD9" s="42"/>
      <c r="BE9" s="42"/>
      <c r="BF9" s="47" t="s">
        <v>47</v>
      </c>
      <c r="BG9" s="48"/>
    </row>
    <row r="10" spans="1:59" ht="15.75" customHeight="1">
      <c r="A10" s="19">
        <v>2</v>
      </c>
      <c r="B10" s="33" t="s">
        <v>54</v>
      </c>
      <c r="C10" s="20" t="s">
        <v>51</v>
      </c>
      <c r="D10" s="21">
        <v>500</v>
      </c>
      <c r="E10" s="22">
        <v>4.87</v>
      </c>
      <c r="F10" s="22">
        <v>4.87</v>
      </c>
      <c r="G10" s="22">
        <v>4.99</v>
      </c>
      <c r="H10" s="22">
        <v>5.32</v>
      </c>
      <c r="I10" s="22">
        <v>4.6399999999999997</v>
      </c>
      <c r="J10" s="22"/>
      <c r="K10" s="23">
        <f>IF(ISERROR(ROUND(AVERAGE(E10:J10),2)),"",ROUND(AVERAGE(E10:J10),2))</f>
        <v>4.9400000000000004</v>
      </c>
      <c r="L10" s="23">
        <f>IF(ISERROR(ROUND(K10*D10,2)),"",ROUND(K10*D10,2))</f>
        <v>2470</v>
      </c>
      <c r="M10" s="22"/>
      <c r="N10" s="24">
        <f>IF(A10="","",ROUND(M10*D10,2))</f>
        <v>0</v>
      </c>
      <c r="O10" s="18"/>
      <c r="P10" s="11"/>
      <c r="Q10" s="30">
        <f>IF(ISERROR(COUNTA(E10:J10)),"",COUNTA(E10:J10))</f>
        <v>5</v>
      </c>
      <c r="R10" s="27">
        <f>IF(ISERROR(COUNT(E10:J10)),"",COUNT(E10:J10))</f>
        <v>5</v>
      </c>
      <c r="S10" s="28">
        <f>IF(ISERROR(MIN(E10:J10)),"",MIN(E10:J10))</f>
        <v>4.6399999999999997</v>
      </c>
      <c r="T10" s="28">
        <f>IF(ISERROR(MAX(E10:J10)),"",MAX(E10:J10))</f>
        <v>5.32</v>
      </c>
      <c r="U10" s="28">
        <f>IF(ISERROR(ROUND(AVERAGE(E10:J10),2)),"",ROUND(AVERAGE(E10:J10),2))</f>
        <v>4.9400000000000004</v>
      </c>
      <c r="V10" s="28">
        <f>IF(ISERROR(MEDIAN(E10:J10)),"",MEDIAN(I10:J10))</f>
        <v>4.6399999999999997</v>
      </c>
      <c r="W10" s="36">
        <f>IF(ISERROR(STDEV(E10:J10)),"",STDEV(E10:J10))</f>
        <v>0.24833445189903855</v>
      </c>
      <c r="X10" s="29">
        <f>IF(ISERROR(W10/U10),"",W10/U10)</f>
        <v>5.0270131963368124E-2</v>
      </c>
      <c r="Y10" s="11"/>
      <c r="Z10" s="11"/>
      <c r="AA10" s="1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1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"/>
      <c r="AX10" s="2"/>
      <c r="AY10" s="2"/>
      <c r="BC10" s="14"/>
      <c r="BD10" s="15"/>
      <c r="BE10" s="14"/>
      <c r="BF10" s="32"/>
      <c r="BG10" s="14"/>
    </row>
    <row r="11" spans="1:59" s="74" customFormat="1" ht="15.75" customHeight="1" thickBot="1">
      <c r="A11" s="72" t="s">
        <v>66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</row>
    <row r="12" spans="1:59" ht="51.75" customHeight="1" thickBot="1">
      <c r="A12" s="66" t="s">
        <v>3</v>
      </c>
      <c r="B12" s="68" t="s">
        <v>4</v>
      </c>
      <c r="C12" s="68" t="s">
        <v>5</v>
      </c>
      <c r="D12" s="70" t="s">
        <v>6</v>
      </c>
      <c r="E12" s="34"/>
      <c r="F12" s="34"/>
      <c r="G12" s="34"/>
      <c r="H12" s="34"/>
      <c r="I12" s="43"/>
      <c r="J12" s="44"/>
      <c r="K12" s="45" t="s">
        <v>7</v>
      </c>
      <c r="L12" s="46"/>
      <c r="M12" s="45" t="s">
        <v>8</v>
      </c>
      <c r="N12" s="49"/>
      <c r="O12" s="50" t="s">
        <v>9</v>
      </c>
      <c r="Q12" s="30"/>
      <c r="R12" s="27"/>
      <c r="S12" s="28"/>
      <c r="T12" s="28"/>
      <c r="U12" s="28"/>
      <c r="V12" s="28"/>
      <c r="W12" s="36"/>
      <c r="X12" s="29"/>
      <c r="AB12" s="53" t="s">
        <v>10</v>
      </c>
      <c r="AC12" s="53"/>
      <c r="AD12" s="53"/>
      <c r="AE12" s="53"/>
      <c r="AF12" s="53"/>
      <c r="AG12" s="53"/>
      <c r="AH12" s="53"/>
      <c r="AI12" s="53"/>
      <c r="AJ12" s="53"/>
      <c r="AK12" s="53"/>
      <c r="AM12" s="53" t="s">
        <v>11</v>
      </c>
      <c r="AN12" s="53"/>
      <c r="AO12" s="53"/>
      <c r="AP12" s="53"/>
      <c r="AQ12" s="53"/>
      <c r="AR12" s="53"/>
      <c r="AS12" s="53"/>
      <c r="AT12" s="53"/>
      <c r="AU12" s="53"/>
      <c r="AV12" s="53"/>
      <c r="AX12" s="52" t="s">
        <v>12</v>
      </c>
      <c r="AY12" s="52"/>
      <c r="BA12" s="13"/>
      <c r="BC12" s="42" t="s">
        <v>13</v>
      </c>
      <c r="BD12" s="42"/>
      <c r="BE12" s="42"/>
      <c r="BF12" s="42"/>
      <c r="BG12" s="42"/>
    </row>
    <row r="13" spans="1:59" ht="111" customHeight="1" thickBot="1">
      <c r="A13" s="67"/>
      <c r="B13" s="69"/>
      <c r="C13" s="69"/>
      <c r="D13" s="71"/>
      <c r="E13" s="35" t="s">
        <v>67</v>
      </c>
      <c r="F13" s="35" t="s">
        <v>68</v>
      </c>
      <c r="G13" s="35" t="s">
        <v>69</v>
      </c>
      <c r="H13" s="35" t="s">
        <v>70</v>
      </c>
      <c r="I13" s="35" t="s">
        <v>71</v>
      </c>
      <c r="J13" s="35"/>
      <c r="K13" s="25" t="s">
        <v>14</v>
      </c>
      <c r="L13" s="25" t="s">
        <v>15</v>
      </c>
      <c r="M13" s="25" t="s">
        <v>14</v>
      </c>
      <c r="N13" s="26" t="s">
        <v>15</v>
      </c>
      <c r="O13" s="51"/>
      <c r="Q13" s="17" t="s">
        <v>16</v>
      </c>
      <c r="R13" s="17" t="s">
        <v>17</v>
      </c>
      <c r="S13" s="17" t="s">
        <v>18</v>
      </c>
      <c r="T13" s="17" t="s">
        <v>19</v>
      </c>
      <c r="U13" s="17" t="s">
        <v>20</v>
      </c>
      <c r="V13" s="17" t="s">
        <v>21</v>
      </c>
      <c r="W13" s="17" t="s">
        <v>22</v>
      </c>
      <c r="X13" s="17" t="s">
        <v>23</v>
      </c>
      <c r="AB13" s="3" t="s">
        <v>24</v>
      </c>
      <c r="AC13" s="3" t="s">
        <v>25</v>
      </c>
      <c r="AD13" s="3" t="s">
        <v>26</v>
      </c>
      <c r="AE13" s="3" t="s">
        <v>27</v>
      </c>
      <c r="AF13" s="3" t="s">
        <v>28</v>
      </c>
      <c r="AG13" s="3" t="s">
        <v>29</v>
      </c>
      <c r="AH13" s="3" t="s">
        <v>30</v>
      </c>
      <c r="AI13" s="3" t="s">
        <v>31</v>
      </c>
      <c r="AJ13" s="3" t="s">
        <v>32</v>
      </c>
      <c r="AK13" s="3" t="s">
        <v>33</v>
      </c>
      <c r="AM13" s="3" t="s">
        <v>34</v>
      </c>
      <c r="AN13" s="3" t="s">
        <v>35</v>
      </c>
      <c r="AO13" s="3" t="s">
        <v>36</v>
      </c>
      <c r="AP13" s="3" t="s">
        <v>37</v>
      </c>
      <c r="AQ13" s="3" t="s">
        <v>38</v>
      </c>
      <c r="AR13" s="3" t="s">
        <v>39</v>
      </c>
      <c r="AS13" s="3" t="s">
        <v>40</v>
      </c>
      <c r="AT13" s="3" t="s">
        <v>41</v>
      </c>
      <c r="AU13" s="3" t="s">
        <v>42</v>
      </c>
      <c r="AV13" s="3" t="s">
        <v>43</v>
      </c>
      <c r="AX13" s="37" t="s">
        <v>44</v>
      </c>
      <c r="AY13" s="37" t="s">
        <v>45</v>
      </c>
      <c r="BA13" s="12" t="s">
        <v>9</v>
      </c>
      <c r="BB13" s="12"/>
      <c r="BC13" s="42" t="s">
        <v>46</v>
      </c>
      <c r="BD13" s="42"/>
      <c r="BE13" s="42"/>
      <c r="BF13" s="47" t="s">
        <v>47</v>
      </c>
      <c r="BG13" s="48"/>
    </row>
    <row r="14" spans="1:59" ht="15.75" customHeight="1" thickBot="1">
      <c r="A14" s="19">
        <v>3</v>
      </c>
      <c r="B14" s="33" t="s">
        <v>55</v>
      </c>
      <c r="C14" s="20" t="s">
        <v>52</v>
      </c>
      <c r="D14" s="21">
        <v>100</v>
      </c>
      <c r="E14" s="22">
        <v>8.5500000000000007</v>
      </c>
      <c r="F14" s="22">
        <v>7.98</v>
      </c>
      <c r="G14" s="22">
        <v>6.41</v>
      </c>
      <c r="H14" s="22">
        <v>6.5</v>
      </c>
      <c r="I14" s="22">
        <v>6.5</v>
      </c>
      <c r="J14" s="22"/>
      <c r="K14" s="23">
        <f>IF(ISERROR(ROUND(AVERAGE(E14:J14),2)),"",ROUND(AVERAGE(E14:J14),2))</f>
        <v>7.19</v>
      </c>
      <c r="L14" s="23">
        <f>IF(ISERROR(ROUND(K14*D14,2)),"",ROUND(K14*D14,2))</f>
        <v>719</v>
      </c>
      <c r="M14" s="22"/>
      <c r="N14" s="24">
        <f>IF(A14="","",ROUND(M14*D14,2))</f>
        <v>0</v>
      </c>
      <c r="O14" s="18"/>
      <c r="P14" s="11"/>
      <c r="Q14" s="30">
        <f>IF(ISERROR(COUNTA(E14:J14)),"",COUNTA(E14:J14))</f>
        <v>5</v>
      </c>
      <c r="R14" s="27">
        <f>IF(ISERROR(COUNT(E14:J14)),"",COUNT(E14:J14))</f>
        <v>5</v>
      </c>
      <c r="S14" s="28">
        <f>IF(ISERROR(MIN(E14:J14)),"",MIN(E14:J14))</f>
        <v>6.41</v>
      </c>
      <c r="T14" s="28">
        <f>IF(ISERROR(MAX(E14:J14)),"",MAX(E14:J14))</f>
        <v>8.5500000000000007</v>
      </c>
      <c r="U14" s="28">
        <f>IF(ISERROR(ROUND(AVERAGE(E14:J14),2)),"",ROUND(AVERAGE(E14:J14),2))</f>
        <v>7.19</v>
      </c>
      <c r="V14" s="28">
        <f>IF(ISERROR(MEDIAN(E14:J14)),"",MEDIAN(I14:J14))</f>
        <v>6.5</v>
      </c>
      <c r="W14" s="36">
        <f>IF(ISERROR(STDEV(E14:J14)),"",STDEV(E14:J14))</f>
        <v>1.0042758585169744</v>
      </c>
      <c r="X14" s="29">
        <f>IF(ISERROR(W14/U14),"",W14/U14)</f>
        <v>0.13967675361849435</v>
      </c>
      <c r="Y14" s="11"/>
      <c r="Z14" s="11"/>
      <c r="AA14" s="1"/>
      <c r="AB14" s="7">
        <f>IF(COUNT(I14:J14)&lt;1,"",SMALL(I14:J14,1))</f>
        <v>6.5</v>
      </c>
      <c r="AC14" s="7" t="str">
        <f>IF(COUNT(I14:J14)&lt;2,"",SMALL(I14:J14,2))</f>
        <v/>
      </c>
      <c r="AD14" s="7" t="str">
        <f>IF(COUNT(I14:J14)&lt;3,"",SMALL(I14:J14,3))</f>
        <v/>
      </c>
      <c r="AE14" s="7" t="str">
        <f>IF(COUNT(I14:J14)&lt;4,"",SMALL(I14:J14,4))</f>
        <v/>
      </c>
      <c r="AF14" s="7" t="str">
        <f>IF(COUNT(I14:J14)&lt;5,"",SMALL(I14:J14,5))</f>
        <v/>
      </c>
      <c r="AG14" s="7" t="str">
        <f>IF(COUNT(I14:J14)&lt;6,"",SMALL(I14:J14,6))</f>
        <v/>
      </c>
      <c r="AH14" s="7" t="str">
        <f>IF(COUNT(I14:J14)&lt;3,"",AVERAGE(AB14:AD14))</f>
        <v/>
      </c>
      <c r="AI14" s="7" t="str">
        <f>IF(COUNT(I14:J14)&lt;4,"",AVERAGE(AC14:AE14))</f>
        <v/>
      </c>
      <c r="AJ14" s="7" t="str">
        <f>IF(COUNT(I14:J14)&lt;5,"",AVERAGE(AD14:AF14))</f>
        <v/>
      </c>
      <c r="AK14" s="7" t="str">
        <f>IF(COUNT(I14:J14)&lt;6,"",AVERAGE(AE14:AG14))</f>
        <v/>
      </c>
      <c r="AL14" s="1"/>
      <c r="AM14" s="10" t="e">
        <f>IF(#REF!&gt;=1000,TEXT(#REF!,"0.000,00"),TEXT(#REF!,"0,00"))</f>
        <v>#REF!</v>
      </c>
      <c r="AN14" s="10" t="str">
        <f>IF(I14&gt;=1000,TEXT(I14,"0.000,00"),TEXT(I14,"0,00"))</f>
        <v>6,50</v>
      </c>
      <c r="AO14" s="10" t="e">
        <f>IF(#REF!&gt;=1000,TEXT(#REF!,"0.000,00"),TEXT(#REF!,"0,00"))</f>
        <v>#REF!</v>
      </c>
      <c r="AP14" s="10" t="e">
        <f>IF(#REF!&gt;=1000,TEXT(#REF!,"0.000,00"),TEXT(#REF!,"0,00"))</f>
        <v>#REF!</v>
      </c>
      <c r="AQ14" s="10" t="e">
        <f>IF(#REF!&gt;=1000,TEXT(#REF!,"0.000,00"),TEXT(#REF!,"0,00"))</f>
        <v>#REF!</v>
      </c>
      <c r="AR14" s="10" t="e">
        <f>IF(#REF!&gt;=1000,TEXT(#REF!,"0.000,00"),TEXT(#REF!,"0,00"))</f>
        <v>#REF!</v>
      </c>
      <c r="AS14" s="10" t="e">
        <f>IF(#REF!&gt;=1000,TEXT(#REF!,"0.000,00"),TEXT(#REF!,"0,00"))</f>
        <v>#REF!</v>
      </c>
      <c r="AT14" s="10" t="e">
        <f>IF(#REF!&gt;=1000,TEXT(#REF!,"0.000,00"),TEXT(#REF!,"0,00"))</f>
        <v>#REF!</v>
      </c>
      <c r="AU14" s="10" t="e">
        <f>IF(#REF!&gt;=1000,TEXT(#REF!,"0.000,00"),TEXT(#REF!,"0,00"))</f>
        <v>#REF!</v>
      </c>
      <c r="AV14" s="10" t="e">
        <f>IF(#REF!&gt;=1000,TEXT(#REF!,"0.000,00"),TEXT(#REF!,"0,00"))</f>
        <v>#REF!</v>
      </c>
      <c r="AW14" s="1"/>
      <c r="AX14" s="2" t="e">
        <f>IF(PREENCHER!AH14="",#REF!,IF(PREENCHER!AI14="",#REF!,IF(PREENCHER!AJ14="",#REF!,IF(STDEV(PREENCHER!$AB14:$AD14)/AVERAGE(PREENCHER!$AB14:$AD14)&gt;#REF!,IF(STDEV(PREENCHER!$AC14:$AE14)/AVERAGE(PREENCHER!$AC14:$AE14)&gt;#REF!,IF(STDEV(PREENCHER!$AD14:$AF14)/AVERAGE(PREENCHER!$AD14:$AF14)&gt;#REF!,IF(STDEV(PREENCHER!$AE14:$AG14)/AVERAGE(PREENCHER!$AE14:$AG14)&gt;#REF!,#REF!,AVERAGE(PREENCHER!$AE14:$AG14)),AVERAGE(PREENCHER!$AD14:$AF14)),AVERAGE(PREENCHER!$AC14:$AE14)),AVERAGE(PREENCHER!$AB14:$AD14)))))</f>
        <v>#REF!</v>
      </c>
      <c r="AY14" s="2" t="str">
        <f>IF(ISERROR(ROUND(AX14,2)),"",ROUND(AX14,2))</f>
        <v/>
      </c>
      <c r="BA14" t="s">
        <v>48</v>
      </c>
      <c r="BC14" s="14" t="str">
        <f>IF(ISERROR(IF(COUNT(I14:J14)=2,"Apenas dois preços comparativos válidos. ","")),"",IF(COUNT(I14:J14)=2,"Apenas dois preços comparativos válidos. ",""))</f>
        <v/>
      </c>
      <c r="BD14" s="15" t="str">
        <f>IF(ISERROR(IF(COUNT(I14:J14)=1,"Apenas um preço comparativo válido. ","")),"",IF(COUNT(I14:J14)=1,"Apenas um preço comparativo válido. ",""))</f>
        <v xml:space="preserve">Apenas um preço comparativo válido. </v>
      </c>
      <c r="BE14" s="14" t="str">
        <f>IF(A14="","",IF(ISERROR(IF(COUNT(I14:J14)=0,"Nenhum preço comparativo válido. ","")),"",IF(COUNT(I14:J14)=0,"Nenhum preço comparativo válido. ","")))</f>
        <v/>
      </c>
      <c r="BF14" s="32" t="str">
        <f t="shared" ref="BF14" si="1">IF(ISERROR(IF(N14&gt;L14,(N14-L14)/L14,"")),"",IF(N14&gt;L14,(N14-L14)/L14,""))</f>
        <v/>
      </c>
      <c r="BG14" s="14" t="str">
        <f>IF(ISERROR(IF(BF14="","","Neste item, o valor contratado pelo TJDFT é "&amp;TEXT(BF14,"0,00%")&amp;" superior à média comparativa.")),"",IF(BF14="","","Neste item, o valor contratado pelo TJDFT é "&amp;TEXT(BF14,"0,00%")&amp;" superior à média comparativa."))</f>
        <v/>
      </c>
    </row>
    <row r="15" spans="1:59" ht="27" customHeight="1" thickBot="1">
      <c r="A15" s="56" t="s">
        <v>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Q15" s="60" t="s">
        <v>2</v>
      </c>
      <c r="R15" s="61"/>
      <c r="S15" s="61"/>
      <c r="T15" s="61"/>
      <c r="U15" s="61"/>
      <c r="V15" s="61"/>
      <c r="W15" s="61"/>
      <c r="X15" s="62"/>
    </row>
    <row r="16" spans="1:59" ht="51.75" customHeight="1" thickBot="1">
      <c r="A16" s="66" t="s">
        <v>3</v>
      </c>
      <c r="B16" s="68" t="s">
        <v>4</v>
      </c>
      <c r="C16" s="68" t="s">
        <v>5</v>
      </c>
      <c r="D16" s="70" t="s">
        <v>6</v>
      </c>
      <c r="E16" s="34"/>
      <c r="F16" s="34"/>
      <c r="G16" s="34"/>
      <c r="H16" s="34"/>
      <c r="I16" s="43"/>
      <c r="J16" s="44"/>
      <c r="K16" s="45" t="s">
        <v>7</v>
      </c>
      <c r="L16" s="46"/>
      <c r="M16" s="45" t="s">
        <v>8</v>
      </c>
      <c r="N16" s="49"/>
      <c r="O16" s="50" t="s">
        <v>9</v>
      </c>
      <c r="Q16" s="63"/>
      <c r="R16" s="64"/>
      <c r="S16" s="64"/>
      <c r="T16" s="64"/>
      <c r="U16" s="64"/>
      <c r="V16" s="64"/>
      <c r="W16" s="64"/>
      <c r="X16" s="65"/>
      <c r="AB16" s="53" t="s">
        <v>10</v>
      </c>
      <c r="AC16" s="53"/>
      <c r="AD16" s="53"/>
      <c r="AE16" s="53"/>
      <c r="AF16" s="53"/>
      <c r="AG16" s="53"/>
      <c r="AH16" s="53"/>
      <c r="AI16" s="53"/>
      <c r="AJ16" s="53"/>
      <c r="AK16" s="53"/>
      <c r="AM16" s="53" t="s">
        <v>11</v>
      </c>
      <c r="AN16" s="53"/>
      <c r="AO16" s="53"/>
      <c r="AP16" s="53"/>
      <c r="AQ16" s="53"/>
      <c r="AR16" s="53"/>
      <c r="AS16" s="53"/>
      <c r="AT16" s="53"/>
      <c r="AU16" s="53"/>
      <c r="AV16" s="53"/>
      <c r="AX16" s="52" t="s">
        <v>12</v>
      </c>
      <c r="AY16" s="52"/>
      <c r="BA16" s="13"/>
      <c r="BC16" s="42" t="s">
        <v>13</v>
      </c>
      <c r="BD16" s="42"/>
      <c r="BE16" s="42"/>
      <c r="BF16" s="42"/>
      <c r="BG16" s="42"/>
    </row>
    <row r="17" spans="1:59" ht="111" customHeight="1" thickBot="1">
      <c r="A17" s="67"/>
      <c r="B17" s="69"/>
      <c r="C17" s="69"/>
      <c r="D17" s="71"/>
      <c r="E17" s="35" t="s">
        <v>73</v>
      </c>
      <c r="F17" s="35" t="s">
        <v>74</v>
      </c>
      <c r="G17" s="35" t="s">
        <v>75</v>
      </c>
      <c r="H17" s="35" t="s">
        <v>76</v>
      </c>
      <c r="I17" s="35" t="s">
        <v>77</v>
      </c>
      <c r="J17" s="35"/>
      <c r="K17" s="25" t="s">
        <v>14</v>
      </c>
      <c r="L17" s="25" t="s">
        <v>15</v>
      </c>
      <c r="M17" s="25" t="s">
        <v>14</v>
      </c>
      <c r="N17" s="26" t="s">
        <v>15</v>
      </c>
      <c r="O17" s="51"/>
      <c r="Q17" s="17" t="s">
        <v>16</v>
      </c>
      <c r="R17" s="17" t="s">
        <v>17</v>
      </c>
      <c r="S17" s="17" t="s">
        <v>18</v>
      </c>
      <c r="T17" s="17" t="s">
        <v>19</v>
      </c>
      <c r="U17" s="17" t="s">
        <v>20</v>
      </c>
      <c r="V17" s="17" t="s">
        <v>21</v>
      </c>
      <c r="W17" s="17" t="s">
        <v>22</v>
      </c>
      <c r="X17" s="17" t="s">
        <v>23</v>
      </c>
      <c r="AB17" s="3" t="s">
        <v>24</v>
      </c>
      <c r="AC17" s="3" t="s">
        <v>25</v>
      </c>
      <c r="AD17" s="3" t="s">
        <v>26</v>
      </c>
      <c r="AE17" s="3" t="s">
        <v>27</v>
      </c>
      <c r="AF17" s="3" t="s">
        <v>28</v>
      </c>
      <c r="AG17" s="3" t="s">
        <v>29</v>
      </c>
      <c r="AH17" s="3" t="s">
        <v>30</v>
      </c>
      <c r="AI17" s="3" t="s">
        <v>31</v>
      </c>
      <c r="AJ17" s="3" t="s">
        <v>32</v>
      </c>
      <c r="AK17" s="3" t="s">
        <v>33</v>
      </c>
      <c r="AM17" s="3" t="s">
        <v>34</v>
      </c>
      <c r="AN17" s="3" t="s">
        <v>35</v>
      </c>
      <c r="AO17" s="3" t="s">
        <v>36</v>
      </c>
      <c r="AP17" s="3" t="s">
        <v>37</v>
      </c>
      <c r="AQ17" s="3" t="s">
        <v>38</v>
      </c>
      <c r="AR17" s="3" t="s">
        <v>39</v>
      </c>
      <c r="AS17" s="3" t="s">
        <v>40</v>
      </c>
      <c r="AT17" s="3" t="s">
        <v>41</v>
      </c>
      <c r="AU17" s="3" t="s">
        <v>42</v>
      </c>
      <c r="AV17" s="3" t="s">
        <v>43</v>
      </c>
      <c r="AX17" s="38" t="s">
        <v>44</v>
      </c>
      <c r="AY17" s="38" t="s">
        <v>45</v>
      </c>
      <c r="BA17" s="12" t="s">
        <v>9</v>
      </c>
      <c r="BB17" s="12"/>
      <c r="BC17" s="42" t="s">
        <v>46</v>
      </c>
      <c r="BD17" s="42"/>
      <c r="BE17" s="42"/>
      <c r="BF17" s="47" t="s">
        <v>47</v>
      </c>
      <c r="BG17" s="48"/>
    </row>
    <row r="18" spans="1:59" ht="22.5" customHeight="1">
      <c r="A18" s="19">
        <v>4</v>
      </c>
      <c r="B18" s="33" t="s">
        <v>72</v>
      </c>
      <c r="C18" s="20" t="s">
        <v>5</v>
      </c>
      <c r="D18" s="21">
        <v>500</v>
      </c>
      <c r="E18" s="22">
        <v>14.5</v>
      </c>
      <c r="F18" s="22">
        <v>15.9</v>
      </c>
      <c r="G18" s="22">
        <v>14.36</v>
      </c>
      <c r="H18" s="22">
        <v>13.46</v>
      </c>
      <c r="I18" s="22">
        <v>15.98</v>
      </c>
      <c r="J18" s="22"/>
      <c r="K18" s="23">
        <f>IF(ISERROR(ROUND(AVERAGE(E18:J18),2)),"",ROUND(AVERAGE(E18:J18),2))</f>
        <v>14.84</v>
      </c>
      <c r="L18" s="23">
        <f>IF(ISERROR(ROUND(K18*D18,2)),"",ROUND(K18*D18,2))</f>
        <v>7420</v>
      </c>
      <c r="M18" s="22"/>
      <c r="N18" s="24">
        <f>IF(A18="","",ROUND(M18*D18,2))</f>
        <v>0</v>
      </c>
      <c r="O18" s="18"/>
      <c r="P18" s="11"/>
      <c r="Q18" s="30">
        <f>IF(ISERROR(COUNTA(E18:J18)),"",COUNTA(E18:J18))</f>
        <v>5</v>
      </c>
      <c r="R18" s="27">
        <f>IF(ISERROR(COUNT(E18:J18)),"",COUNT(E18:J18))</f>
        <v>5</v>
      </c>
      <c r="S18" s="28">
        <f>IF(ISERROR(MIN(E18:J18)),"",MIN(E18:J18))</f>
        <v>13.46</v>
      </c>
      <c r="T18" s="28">
        <f>IF(ISERROR(MAX(E18:J18)),"",MAX(E18:J18))</f>
        <v>15.98</v>
      </c>
      <c r="U18" s="28">
        <f>IF(ISERROR(ROUND(AVERAGE(E18:J18),2)),"",ROUND(AVERAGE(E18:J18),2))</f>
        <v>14.84</v>
      </c>
      <c r="V18" s="28">
        <f>IF(ISERROR(MEDIAN(E18:J18)),"",MEDIAN(I18:J18))</f>
        <v>15.98</v>
      </c>
      <c r="W18" s="36">
        <f>IF(ISERROR(STDEV(E18:J18)),"",STDEV(E18:J18))</f>
        <v>1.0809255293497155</v>
      </c>
      <c r="X18" s="29">
        <f>IF(ISERROR(W18/U18),"",W18/U18)</f>
        <v>7.2838647530304279E-2</v>
      </c>
      <c r="Y18" s="11"/>
      <c r="Z18" s="11"/>
      <c r="AA18" s="1"/>
      <c r="AB18" s="7">
        <f>IF(COUNT(I18:J18)&lt;1,"",SMALL(I18:J18,1))</f>
        <v>15.98</v>
      </c>
      <c r="AC18" s="7" t="str">
        <f>IF(COUNT(I18:J18)&lt;2,"",SMALL(I18:J18,2))</f>
        <v/>
      </c>
      <c r="AD18" s="7" t="str">
        <f>IF(COUNT(I18:J18)&lt;3,"",SMALL(I18:J18,3))</f>
        <v/>
      </c>
      <c r="AE18" s="7" t="str">
        <f>IF(COUNT(I18:J18)&lt;4,"",SMALL(I18:J18,4))</f>
        <v/>
      </c>
      <c r="AF18" s="7" t="str">
        <f>IF(COUNT(I18:J18)&lt;5,"",SMALL(I18:J18,5))</f>
        <v/>
      </c>
      <c r="AG18" s="7" t="str">
        <f>IF(COUNT(I18:J18)&lt;6,"",SMALL(I18:J18,6))</f>
        <v/>
      </c>
      <c r="AH18" s="7" t="str">
        <f>IF(COUNT(I18:J18)&lt;3,"",AVERAGE(AB18:AD18))</f>
        <v/>
      </c>
      <c r="AI18" s="7" t="str">
        <f>IF(COUNT(I18:J18)&lt;4,"",AVERAGE(AC18:AE18))</f>
        <v/>
      </c>
      <c r="AJ18" s="7" t="str">
        <f>IF(COUNT(I18:J18)&lt;5,"",AVERAGE(AD18:AF18))</f>
        <v/>
      </c>
      <c r="AK18" s="7" t="str">
        <f>IF(COUNT(I18:J18)&lt;6,"",AVERAGE(AE18:AG18))</f>
        <v/>
      </c>
      <c r="AL18" s="1"/>
      <c r="AM18" s="10" t="e">
        <f>IF(#REF!&gt;=1000,TEXT(#REF!,"0.000,00"),TEXT(#REF!,"0,00"))</f>
        <v>#REF!</v>
      </c>
      <c r="AN18" s="10" t="str">
        <f>IF(I18&gt;=1000,TEXT(I18,"0.000,00"),TEXT(I18,"0,00"))</f>
        <v>15,98</v>
      </c>
      <c r="AO18" s="10" t="e">
        <f>IF(#REF!&gt;=1000,TEXT(#REF!,"0.000,00"),TEXT(#REF!,"0,00"))</f>
        <v>#REF!</v>
      </c>
      <c r="AP18" s="10" t="e">
        <f>IF(#REF!&gt;=1000,TEXT(#REF!,"0.000,00"),TEXT(#REF!,"0,00"))</f>
        <v>#REF!</v>
      </c>
      <c r="AQ18" s="10" t="e">
        <f>IF(#REF!&gt;=1000,TEXT(#REF!,"0.000,00"),TEXT(#REF!,"0,00"))</f>
        <v>#REF!</v>
      </c>
      <c r="AR18" s="10" t="e">
        <f>IF(#REF!&gt;=1000,TEXT(#REF!,"0.000,00"),TEXT(#REF!,"0,00"))</f>
        <v>#REF!</v>
      </c>
      <c r="AS18" s="10" t="e">
        <f>IF(#REF!&gt;=1000,TEXT(#REF!,"0.000,00"),TEXT(#REF!,"0,00"))</f>
        <v>#REF!</v>
      </c>
      <c r="AT18" s="10" t="e">
        <f>IF(#REF!&gt;=1000,TEXT(#REF!,"0.000,00"),TEXT(#REF!,"0,00"))</f>
        <v>#REF!</v>
      </c>
      <c r="AU18" s="10" t="e">
        <f>IF(#REF!&gt;=1000,TEXT(#REF!,"0.000,00"),TEXT(#REF!,"0,00"))</f>
        <v>#REF!</v>
      </c>
      <c r="AV18" s="10" t="e">
        <f>IF(#REF!&gt;=1000,TEXT(#REF!,"0.000,00"),TEXT(#REF!,"0,00"))</f>
        <v>#REF!</v>
      </c>
      <c r="AW18" s="1"/>
      <c r="AX18" s="2" t="e">
        <f>IF(PREENCHER!AH18="",#REF!,IF(PREENCHER!AI18="",#REF!,IF(PREENCHER!AJ18="",#REF!,IF(STDEV(PREENCHER!$AB18:$AD18)/AVERAGE(PREENCHER!$AB18:$AD18)&gt;#REF!,IF(STDEV(PREENCHER!$AC18:$AE18)/AVERAGE(PREENCHER!$AC18:$AE18)&gt;#REF!,IF(STDEV(PREENCHER!$AD18:$AF18)/AVERAGE(PREENCHER!$AD18:$AF18)&gt;#REF!,IF(STDEV(PREENCHER!$AE18:$AG18)/AVERAGE(PREENCHER!$AE18:$AG18)&gt;#REF!,#REF!,AVERAGE(PREENCHER!$AE18:$AG18)),AVERAGE(PREENCHER!$AD18:$AF18)),AVERAGE(PREENCHER!$AC18:$AE18)),AVERAGE(PREENCHER!$AB18:$AD18)))))</f>
        <v>#REF!</v>
      </c>
      <c r="AY18" s="2" t="str">
        <f>IF(ISERROR(ROUND(AX18,2)),"",ROUND(AX18,2))</f>
        <v/>
      </c>
      <c r="BA18" t="s">
        <v>48</v>
      </c>
      <c r="BC18" s="14" t="str">
        <f>IF(ISERROR(IF(COUNT(I18:J18)=2,"Apenas dois preços comparativos válidos. ","")),"",IF(COUNT(I18:J18)=2,"Apenas dois preços comparativos válidos. ",""))</f>
        <v/>
      </c>
      <c r="BD18" s="15" t="str">
        <f>IF(ISERROR(IF(COUNT(I18:J18)=1,"Apenas um preço comparativo válido. ","")),"",IF(COUNT(I18:J18)=1,"Apenas um preço comparativo válido. ",""))</f>
        <v xml:space="preserve">Apenas um preço comparativo válido. </v>
      </c>
      <c r="BE18" s="14" t="str">
        <f>IF(A18="","",IF(ISERROR(IF(COUNT(I18:J18)=0,"Nenhum preço comparativo válido. ","")),"",IF(COUNT(I18:J18)=0,"Nenhum preço comparativo válido. ","")))</f>
        <v/>
      </c>
      <c r="BF18" s="32" t="str">
        <f t="shared" ref="BF18" si="2">IF(ISERROR(IF(N18&gt;L18,(N18-L18)/L18,"")),"",IF(N18&gt;L18,(N18-L18)/L18,""))</f>
        <v/>
      </c>
      <c r="BG18" s="14" t="str">
        <f>IF(ISERROR(IF(BF18="","","Neste item, o valor contratado pelo TJDFT é "&amp;TEXT(BF18,"0,00%")&amp;" superior à média comparativa.")),"",IF(BF18="","","Neste item, o valor contratado pelo TJDFT é "&amp;TEXT(BF18,"0,00%")&amp;" superior à média comparativa."))</f>
        <v/>
      </c>
    </row>
    <row r="19" spans="1:59" ht="45" customHeight="1">
      <c r="A19" s="54" t="s">
        <v>49</v>
      </c>
      <c r="B19" s="54"/>
      <c r="C19" s="54"/>
      <c r="D19" s="54"/>
      <c r="E19" s="54"/>
      <c r="F19" s="54"/>
      <c r="G19" s="54"/>
      <c r="H19" s="54"/>
      <c r="I19" s="54"/>
      <c r="J19" s="54"/>
      <c r="K19" s="55"/>
      <c r="L19" s="40">
        <f>L6+L10+L14+L18</f>
        <v>12345.7</v>
      </c>
      <c r="M19" s="39"/>
      <c r="N19" s="39"/>
      <c r="O19" s="39"/>
      <c r="P19" s="31"/>
      <c r="Q19" s="16"/>
      <c r="R19" s="16"/>
      <c r="S19" s="16"/>
      <c r="T19" s="16"/>
      <c r="U19" s="16"/>
      <c r="V19" s="16"/>
      <c r="W19" s="16"/>
      <c r="X19" s="16"/>
    </row>
    <row r="20" spans="1:59" ht="37.5" customHeight="1">
      <c r="A20" s="41" t="s">
        <v>50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6"/>
      <c r="Y20" s="16"/>
      <c r="Z20" s="16"/>
    </row>
  </sheetData>
  <mergeCells count="66">
    <mergeCell ref="AB16:AK16"/>
    <mergeCell ref="AM16:AV16"/>
    <mergeCell ref="AX16:AY16"/>
    <mergeCell ref="BC16:BG16"/>
    <mergeCell ref="BC17:BE17"/>
    <mergeCell ref="BF17:BG17"/>
    <mergeCell ref="A15:O15"/>
    <mergeCell ref="Q15:X16"/>
    <mergeCell ref="A16:A17"/>
    <mergeCell ref="B16:B17"/>
    <mergeCell ref="C16:C17"/>
    <mergeCell ref="D16:D17"/>
    <mergeCell ref="I16:J16"/>
    <mergeCell ref="K16:L16"/>
    <mergeCell ref="M16:N16"/>
    <mergeCell ref="O16:O17"/>
    <mergeCell ref="BC8:BG8"/>
    <mergeCell ref="BC9:BE9"/>
    <mergeCell ref="BF9:BG9"/>
    <mergeCell ref="A11:XFD11"/>
    <mergeCell ref="A12:A13"/>
    <mergeCell ref="B12:B13"/>
    <mergeCell ref="C12:C13"/>
    <mergeCell ref="D12:D13"/>
    <mergeCell ref="I12:J12"/>
    <mergeCell ref="BC12:BG12"/>
    <mergeCell ref="BC13:BE13"/>
    <mergeCell ref="BF13:BG13"/>
    <mergeCell ref="M12:N12"/>
    <mergeCell ref="O12:O13"/>
    <mergeCell ref="AB12:AK12"/>
    <mergeCell ref="AM12:AV12"/>
    <mergeCell ref="O8:O9"/>
    <mergeCell ref="K12:L12"/>
    <mergeCell ref="AB8:AK8"/>
    <mergeCell ref="AM8:AV8"/>
    <mergeCell ref="AX8:AY8"/>
    <mergeCell ref="AX12:AY12"/>
    <mergeCell ref="C8:C9"/>
    <mergeCell ref="D8:D9"/>
    <mergeCell ref="I8:J8"/>
    <mergeCell ref="K8:L8"/>
    <mergeCell ref="M8:N8"/>
    <mergeCell ref="A3:O3"/>
    <mergeCell ref="A2:X2"/>
    <mergeCell ref="Q3:X4"/>
    <mergeCell ref="A4:A5"/>
    <mergeCell ref="B4:B5"/>
    <mergeCell ref="C4:C5"/>
    <mergeCell ref="D4:D5"/>
    <mergeCell ref="A20:O20"/>
    <mergeCell ref="BC4:BG4"/>
    <mergeCell ref="I4:J4"/>
    <mergeCell ref="K4:L4"/>
    <mergeCell ref="BF5:BG5"/>
    <mergeCell ref="M4:N4"/>
    <mergeCell ref="O4:O5"/>
    <mergeCell ref="BC5:BE5"/>
    <mergeCell ref="AX4:AY4"/>
    <mergeCell ref="AB4:AK4"/>
    <mergeCell ref="AM4:AV4"/>
    <mergeCell ref="A19:K19"/>
    <mergeCell ref="A7:O7"/>
    <mergeCell ref="Q7:X8"/>
    <mergeCell ref="A8:A9"/>
    <mergeCell ref="B8:B9"/>
  </mergeCells>
  <phoneticPr fontId="3" type="noConversion"/>
  <pageMargins left="0.78740157480314965" right="0.78740157480314965" top="1.4173228346456694" bottom="0.98425196850393704" header="0.59055118110236227" footer="0.51181102362204722"/>
  <pageSetup paperSize="9" scale="32" fitToHeight="10" orientation="landscape" horizontalDpi="1200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3" width="7.5703125" customWidth="1"/>
    <col min="4" max="4" width="7.5703125" bestFit="1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53" t="s">
        <v>2</v>
      </c>
      <c r="T6" s="53"/>
      <c r="U6" s="53"/>
    </row>
    <row r="7" spans="1:21" ht="13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PREENCHER!I5</f>
        <v>BANCO DE PREÇOS PREF. MUN. S. JOSÉ DOS AUSENTES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PREENCHER!K5</f>
        <v>UNITÁRIO</v>
      </c>
      <c r="P7" s="3" t="str">
        <f>PREENCHER!L5</f>
        <v>TOTAL</v>
      </c>
      <c r="Q7" s="3" t="str">
        <f>PREENCHER!O4</f>
        <v>OBSERVAÇÃO</v>
      </c>
      <c r="S7" s="3" t="s">
        <v>21</v>
      </c>
      <c r="T7" s="3" t="s">
        <v>22</v>
      </c>
      <c r="U7" s="3" t="s">
        <v>23</v>
      </c>
    </row>
    <row r="8" spans="1:21" ht="30">
      <c r="A8" s="5">
        <f>IF(PREENCHER!A14="","",PREENCHER!A14)</f>
        <v>3</v>
      </c>
      <c r="B8" s="5" t="str">
        <f>IF(PREENCHER!B14="","",PREENCHER!B14)</f>
        <v>Lençol descartável 50CM X 50M</v>
      </c>
      <c r="C8" s="5" t="str">
        <f>IF(PREENCHER!C14="","",PREENCHER!C14)</f>
        <v>RL</v>
      </c>
      <c r="D8" s="5">
        <f>IF(PREENCHER!D14="","",PREENCHER!D14)</f>
        <v>100</v>
      </c>
      <c r="E8" s="6" t="e">
        <f>IF(PREENCHER!#REF!="","",IF(COUNTIF(PREENCHER!$AB14:$AD14,PREENCHER!#REF!)=0,CONCATENATE(PREENCHER!AM14,#REF!),PREENCHER!#REF!))</f>
        <v>#REF!</v>
      </c>
      <c r="F8" s="6">
        <f>IF(PREENCHER!I14="","",IF(COUNTIF(PREENCHER!$AB14:$AD14,PREENCHER!I14)=0,CONCATENATE(PREENCHER!AN14,#REF!),PREENCHER!I14))</f>
        <v>6.5</v>
      </c>
      <c r="G8" s="6" t="e">
        <f>IF(PREENCHER!#REF!="","",IF(COUNTIF(PREENCHER!$AB14:$AD14,PREENCHER!#REF!)=0,CONCATENATE(PREENCHER!AO14,#REF!),PREENCHER!#REF!))</f>
        <v>#REF!</v>
      </c>
      <c r="H8" s="6" t="e">
        <f>IF(PREENCHER!#REF!="","",IF(COUNTIF(PREENCHER!$AB14:$AD14,PREENCHER!#REF!)=0,CONCATENATE(PREENCHER!AP14,#REF!),PREENCHER!#REF!))</f>
        <v>#REF!</v>
      </c>
      <c r="I8" s="6" t="e">
        <f>IF(PREENCHER!#REF!="","",IF(COUNTIF(PREENCHER!$AB14:$AD14,PREENCHER!#REF!)=0,CONCATENATE(PREENCHER!AQ14,#REF!),PREENCHER!#REF!))</f>
        <v>#REF!</v>
      </c>
      <c r="J8" s="6" t="e">
        <f>IF(PREENCHER!#REF!="","",IF(COUNTIF(PREENCHER!$AB14:$AD14,PREENCHER!#REF!)=0,CONCATENATE(PREENCHER!AR14,#REF!),PREENCHER!#REF!))</f>
        <v>#REF!</v>
      </c>
      <c r="K8" s="6" t="e">
        <f>IF(PREENCHER!#REF!="","",IF(COUNTIF(PREENCHER!$AB14:$AD14,PREENCHER!#REF!)=0,CONCATENATE(PREENCHER!AS14,#REF!),PREENCHER!#REF!))</f>
        <v>#REF!</v>
      </c>
      <c r="L8" s="6" t="e">
        <f>IF(PREENCHER!#REF!="","",IF(COUNTIF(PREENCHER!$AB14:$AD14,PREENCHER!#REF!)=0,CONCATENATE(PREENCHER!AT14,#REF!),PREENCHER!#REF!))</f>
        <v>#REF!</v>
      </c>
      <c r="M8" s="6" t="e">
        <f>IF(PREENCHER!#REF!="","",IF(COUNTIF(PREENCHER!$AB14:$AD14,PREENCHER!#REF!)=0,CONCATENATE(PREENCHER!AU14,#REF!),PREENCHER!#REF!))</f>
        <v>#REF!</v>
      </c>
      <c r="N8" s="6" t="e">
        <f>IF(PREENCHER!#REF!="","",IF(COUNTIF(PREENCHER!$AB14:$AD14,PREENCHER!#REF!)=0,CONCATENATE(PREENCHER!AV14,#REF!),PREENCHER!#REF!))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90">
      <c r="A9" s="5" t="str">
        <f>IF(PREENCHER!A15="","",PREENCHER!A15)</f>
        <v>PREÇOS COMPARATIVOS</v>
      </c>
      <c r="B9" s="5" t="str">
        <f>IF(PREENCHER!B15="","",PREENCHER!B15)</f>
        <v/>
      </c>
      <c r="C9" s="5" t="str">
        <f>IF(PREENCHER!C15="","",PREENCHER!C15)</f>
        <v/>
      </c>
      <c r="D9" s="5" t="str">
        <f>IF(PREENCHER!D15="","",PREENCHER!D15)</f>
        <v/>
      </c>
      <c r="E9" s="6" t="e">
        <f>IF(PREENCHER!#REF!="","",IF(COUNTIF(PREENCHER!$AB15:$AD15,PREENCHER!#REF!)=0,CONCATENATE(PREENCHER!AM15,#REF!),PREENCHER!#REF!))</f>
        <v>#REF!</v>
      </c>
      <c r="F9" s="6" t="str">
        <f>IF(PREENCHER!I15="","",IF(COUNTIF(PREENCHER!$AB15:$AD15,PREENCHER!I15)=0,CONCATENATE(PREENCHER!AN15,#REF!),PREENCHER!I15))</f>
        <v/>
      </c>
      <c r="G9" s="6" t="e">
        <f>IF(PREENCHER!#REF!="","",IF(COUNTIF(PREENCHER!$AB15:$AD15,PREENCHER!#REF!)=0,CONCATENATE(PREENCHER!AO15,#REF!),PREENCHER!#REF!))</f>
        <v>#REF!</v>
      </c>
      <c r="H9" s="6" t="e">
        <f>IF(PREENCHER!#REF!="","",IF(COUNTIF(PREENCHER!$AB15:$AD15,PREENCHER!#REF!)=0,CONCATENATE(PREENCHER!AP15,#REF!),PREENCHER!#REF!))</f>
        <v>#REF!</v>
      </c>
      <c r="I9" s="6" t="e">
        <f>IF(PREENCHER!#REF!="","",IF(COUNTIF(PREENCHER!$AB15:$AD15,PREENCHER!#REF!)=0,CONCATENATE(PREENCHER!AQ15,#REF!),PREENCHER!#REF!))</f>
        <v>#REF!</v>
      </c>
      <c r="J9" s="6" t="e">
        <f>IF(PREENCHER!#REF!="","",IF(COUNTIF(PREENCHER!$AB15:$AD15,PREENCHER!#REF!)=0,CONCATENATE(PREENCHER!AR15,#REF!),PREENCHER!#REF!))</f>
        <v>#REF!</v>
      </c>
      <c r="K9" s="6" t="e">
        <f>IF(PREENCHER!#REF!="","",IF(COUNTIF(PREENCHER!$AB15:$AD15,PREENCHER!#REF!)=0,CONCATENATE(PREENCHER!AS15,#REF!),PREENCHER!#REF!))</f>
        <v>#REF!</v>
      </c>
      <c r="L9" s="6" t="e">
        <f>IF(PREENCHER!#REF!="","",IF(COUNTIF(PREENCHER!$AB15:$AD15,PREENCHER!#REF!)=0,CONCATENATE(PREENCHER!AT15,#REF!),PREENCHER!#REF!))</f>
        <v>#REF!</v>
      </c>
      <c r="M9" s="6" t="e">
        <f>IF(PREENCHER!#REF!="","",IF(COUNTIF(PREENCHER!$AB15:$AD15,PREENCHER!#REF!)=0,CONCATENATE(PREENCHER!AU15,#REF!),PREENCHER!#REF!))</f>
        <v>#REF!</v>
      </c>
      <c r="N9" s="6" t="e">
        <f>IF(PREENCHER!#REF!="","",IF(COUNTIF(PREENCHER!$AB15:$AD15,PREENCHER!#REF!)=0,CONCATENATE(PREENCHER!AV15,#REF!),PREENCHER!#REF!))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>
      <c r="A10" s="5" t="str">
        <f>IF(PREENCHER!A16="","",PREENCHER!A16)</f>
        <v>ITEM</v>
      </c>
      <c r="B10" s="5" t="str">
        <f>IF(PREENCHER!B16="","",PREENCHER!B16)</f>
        <v>ESPECIFICAÇÃO</v>
      </c>
      <c r="C10" s="5" t="str">
        <f>IF(PREENCHER!C16="","",PREENCHER!C16)</f>
        <v>UN</v>
      </c>
      <c r="D10" s="5" t="str">
        <f>IF(PREENCHER!D16="","",PREENCHER!D16)</f>
        <v>QTDE</v>
      </c>
      <c r="E10" s="6" t="e">
        <f>IF(PREENCHER!#REF!="","",IF(COUNTIF(PREENCHER!$AB16:$AD16,PREENCHER!#REF!)=0,CONCATENATE(PREENCHER!AM16,#REF!),PREENCHER!#REF!))</f>
        <v>#REF!</v>
      </c>
      <c r="F10" s="6" t="str">
        <f>IF(PREENCHER!I16="","",IF(COUNTIF(PREENCHER!$AB16:$AD16,PREENCHER!I16)=0,CONCATENATE(PREENCHER!AN16,#REF!),PREENCHER!I16))</f>
        <v/>
      </c>
      <c r="G10" s="6" t="e">
        <f>IF(PREENCHER!#REF!="","",IF(COUNTIF(PREENCHER!$AB16:$AD16,PREENCHER!#REF!)=0,CONCATENATE(PREENCHER!AO16,#REF!),PREENCHER!#REF!))</f>
        <v>#REF!</v>
      </c>
      <c r="H10" s="6" t="e">
        <f>IF(PREENCHER!#REF!="","",IF(COUNTIF(PREENCHER!$AB16:$AD16,PREENCHER!#REF!)=0,CONCATENATE(PREENCHER!AP16,#REF!),PREENCHER!#REF!))</f>
        <v>#REF!</v>
      </c>
      <c r="I10" s="6" t="e">
        <f>IF(PREENCHER!#REF!="","",IF(COUNTIF(PREENCHER!$AB16:$AD16,PREENCHER!#REF!)=0,CONCATENATE(PREENCHER!AQ16,#REF!),PREENCHER!#REF!))</f>
        <v>#REF!</v>
      </c>
      <c r="J10" s="6" t="e">
        <f>IF(PREENCHER!#REF!="","",IF(COUNTIF(PREENCHER!$AB16:$AD16,PREENCHER!#REF!)=0,CONCATENATE(PREENCHER!AR16,#REF!),PREENCHER!#REF!))</f>
        <v>#REF!</v>
      </c>
      <c r="K10" s="6" t="e">
        <f>IF(PREENCHER!#REF!="","",IF(COUNTIF(PREENCHER!$AB16:$AD16,PREENCHER!#REF!)=0,CONCATENATE(PREENCHER!AS16,#REF!),PREENCHER!#REF!))</f>
        <v>#REF!</v>
      </c>
      <c r="L10" s="6" t="e">
        <f>IF(PREENCHER!#REF!="","",IF(COUNTIF(PREENCHER!$AB16:$AD16,PREENCHER!#REF!)=0,CONCATENATE(PREENCHER!AT16,#REF!),PREENCHER!#REF!))</f>
        <v>#REF!</v>
      </c>
      <c r="M10" s="6" t="e">
        <f>IF(PREENCHER!#REF!="","",IF(COUNTIF(PREENCHER!$AB16:$AD16,PREENCHER!#REF!)=0,CONCATENATE(PREENCHER!AU16,#REF!),PREENCHER!#REF!))</f>
        <v>#REF!</v>
      </c>
      <c r="N10" s="6" t="e">
        <f>IF(PREENCHER!#REF!="","",IF(COUNTIF(PREENCHER!$AB16:$AD16,PREENCHER!#REF!)=0,CONCATENATE(PREENCHER!AV16,#REF!),PREENCHER!#REF!))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52" t="s">
        <v>49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4" width="7.5703125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53" t="s">
        <v>2</v>
      </c>
      <c r="T6" s="53"/>
      <c r="U6" s="53"/>
    </row>
    <row r="7" spans="1:21" ht="13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PREENCHER!I5</f>
        <v>BANCO DE PREÇOS PREF. MUN. S. JOSÉ DOS AUSENTES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PREENCHER!K5</f>
        <v>UNITÁRIO</v>
      </c>
      <c r="P7" s="3" t="str">
        <f>PREENCHER!L5</f>
        <v>TOTAL</v>
      </c>
      <c r="Q7" s="3" t="str">
        <f>PREENCHER!O4</f>
        <v>OBSERVAÇÃO</v>
      </c>
      <c r="S7" s="3" t="s">
        <v>21</v>
      </c>
      <c r="T7" s="3" t="s">
        <v>22</v>
      </c>
      <c r="U7" s="3" t="s">
        <v>23</v>
      </c>
    </row>
    <row r="8" spans="1:21" ht="30">
      <c r="A8" s="5">
        <f>IF(PREENCHER!A14="","",PREENCHER!A14)</f>
        <v>3</v>
      </c>
      <c r="B8" s="5" t="str">
        <f>IF(PREENCHER!B14="","",PREENCHER!B14)</f>
        <v>Lençol descartável 50CM X 50M</v>
      </c>
      <c r="C8" s="5" t="str">
        <f>IF(PREENCHER!C14="","",PREENCHER!C14)</f>
        <v>RL</v>
      </c>
      <c r="D8" s="5">
        <f>IF(PREENCHER!D14="","",PREENCHER!D14)</f>
        <v>100</v>
      </c>
      <c r="E8" s="6" t="e">
        <f>IF(PREENCHER!#REF!="","",IF(COUNTIF(PREENCHER!$AC14:$AE14,PREENCHER!#REF!)=0,CONCATENATE(PREENCHER!AM14,#REF!),PREENCHER!#REF!))</f>
        <v>#REF!</v>
      </c>
      <c r="F8" s="6" t="e">
        <f>IF(PREENCHER!I14="","",IF(COUNTIF(PREENCHER!$AC14:$AE14,PREENCHER!I14)=0,CONCATENATE(PREENCHER!AN14,#REF!),PREENCHER!I14))</f>
        <v>#REF!</v>
      </c>
      <c r="G8" s="6" t="e">
        <f>IF(PREENCHER!#REF!="","",IF(COUNTIF(PREENCHER!$AC14:$AE14,PREENCHER!#REF!)=0,CONCATENATE(PREENCHER!AO14,#REF!),PREENCHER!#REF!))</f>
        <v>#REF!</v>
      </c>
      <c r="H8" s="6" t="e">
        <f>IF(PREENCHER!#REF!="","",IF(COUNTIF(PREENCHER!$AC14:$AE14,PREENCHER!#REF!)=0,CONCATENATE(PREENCHER!AP14,#REF!),PREENCHER!#REF!))</f>
        <v>#REF!</v>
      </c>
      <c r="I8" s="6" t="e">
        <f>IF(PREENCHER!#REF!="","",IF(COUNTIF(PREENCHER!$AC14:$AE14,PREENCHER!#REF!)=0,CONCATENATE(PREENCHER!AQ14,#REF!),PREENCHER!#REF!))</f>
        <v>#REF!</v>
      </c>
      <c r="J8" s="6" t="e">
        <f>IF(PREENCHER!#REF!="","",IF(COUNTIF(PREENCHER!$AC14:$AE14,PREENCHER!#REF!)=0,CONCATENATE(PREENCHER!AR14,#REF!),PREENCHER!#REF!))</f>
        <v>#REF!</v>
      </c>
      <c r="K8" s="6" t="e">
        <f>IF(PREENCHER!#REF!="","",IF(COUNTIF(PREENCHER!$AC14:$AE14,PREENCHER!#REF!)=0,CONCATENATE(PREENCHER!AS14,#REF!),PREENCHER!#REF!))</f>
        <v>#REF!</v>
      </c>
      <c r="L8" s="6" t="e">
        <f>IF(PREENCHER!#REF!="","",IF(COUNTIF(PREENCHER!$AC14:$AE14,PREENCHER!#REF!)=0,CONCATENATE(PREENCHER!AT14,#REF!),PREENCHER!#REF!))</f>
        <v>#REF!</v>
      </c>
      <c r="M8" s="6" t="e">
        <f>IF(PREENCHER!#REF!="","",IF(COUNTIF(PREENCHER!$AC14:$AE14,PREENCHER!#REF!)=0,CONCATENATE(PREENCHER!AU14,#REF!),PREENCHER!#REF!))</f>
        <v>#REF!</v>
      </c>
      <c r="N8" s="6" t="e">
        <f>IF(PREENCHER!#REF!="","",IF(COUNTIF(PREENCHER!$AC14:$AE14,PREENCHER!#REF!)=0,CONCATENATE(PREENCHER!AV14,#REF!),PREENCHER!#REF!))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90">
      <c r="A9" s="5" t="str">
        <f>IF(PREENCHER!A15="","",PREENCHER!A15)</f>
        <v>PREÇOS COMPARATIVOS</v>
      </c>
      <c r="B9" s="5" t="str">
        <f>IF(PREENCHER!B15="","",PREENCHER!B15)</f>
        <v/>
      </c>
      <c r="C9" s="5" t="str">
        <f>IF(PREENCHER!C15="","",PREENCHER!C15)</f>
        <v/>
      </c>
      <c r="D9" s="5" t="str">
        <f>IF(PREENCHER!D15="","",PREENCHER!D15)</f>
        <v/>
      </c>
      <c r="E9" s="6" t="e">
        <f>IF(PREENCHER!#REF!="","",IF(COUNTIF(PREENCHER!$AC15:$AE15,PREENCHER!#REF!)=0,CONCATENATE(PREENCHER!AM15,#REF!),PREENCHER!#REF!))</f>
        <v>#REF!</v>
      </c>
      <c r="F9" s="6" t="str">
        <f>IF(PREENCHER!I15="","",IF(COUNTIF(PREENCHER!$AC15:$AE15,PREENCHER!I15)=0,CONCATENATE(PREENCHER!AN15,#REF!),PREENCHER!I15))</f>
        <v/>
      </c>
      <c r="G9" s="6" t="e">
        <f>IF(PREENCHER!#REF!="","",IF(COUNTIF(PREENCHER!$AC15:$AE15,PREENCHER!#REF!)=0,CONCATENATE(PREENCHER!AO15,#REF!),PREENCHER!#REF!))</f>
        <v>#REF!</v>
      </c>
      <c r="H9" s="6" t="e">
        <f>IF(PREENCHER!#REF!="","",IF(COUNTIF(PREENCHER!$AC15:$AE15,PREENCHER!#REF!)=0,CONCATENATE(PREENCHER!AP15,#REF!),PREENCHER!#REF!))</f>
        <v>#REF!</v>
      </c>
      <c r="I9" s="6" t="e">
        <f>IF(PREENCHER!#REF!="","",IF(COUNTIF(PREENCHER!$AC15:$AE15,PREENCHER!#REF!)=0,CONCATENATE(PREENCHER!AQ15,#REF!),PREENCHER!#REF!))</f>
        <v>#REF!</v>
      </c>
      <c r="J9" s="6" t="e">
        <f>IF(PREENCHER!#REF!="","",IF(COUNTIF(PREENCHER!$AC15:$AE15,PREENCHER!#REF!)=0,CONCATENATE(PREENCHER!AR15,#REF!),PREENCHER!#REF!))</f>
        <v>#REF!</v>
      </c>
      <c r="K9" s="6" t="e">
        <f>IF(PREENCHER!#REF!="","",IF(COUNTIF(PREENCHER!$AC15:$AE15,PREENCHER!#REF!)=0,CONCATENATE(PREENCHER!AS15,#REF!),PREENCHER!#REF!))</f>
        <v>#REF!</v>
      </c>
      <c r="L9" s="6" t="e">
        <f>IF(PREENCHER!#REF!="","",IF(COUNTIF(PREENCHER!$AC15:$AE15,PREENCHER!#REF!)=0,CONCATENATE(PREENCHER!AT15,#REF!),PREENCHER!#REF!))</f>
        <v>#REF!</v>
      </c>
      <c r="M9" s="6" t="e">
        <f>IF(PREENCHER!#REF!="","",IF(COUNTIF(PREENCHER!$AC15:$AE15,PREENCHER!#REF!)=0,CONCATENATE(PREENCHER!AU15,#REF!),PREENCHER!#REF!))</f>
        <v>#REF!</v>
      </c>
      <c r="N9" s="6" t="e">
        <f>IF(PREENCHER!#REF!="","",IF(COUNTIF(PREENCHER!$AC15:$AE15,PREENCHER!#REF!)=0,CONCATENATE(PREENCHER!AV15,#REF!),PREENCHER!#REF!))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>
      <c r="A10" s="5" t="str">
        <f>IF(PREENCHER!A16="","",PREENCHER!A16)</f>
        <v>ITEM</v>
      </c>
      <c r="B10" s="5" t="str">
        <f>IF(PREENCHER!B16="","",PREENCHER!B16)</f>
        <v>ESPECIFICAÇÃO</v>
      </c>
      <c r="C10" s="5" t="str">
        <f>IF(PREENCHER!C16="","",PREENCHER!C16)</f>
        <v>UN</v>
      </c>
      <c r="D10" s="5" t="str">
        <f>IF(PREENCHER!D16="","",PREENCHER!D16)</f>
        <v>QTDE</v>
      </c>
      <c r="E10" s="6" t="e">
        <f>IF(PREENCHER!#REF!="","",IF(COUNTIF(PREENCHER!$AC16:$AE16,PREENCHER!#REF!)=0,CONCATENATE(PREENCHER!AM16,#REF!),PREENCHER!#REF!))</f>
        <v>#REF!</v>
      </c>
      <c r="F10" s="6" t="str">
        <f>IF(PREENCHER!I16="","",IF(COUNTIF(PREENCHER!$AC16:$AE16,PREENCHER!I16)=0,CONCATENATE(PREENCHER!AN16,#REF!),PREENCHER!I16))</f>
        <v/>
      </c>
      <c r="G10" s="6" t="e">
        <f>IF(PREENCHER!#REF!="","",IF(COUNTIF(PREENCHER!$AC16:$AE16,PREENCHER!#REF!)=0,CONCATENATE(PREENCHER!AO16,#REF!),PREENCHER!#REF!))</f>
        <v>#REF!</v>
      </c>
      <c r="H10" s="6" t="e">
        <f>IF(PREENCHER!#REF!="","",IF(COUNTIF(PREENCHER!$AC16:$AE16,PREENCHER!#REF!)=0,CONCATENATE(PREENCHER!AP16,#REF!),PREENCHER!#REF!))</f>
        <v>#REF!</v>
      </c>
      <c r="I10" s="6" t="e">
        <f>IF(PREENCHER!#REF!="","",IF(COUNTIF(PREENCHER!$AC16:$AE16,PREENCHER!#REF!)=0,CONCATENATE(PREENCHER!AQ16,#REF!),PREENCHER!#REF!))</f>
        <v>#REF!</v>
      </c>
      <c r="J10" s="6" t="e">
        <f>IF(PREENCHER!#REF!="","",IF(COUNTIF(PREENCHER!$AC16:$AE16,PREENCHER!#REF!)=0,CONCATENATE(PREENCHER!AR16,#REF!),PREENCHER!#REF!))</f>
        <v>#REF!</v>
      </c>
      <c r="K10" s="6" t="e">
        <f>IF(PREENCHER!#REF!="","",IF(COUNTIF(PREENCHER!$AC16:$AE16,PREENCHER!#REF!)=0,CONCATENATE(PREENCHER!AS16,#REF!),PREENCHER!#REF!))</f>
        <v>#REF!</v>
      </c>
      <c r="L10" s="6" t="e">
        <f>IF(PREENCHER!#REF!="","",IF(COUNTIF(PREENCHER!$AC16:$AE16,PREENCHER!#REF!)=0,CONCATENATE(PREENCHER!AT16,#REF!),PREENCHER!#REF!))</f>
        <v>#REF!</v>
      </c>
      <c r="M10" s="6" t="e">
        <f>IF(PREENCHER!#REF!="","",IF(COUNTIF(PREENCHER!$AC16:$AE16,PREENCHER!#REF!)=0,CONCATENATE(PREENCHER!AU16,#REF!),PREENCHER!#REF!))</f>
        <v>#REF!</v>
      </c>
      <c r="N10" s="6" t="e">
        <f>IF(PREENCHER!#REF!="","",IF(COUNTIF(PREENCHER!$AC16:$AE16,PREENCHER!#REF!)=0,CONCATENATE(PREENCHER!AV16,#REF!),PREENCHER!#REF!))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52" t="s">
        <v>49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3" width="7.5703125" customWidth="1"/>
    <col min="4" max="4" width="7.5703125" bestFit="1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53" t="s">
        <v>2</v>
      </c>
      <c r="T6" s="53"/>
      <c r="U6" s="53"/>
    </row>
    <row r="7" spans="1:21" ht="13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PREENCHER!I5</f>
        <v>BANCO DE PREÇOS PREF. MUN. S. JOSÉ DOS AUSENTES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PREENCHER!K5</f>
        <v>UNITÁRIO</v>
      </c>
      <c r="P7" s="3" t="str">
        <f>PREENCHER!L5</f>
        <v>TOTAL</v>
      </c>
      <c r="Q7" s="3" t="str">
        <f>PREENCHER!O4</f>
        <v>OBSERVAÇÃO</v>
      </c>
      <c r="S7" s="3" t="s">
        <v>21</v>
      </c>
      <c r="T7" s="3" t="s">
        <v>22</v>
      </c>
      <c r="U7" s="3" t="s">
        <v>23</v>
      </c>
    </row>
    <row r="8" spans="1:21" ht="30">
      <c r="A8" s="5">
        <f>IF(PREENCHER!A14="","",PREENCHER!A14)</f>
        <v>3</v>
      </c>
      <c r="B8" s="5" t="str">
        <f>IF(PREENCHER!B14="","",PREENCHER!B14)</f>
        <v>Lençol descartável 50CM X 50M</v>
      </c>
      <c r="C8" s="5" t="str">
        <f>IF(PREENCHER!C14="","",PREENCHER!C14)</f>
        <v>RL</v>
      </c>
      <c r="D8" s="5">
        <f>IF(PREENCHER!D14="","",PREENCHER!D14)</f>
        <v>100</v>
      </c>
      <c r="E8" s="6" t="e">
        <f>IF(PREENCHER!#REF!="","",IF(COUNTIF(PREENCHER!$AD14:$AF14,PREENCHER!#REF!)=0,CONCATENATE(PREENCHER!AM14,#REF!),PREENCHER!#REF!))</f>
        <v>#REF!</v>
      </c>
      <c r="F8" s="6" t="e">
        <f>IF(PREENCHER!I14="","",IF(COUNTIF(PREENCHER!$AD14:$AF14,PREENCHER!I14)=0,CONCATENATE(PREENCHER!AN14,#REF!),PREENCHER!I14))</f>
        <v>#REF!</v>
      </c>
      <c r="G8" s="6" t="e">
        <f>IF(PREENCHER!#REF!="","",IF(COUNTIF(PREENCHER!$AD14:$AF14,PREENCHER!#REF!)=0,CONCATENATE(PREENCHER!AO14,#REF!),PREENCHER!#REF!))</f>
        <v>#REF!</v>
      </c>
      <c r="H8" s="6" t="e">
        <f>IF(PREENCHER!#REF!="","",IF(COUNTIF(PREENCHER!$AD14:$AF14,PREENCHER!#REF!)=0,CONCATENATE(PREENCHER!AP14,#REF!),PREENCHER!#REF!))</f>
        <v>#REF!</v>
      </c>
      <c r="I8" s="6" t="e">
        <f>IF(PREENCHER!#REF!="","",IF(COUNTIF(PREENCHER!$AD14:$AF14,PREENCHER!#REF!)=0,CONCATENATE(PREENCHER!AQ14,#REF!),PREENCHER!#REF!))</f>
        <v>#REF!</v>
      </c>
      <c r="J8" s="6" t="e">
        <f>IF(PREENCHER!#REF!="","",IF(COUNTIF(PREENCHER!$AD14:$AF14,PREENCHER!#REF!)=0,CONCATENATE(PREENCHER!AR14,#REF!),PREENCHER!#REF!))</f>
        <v>#REF!</v>
      </c>
      <c r="K8" s="6" t="e">
        <f>IF(PREENCHER!#REF!="","",IF(COUNTIF(PREENCHER!$AD14:$AF14,PREENCHER!#REF!)=0,CONCATENATE(PREENCHER!AS14,#REF!),PREENCHER!#REF!))</f>
        <v>#REF!</v>
      </c>
      <c r="L8" s="6" t="e">
        <f>IF(PREENCHER!#REF!="","",IF(COUNTIF(PREENCHER!$AD14:$AF14,PREENCHER!#REF!)=0,CONCATENATE(PREENCHER!AT14,#REF!),PREENCHER!#REF!))</f>
        <v>#REF!</v>
      </c>
      <c r="M8" s="6" t="e">
        <f>IF(PREENCHER!#REF!="","",IF(COUNTIF(PREENCHER!$AD14:$AF14,PREENCHER!#REF!)=0,CONCATENATE(PREENCHER!AU14,#REF!),PREENCHER!#REF!))</f>
        <v>#REF!</v>
      </c>
      <c r="N8" s="6" t="e">
        <f>IF(PREENCHER!#REF!="","",IF(COUNTIF(PREENCHER!$AD14:$AF14,PREENCHER!#REF!)=0,CONCATENATE(PREENCHER!AV14,#REF!),PREENCHER!#REF!))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90">
      <c r="A9" s="5" t="str">
        <f>IF(PREENCHER!A15="","",PREENCHER!A15)</f>
        <v>PREÇOS COMPARATIVOS</v>
      </c>
      <c r="B9" s="5" t="str">
        <f>IF(PREENCHER!B15="","",PREENCHER!B15)</f>
        <v/>
      </c>
      <c r="C9" s="5" t="str">
        <f>IF(PREENCHER!C15="","",PREENCHER!C15)</f>
        <v/>
      </c>
      <c r="D9" s="5" t="str">
        <f>IF(PREENCHER!D15="","",PREENCHER!D15)</f>
        <v/>
      </c>
      <c r="E9" s="6" t="e">
        <f>IF(PREENCHER!#REF!="","",IF(COUNTIF(PREENCHER!$AD15:$AF15,PREENCHER!#REF!)=0,CONCATENATE(PREENCHER!AM15,#REF!),PREENCHER!#REF!))</f>
        <v>#REF!</v>
      </c>
      <c r="F9" s="6" t="str">
        <f>IF(PREENCHER!I15="","",IF(COUNTIF(PREENCHER!$AD15:$AF15,PREENCHER!I15)=0,CONCATENATE(PREENCHER!AN15,#REF!),PREENCHER!I15))</f>
        <v/>
      </c>
      <c r="G9" s="6" t="e">
        <f>IF(PREENCHER!#REF!="","",IF(COUNTIF(PREENCHER!$AD15:$AF15,PREENCHER!#REF!)=0,CONCATENATE(PREENCHER!AO15,#REF!),PREENCHER!#REF!))</f>
        <v>#REF!</v>
      </c>
      <c r="H9" s="6" t="e">
        <f>IF(PREENCHER!#REF!="","",IF(COUNTIF(PREENCHER!$AD15:$AF15,PREENCHER!#REF!)=0,CONCATENATE(PREENCHER!AP15,#REF!),PREENCHER!#REF!))</f>
        <v>#REF!</v>
      </c>
      <c r="I9" s="6" t="e">
        <f>IF(PREENCHER!#REF!="","",IF(COUNTIF(PREENCHER!$AD15:$AF15,PREENCHER!#REF!)=0,CONCATENATE(PREENCHER!AQ15,#REF!),PREENCHER!#REF!))</f>
        <v>#REF!</v>
      </c>
      <c r="J9" s="6" t="e">
        <f>IF(PREENCHER!#REF!="","",IF(COUNTIF(PREENCHER!$AD15:$AF15,PREENCHER!#REF!)=0,CONCATENATE(PREENCHER!AR15,#REF!),PREENCHER!#REF!))</f>
        <v>#REF!</v>
      </c>
      <c r="K9" s="6" t="e">
        <f>IF(PREENCHER!#REF!="","",IF(COUNTIF(PREENCHER!$AD15:$AF15,PREENCHER!#REF!)=0,CONCATENATE(PREENCHER!AS15,#REF!),PREENCHER!#REF!))</f>
        <v>#REF!</v>
      </c>
      <c r="L9" s="6" t="e">
        <f>IF(PREENCHER!#REF!="","",IF(COUNTIF(PREENCHER!$AD15:$AF15,PREENCHER!#REF!)=0,CONCATENATE(PREENCHER!AT15,#REF!),PREENCHER!#REF!))</f>
        <v>#REF!</v>
      </c>
      <c r="M9" s="6" t="e">
        <f>IF(PREENCHER!#REF!="","",IF(COUNTIF(PREENCHER!$AD15:$AF15,PREENCHER!#REF!)=0,CONCATENATE(PREENCHER!AU15,#REF!),PREENCHER!#REF!))</f>
        <v>#REF!</v>
      </c>
      <c r="N9" s="6" t="e">
        <f>IF(PREENCHER!#REF!="","",IF(COUNTIF(PREENCHER!$AD15:$AF15,PREENCHER!#REF!)=0,CONCATENATE(PREENCHER!AV15,#REF!),PREENCHER!#REF!))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>
      <c r="A10" s="5" t="str">
        <f>IF(PREENCHER!A16="","",PREENCHER!A16)</f>
        <v>ITEM</v>
      </c>
      <c r="B10" s="5" t="str">
        <f>IF(PREENCHER!B16="","",PREENCHER!B16)</f>
        <v>ESPECIFICAÇÃO</v>
      </c>
      <c r="C10" s="5" t="str">
        <f>IF(PREENCHER!C16="","",PREENCHER!C16)</f>
        <v>UN</v>
      </c>
      <c r="D10" s="5" t="str">
        <f>IF(PREENCHER!D16="","",PREENCHER!D16)</f>
        <v>QTDE</v>
      </c>
      <c r="E10" s="6" t="e">
        <f>IF(PREENCHER!#REF!="","",IF(COUNTIF(PREENCHER!$AD16:$AF16,PREENCHER!#REF!)=0,CONCATENATE(PREENCHER!AM16,#REF!),PREENCHER!#REF!))</f>
        <v>#REF!</v>
      </c>
      <c r="F10" s="6" t="str">
        <f>IF(PREENCHER!I16="","",IF(COUNTIF(PREENCHER!$AD16:$AF16,PREENCHER!I16)=0,CONCATENATE(PREENCHER!AN16,#REF!),PREENCHER!I16))</f>
        <v/>
      </c>
      <c r="G10" s="6" t="e">
        <f>IF(PREENCHER!#REF!="","",IF(COUNTIF(PREENCHER!$AD16:$AF16,PREENCHER!#REF!)=0,CONCATENATE(PREENCHER!AO16,#REF!),PREENCHER!#REF!))</f>
        <v>#REF!</v>
      </c>
      <c r="H10" s="6" t="e">
        <f>IF(PREENCHER!#REF!="","",IF(COUNTIF(PREENCHER!$AD16:$AF16,PREENCHER!#REF!)=0,CONCATENATE(PREENCHER!AP16,#REF!),PREENCHER!#REF!))</f>
        <v>#REF!</v>
      </c>
      <c r="I10" s="6" t="e">
        <f>IF(PREENCHER!#REF!="","",IF(COUNTIF(PREENCHER!$AD16:$AF16,PREENCHER!#REF!)=0,CONCATENATE(PREENCHER!AQ16,#REF!),PREENCHER!#REF!))</f>
        <v>#REF!</v>
      </c>
      <c r="J10" s="6" t="e">
        <f>IF(PREENCHER!#REF!="","",IF(COUNTIF(PREENCHER!$AD16:$AF16,PREENCHER!#REF!)=0,CONCATENATE(PREENCHER!AR16,#REF!),PREENCHER!#REF!))</f>
        <v>#REF!</v>
      </c>
      <c r="K10" s="6" t="e">
        <f>IF(PREENCHER!#REF!="","",IF(COUNTIF(PREENCHER!$AD16:$AF16,PREENCHER!#REF!)=0,CONCATENATE(PREENCHER!AS16,#REF!),PREENCHER!#REF!))</f>
        <v>#REF!</v>
      </c>
      <c r="L10" s="6" t="e">
        <f>IF(PREENCHER!#REF!="","",IF(COUNTIF(PREENCHER!$AD16:$AF16,PREENCHER!#REF!)=0,CONCATENATE(PREENCHER!AT16,#REF!),PREENCHER!#REF!))</f>
        <v>#REF!</v>
      </c>
      <c r="M10" s="6" t="e">
        <f>IF(PREENCHER!#REF!="","",IF(COUNTIF(PREENCHER!$AD16:$AF16,PREENCHER!#REF!)=0,CONCATENATE(PREENCHER!AU16,#REF!),PREENCHER!#REF!))</f>
        <v>#REF!</v>
      </c>
      <c r="N10" s="6" t="e">
        <f>IF(PREENCHER!#REF!="","",IF(COUNTIF(PREENCHER!$AD16:$AF16,PREENCHER!#REF!)=0,CONCATENATE(PREENCHER!AV16,#REF!),PREENCHER!#REF!))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52" t="s">
        <v>49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3" width="7.5703125" customWidth="1"/>
    <col min="4" max="4" width="7.5703125" bestFit="1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53" t="s">
        <v>2</v>
      </c>
      <c r="T6" s="53"/>
      <c r="U6" s="53"/>
    </row>
    <row r="7" spans="1:21" ht="13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PREENCHER!I5</f>
        <v>BANCO DE PREÇOS PREF. MUN. S. JOSÉ DOS AUSENTES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PREENCHER!K5</f>
        <v>UNITÁRIO</v>
      </c>
      <c r="P7" s="3" t="str">
        <f>PREENCHER!L5</f>
        <v>TOTAL</v>
      </c>
      <c r="Q7" s="3" t="str">
        <f>PREENCHER!O4</f>
        <v>OBSERVAÇÃO</v>
      </c>
      <c r="S7" s="3" t="s">
        <v>21</v>
      </c>
      <c r="T7" s="3" t="s">
        <v>22</v>
      </c>
      <c r="U7" s="3" t="s">
        <v>23</v>
      </c>
    </row>
    <row r="8" spans="1:21" ht="30">
      <c r="A8" s="5">
        <f>IF(PREENCHER!A14="","",PREENCHER!A14)</f>
        <v>3</v>
      </c>
      <c r="B8" s="5" t="str">
        <f>IF(PREENCHER!B14="","",PREENCHER!B14)</f>
        <v>Lençol descartável 50CM X 50M</v>
      </c>
      <c r="C8" s="5" t="str">
        <f>IF(PREENCHER!C14="","",PREENCHER!C14)</f>
        <v>RL</v>
      </c>
      <c r="D8" s="5">
        <f>IF(PREENCHER!D14="","",PREENCHER!D14)</f>
        <v>100</v>
      </c>
      <c r="E8" s="6" t="e">
        <f>IF(PREENCHER!#REF!="","",IF(COUNTIF(PREENCHER!$AE14:$AG14,PREENCHER!#REF!)=0,CONCATENATE(PREENCHER!AM14,#REF!),PREENCHER!#REF!))</f>
        <v>#REF!</v>
      </c>
      <c r="F8" s="6" t="e">
        <f>IF(PREENCHER!I14="","",IF(COUNTIF(PREENCHER!$AE14:$AG14,PREENCHER!I14)=0,CONCATENATE(PREENCHER!AN14,#REF!),PREENCHER!I14))</f>
        <v>#REF!</v>
      </c>
      <c r="G8" s="6" t="e">
        <f>IF(PREENCHER!#REF!="","",IF(COUNTIF(PREENCHER!$AE14:$AG14,PREENCHER!#REF!)=0,CONCATENATE(PREENCHER!AO14,#REF!),PREENCHER!#REF!))</f>
        <v>#REF!</v>
      </c>
      <c r="H8" s="6" t="e">
        <f>IF(PREENCHER!#REF!="","",IF(COUNTIF(PREENCHER!$AE14:$AG14,PREENCHER!#REF!)=0,CONCATENATE(PREENCHER!AP14,#REF!),PREENCHER!#REF!))</f>
        <v>#REF!</v>
      </c>
      <c r="I8" s="6" t="e">
        <f>IF(PREENCHER!#REF!="","",IF(COUNTIF(PREENCHER!$AE14:$AG14,PREENCHER!#REF!)=0,CONCATENATE(PREENCHER!AQ14,#REF!),PREENCHER!#REF!))</f>
        <v>#REF!</v>
      </c>
      <c r="J8" s="6" t="e">
        <f>IF(PREENCHER!#REF!="","",IF(COUNTIF(PREENCHER!$AE14:$AG14,PREENCHER!#REF!)=0,CONCATENATE(PREENCHER!AR14,#REF!),PREENCHER!#REF!))</f>
        <v>#REF!</v>
      </c>
      <c r="K8" s="6" t="e">
        <f>IF(PREENCHER!#REF!="","",IF(COUNTIF(PREENCHER!$AE14:$AG14,PREENCHER!#REF!)=0,CONCATENATE(PREENCHER!AS14,#REF!),PREENCHER!#REF!))</f>
        <v>#REF!</v>
      </c>
      <c r="L8" s="6" t="e">
        <f>IF(PREENCHER!#REF!="","",IF(COUNTIF(PREENCHER!$AE14:$AG14,PREENCHER!#REF!)=0,CONCATENATE(PREENCHER!AT14,#REF!),PREENCHER!#REF!))</f>
        <v>#REF!</v>
      </c>
      <c r="M8" s="6" t="e">
        <f>IF(PREENCHER!#REF!="","",IF(COUNTIF(PREENCHER!$AE14:$AG14,PREENCHER!#REF!)=0,CONCATENATE(PREENCHER!AU14,#REF!),PREENCHER!#REF!))</f>
        <v>#REF!</v>
      </c>
      <c r="N8" s="6" t="e">
        <f>IF(PREENCHER!#REF!="","",IF(COUNTIF(PREENCHER!$AE14:$AG14,PREENCHER!#REF!)=0,CONCATENATE(PREENCHER!AV14,#REF!),PREENCHER!#REF!))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90">
      <c r="A9" s="5" t="str">
        <f>IF(PREENCHER!A15="","",PREENCHER!A15)</f>
        <v>PREÇOS COMPARATIVOS</v>
      </c>
      <c r="B9" s="5" t="str">
        <f>IF(PREENCHER!B15="","",PREENCHER!B15)</f>
        <v/>
      </c>
      <c r="C9" s="5" t="str">
        <f>IF(PREENCHER!C15="","",PREENCHER!C15)</f>
        <v/>
      </c>
      <c r="D9" s="5" t="str">
        <f>IF(PREENCHER!D15="","",PREENCHER!D15)</f>
        <v/>
      </c>
      <c r="E9" s="6" t="e">
        <f>IF(PREENCHER!#REF!="","",IF(COUNTIF(PREENCHER!$AE15:$AG15,PREENCHER!#REF!)=0,CONCATENATE(PREENCHER!AM15,#REF!),PREENCHER!#REF!))</f>
        <v>#REF!</v>
      </c>
      <c r="F9" s="6" t="str">
        <f>IF(PREENCHER!I15="","",IF(COUNTIF(PREENCHER!$AE15:$AG15,PREENCHER!I15)=0,CONCATENATE(PREENCHER!AN15,#REF!),PREENCHER!I15))</f>
        <v/>
      </c>
      <c r="G9" s="6" t="e">
        <f>IF(PREENCHER!#REF!="","",IF(COUNTIF(PREENCHER!$AE15:$AG15,PREENCHER!#REF!)=0,CONCATENATE(PREENCHER!AO15,#REF!),PREENCHER!#REF!))</f>
        <v>#REF!</v>
      </c>
      <c r="H9" s="6" t="e">
        <f>IF(PREENCHER!#REF!="","",IF(COUNTIF(PREENCHER!$AE15:$AG15,PREENCHER!#REF!)=0,CONCATENATE(PREENCHER!AP15,#REF!),PREENCHER!#REF!))</f>
        <v>#REF!</v>
      </c>
      <c r="I9" s="6" t="e">
        <f>IF(PREENCHER!#REF!="","",IF(COUNTIF(PREENCHER!$AE15:$AG15,PREENCHER!#REF!)=0,CONCATENATE(PREENCHER!AQ15,#REF!),PREENCHER!#REF!))</f>
        <v>#REF!</v>
      </c>
      <c r="J9" s="6" t="e">
        <f>IF(PREENCHER!#REF!="","",IF(COUNTIF(PREENCHER!$AE15:$AG15,PREENCHER!#REF!)=0,CONCATENATE(PREENCHER!AR15,#REF!),PREENCHER!#REF!))</f>
        <v>#REF!</v>
      </c>
      <c r="K9" s="6" t="e">
        <f>IF(PREENCHER!#REF!="","",IF(COUNTIF(PREENCHER!$AE15:$AG15,PREENCHER!#REF!)=0,CONCATENATE(PREENCHER!AS15,#REF!),PREENCHER!#REF!))</f>
        <v>#REF!</v>
      </c>
      <c r="L9" s="6" t="e">
        <f>IF(PREENCHER!#REF!="","",IF(COUNTIF(PREENCHER!$AE15:$AG15,PREENCHER!#REF!)=0,CONCATENATE(PREENCHER!AT15,#REF!),PREENCHER!#REF!))</f>
        <v>#REF!</v>
      </c>
      <c r="M9" s="6" t="e">
        <f>IF(PREENCHER!#REF!="","",IF(COUNTIF(PREENCHER!$AE15:$AG15,PREENCHER!#REF!)=0,CONCATENATE(PREENCHER!AU15,#REF!),PREENCHER!#REF!))</f>
        <v>#REF!</v>
      </c>
      <c r="N9" s="6" t="e">
        <f>IF(PREENCHER!#REF!="","",IF(COUNTIF(PREENCHER!$AE15:$AG15,PREENCHER!#REF!)=0,CONCATENATE(PREENCHER!AV15,#REF!),PREENCHER!#REF!))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>
      <c r="A10" s="5" t="str">
        <f>IF(PREENCHER!A16="","",PREENCHER!A16)</f>
        <v>ITEM</v>
      </c>
      <c r="B10" s="5" t="str">
        <f>IF(PREENCHER!B16="","",PREENCHER!B16)</f>
        <v>ESPECIFICAÇÃO</v>
      </c>
      <c r="C10" s="5" t="str">
        <f>IF(PREENCHER!C16="","",PREENCHER!C16)</f>
        <v>UN</v>
      </c>
      <c r="D10" s="5" t="str">
        <f>IF(PREENCHER!D16="","",PREENCHER!D16)</f>
        <v>QTDE</v>
      </c>
      <c r="E10" s="6" t="e">
        <f>IF(PREENCHER!#REF!="","",IF(COUNTIF(PREENCHER!$AE16:$AG16,PREENCHER!#REF!)=0,CONCATENATE(PREENCHER!AM16,#REF!),PREENCHER!#REF!))</f>
        <v>#REF!</v>
      </c>
      <c r="F10" s="6" t="str">
        <f>IF(PREENCHER!I16="","",IF(COUNTIF(PREENCHER!$AE16:$AG16,PREENCHER!I16)=0,CONCATENATE(PREENCHER!AN16,#REF!),PREENCHER!I16))</f>
        <v/>
      </c>
      <c r="G10" s="6" t="e">
        <f>IF(PREENCHER!#REF!="","",IF(COUNTIF(PREENCHER!$AE16:$AG16,PREENCHER!#REF!)=0,CONCATENATE(PREENCHER!AO16,#REF!),PREENCHER!#REF!))</f>
        <v>#REF!</v>
      </c>
      <c r="H10" s="6" t="e">
        <f>IF(PREENCHER!#REF!="","",IF(COUNTIF(PREENCHER!$AE16:$AG16,PREENCHER!#REF!)=0,CONCATENATE(PREENCHER!AP16,#REF!),PREENCHER!#REF!))</f>
        <v>#REF!</v>
      </c>
      <c r="I10" s="6" t="e">
        <f>IF(PREENCHER!#REF!="","",IF(COUNTIF(PREENCHER!$AE16:$AG16,PREENCHER!#REF!)=0,CONCATENATE(PREENCHER!AQ16,#REF!),PREENCHER!#REF!))</f>
        <v>#REF!</v>
      </c>
      <c r="J10" s="6" t="e">
        <f>IF(PREENCHER!#REF!="","",IF(COUNTIF(PREENCHER!$AE16:$AG16,PREENCHER!#REF!)=0,CONCATENATE(PREENCHER!AR16,#REF!),PREENCHER!#REF!))</f>
        <v>#REF!</v>
      </c>
      <c r="K10" s="6" t="e">
        <f>IF(PREENCHER!#REF!="","",IF(COUNTIF(PREENCHER!$AE16:$AG16,PREENCHER!#REF!)=0,CONCATENATE(PREENCHER!AS16,#REF!),PREENCHER!#REF!))</f>
        <v>#REF!</v>
      </c>
      <c r="L10" s="6" t="e">
        <f>IF(PREENCHER!#REF!="","",IF(COUNTIF(PREENCHER!$AE16:$AG16,PREENCHER!#REF!)=0,CONCATENATE(PREENCHER!AT16,#REF!),PREENCHER!#REF!))</f>
        <v>#REF!</v>
      </c>
      <c r="M10" s="6" t="e">
        <f>IF(PREENCHER!#REF!="","",IF(COUNTIF(PREENCHER!$AE16:$AG16,PREENCHER!#REF!)=0,CONCATENATE(PREENCHER!AU16,#REF!),PREENCHER!#REF!))</f>
        <v>#REF!</v>
      </c>
      <c r="N10" s="6" t="e">
        <f>IF(PREENCHER!#REF!="","",IF(COUNTIF(PREENCHER!$AE16:$AG16,PREENCHER!#REF!)=0,CONCATENATE(PREENCHER!AV16,#REF!),PREENCHER!#REF!))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52" t="s">
        <v>49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7A12930B907045B8DD9D29DE5F5676" ma:contentTypeVersion="15" ma:contentTypeDescription="Crie um novo documento." ma:contentTypeScope="" ma:versionID="b3b3c6820db9178af6aa1b219adf9948">
  <xsd:schema xmlns:xsd="http://www.w3.org/2001/XMLSchema" xmlns:xs="http://www.w3.org/2001/XMLSchema" xmlns:p="http://schemas.microsoft.com/office/2006/metadata/properties" xmlns:ns2="4de2c255-c2a2-49d3-a065-c94a2438338c" xmlns:ns3="28979364-0cec-4ee9-bb7d-6a1ce8b0cee9" targetNamespace="http://schemas.microsoft.com/office/2006/metadata/properties" ma:root="true" ma:fieldsID="254fe188258386dfae14533830e25f88" ns2:_="" ns3:_="">
    <xsd:import namespace="4de2c255-c2a2-49d3-a065-c94a2438338c"/>
    <xsd:import namespace="28979364-0cec-4ee9-bb7d-6a1ce8b0ce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2c255-c2a2-49d3-a065-c94a243833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57106825-ebda-43b6-9aa0-8b9dbd8c33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79364-0cec-4ee9-bb7d-6a1ce8b0ce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55f0ffe-2b78-4363-a26f-fd6a1da50e72}" ma:internalName="TaxCatchAll" ma:showField="CatchAllData" ma:web="28979364-0cec-4ee9-bb7d-6a1ce8b0ce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FD5894-1B72-4377-B001-40FB9CA9E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2c255-c2a2-49d3-a065-c94a2438338c"/>
    <ds:schemaRef ds:uri="28979364-0cec-4ee9-bb7d-6a1ce8b0ce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1B6724-3F52-4349-BBE4-1BE6774FD2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PREENCHER</vt:lpstr>
      <vt:lpstr>Média 1º, 2º e 3º</vt:lpstr>
      <vt:lpstr>Média 2º, 3º e 4º</vt:lpstr>
      <vt:lpstr>Média 3º, 4º e 5º</vt:lpstr>
      <vt:lpstr>Média 4º, 5º e 6º</vt:lpstr>
      <vt:lpstr>PREENCHER!Area_de_impressao</vt:lpstr>
      <vt:lpstr>PREENCHER!Titulos_de_impressao</vt:lpstr>
    </vt:vector>
  </TitlesOfParts>
  <Company>TJDFT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de Carvalho Santos</dc:creator>
  <cp:lastModifiedBy>mg857ps</cp:lastModifiedBy>
  <cp:revision/>
  <dcterms:created xsi:type="dcterms:W3CDTF">2011-12-21T04:01:34Z</dcterms:created>
  <dcterms:modified xsi:type="dcterms:W3CDTF">2024-03-22T10:16:17Z</dcterms:modified>
</cp:coreProperties>
</file>