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'PREENCHER'!$A$1:$Z$11</definedName>
    <definedName name="Excel_BuiltIn_Print_Area" localSheetId="0">'PREENCHER'!$A$1:$Z$11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<sst xmlns="http://schemas.openxmlformats.org/spreadsheetml/2006/main" count="59" uniqueCount="34">
  <si>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</si>
  <si>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</si>
  <si>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</si>
  <si>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</si>
  <si>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</si>
  <si>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</si>
  <si>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</si>
  <si>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</si>
  <si>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</si>
  <si>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</si>
  <si>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</si>
  <si>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</si>
  <si>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</si>
  <si>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</si>
  <si>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</si>
  <si>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</si>
  <si>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</si>
  <si>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</si>
  <si>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</si>
  <si>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</si>
  <si>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</si>
  <si>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</si>
  <si>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Elemento filtrante IBBL FR600 C+3</t>
  </si>
  <si>
    <t>PREÇO 1 (Rosemary Olinda de Sousa)</t>
  </si>
  <si>
    <t>PREÇO 2 (Líder Com. Distribuição)</t>
  </si>
  <si>
    <t>PREÇO 3 (Irani Distribuidora)</t>
  </si>
  <si>
    <t>Elemento filtrante Libel Acquaflex hermético</t>
  </si>
  <si>
    <t>PREÇO 4 (FX Comércio)</t>
  </si>
  <si>
    <t>PREÇO 5 (Lumen Comércio)</t>
  </si>
  <si>
    <t>PREÇO 6 (Ribeiro &amp; Lima)</t>
  </si>
  <si>
    <t>Elemento filtrante descartável Líder Manancial</t>
  </si>
  <si>
    <t>PREÇO 7 (DMGR Comércio Máq.)</t>
  </si>
  <si>
    <t>PREÇO 8 Lumen Comércio0</t>
  </si>
  <si>
    <t>PREÇO 9 (Raphael Marciano)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</si>
</sst>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9.8515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32" ht="27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S2" s="64" t="s">
        <v>2</v>
      </c>
      <c r="T2" s="64"/>
      <c r="U2" s="64"/>
      <c r="V2" s="64"/>
      <c r="W2" s="64"/>
      <c r="X2" s="64"/>
      <c r="Y2" s="64"/>
      <c r="Z2" s="64"/>
      <c r="AB2" s="65" t="s">
        <v>2</v>
      </c>
      <c r="AC2" s="65"/>
      <c r="AD2" s="65"/>
      <c r="AF2" s="3"/>
    </row>
    <row r="3" spans="1:33" ht="117" customHeight="1">
      <c r="A3" s="4" t="s">
        <v>3</v>
      </c>
      <c r="B3" s="5" t="s">
        <v>4</v>
      </c>
      <c r="C3" s="5" t="s">
        <v>5</v>
      </c>
      <c r="D3" s="5" t="s">
        <v>6</v>
      </c>
      <c r="E3" s="6" t="s">
        <v>23</v>
      </c>
      <c r="F3" s="6" t="s">
        <v>24</v>
      </c>
      <c r="G3" s="6" t="s">
        <v>25</v>
      </c>
      <c r="H3" s="6" t="s">
        <v>27</v>
      </c>
      <c r="I3" s="6" t="s">
        <v>28</v>
      </c>
      <c r="J3" s="6" t="s">
        <v>29</v>
      </c>
      <c r="K3" s="6" t="s">
        <v>31</v>
      </c>
      <c r="L3" s="6" t="s">
        <v>32</v>
      </c>
      <c r="M3" s="6" t="s">
        <v>33</v>
      </c>
      <c r="N3" s="7" t="s">
        <v>7</v>
      </c>
      <c r="O3" s="5" t="s">
        <v>8</v>
      </c>
      <c r="P3" s="5" t="s">
        <v>9</v>
      </c>
      <c r="Q3" s="8" t="s">
        <v>10</v>
      </c>
      <c r="S3" s="9" t="s">
        <v>11</v>
      </c>
      <c r="T3" s="9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B3" s="10" t="s">
        <v>16</v>
      </c>
      <c r="AC3" s="11" t="s">
        <v>17</v>
      </c>
      <c r="AD3" s="12" t="s">
        <v>18</v>
      </c>
      <c r="AF3" s="2" t="s">
        <v>10</v>
      </c>
      <c r="AG3" s="2"/>
    </row>
    <row r="4" spans="1:31" ht="1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>IF(ISERROR(ROUND(AVERAGE(E4:N4),2)),"",ROUND(AVERAGE(E4:N4),2))</f>
      </c>
      <c r="P4" s="19">
        <f>IF(ISERROR(ROUND(W4*D4,2)),"",ROUND(W4*D4,2))</f>
      </c>
      <c r="Q4" s="20">
        <f>IF(A4="","",IF(COUNT(E4:N4)=0,"Nenhum preço válido.",IF(COUNT(E4:N4)=1,"Apenas um preço válido.",IF(COUNT(E4:N4)=2,"Apenas dois preços válidos.",""))))</f>
      </c>
      <c r="R4" s="21"/>
      <c r="S4" s="22">
        <f>IF(ISERROR(COUNTA(E4:N4)),"",COUNTA(E4:N4))</f>
        <v>0</v>
      </c>
      <c r="T4" s="23">
        <f>IF(ISERROR(COUNT(E4:N4)),"",COUNT(E4:N4))</f>
        <v>0</v>
      </c>
      <c r="U4" s="24">
        <f>IF(ISERROR(MIN(E4:N4)),"",MIN(E4:N4))</f>
        <v>0</v>
      </c>
      <c r="V4" s="24">
        <f>IF(ISERROR(MAX(E4:N4)),"",MAX(E4:N4))</f>
        <v>0</v>
      </c>
      <c r="W4" s="24">
        <f>IF(ISERROR(ROUND(AVERAGE(E4:N4),2)),"",ROUND(AVERAGE(E4:N4),2))</f>
      </c>
      <c r="X4" s="24">
        <f>IF(ISERROR(MEDIAN(E4:N4)),"",MEDIAN(E4:N4))</f>
      </c>
      <c r="Y4" s="25">
        <f>IF(ISERROR(STDEV(E4:N4)),"",STDEV(E4:N4))</f>
      </c>
      <c r="Z4" s="26">
        <f>IF(ISERROR(Y4/W4),"",Y4/W4)</f>
      </c>
      <c r="AA4" s="21"/>
      <c r="AB4" s="27">
        <f>IF(ISERROR(MEDIAN(E4:N4)),"",MEDIAN(E4:N4))</f>
      </c>
      <c r="AC4" s="28">
        <f>IF(ISERROR(STDEV(E4:N4)),"",STDEV(E4:N4))</f>
      </c>
      <c r="AD4" s="29">
        <f>IF(ISERROR(AC4/#REF!),"",AC4/#REF!)</f>
      </c>
      <c r="AE4" s="30"/>
    </row>
    <row r="5" spans="1:31" ht="15">
      <c r="A5" s="31">
        <v>1</v>
      </c>
      <c r="B5" s="70" t="s">
        <v>22</v>
      </c>
      <c r="C5" s="31"/>
      <c r="D5" s="31">
        <v>80</v>
      </c>
      <c r="E5" s="33">
        <v>78</v>
      </c>
      <c r="F5" s="33">
        <v>81.99</v>
      </c>
      <c r="G5" s="33">
        <v>84</v>
      </c>
      <c r="H5" s="33"/>
      <c r="I5" s="33"/>
      <c r="J5" s="71"/>
      <c r="K5" s="71"/>
      <c r="L5" s="71"/>
      <c r="M5" s="71"/>
      <c r="N5" s="34"/>
      <c r="O5" s="35">
        <f>IF(ISERROR(ROUND(AVERAGE(E5:N5),2)),"",ROUND(AVERAGE(E5:N5),2))</f>
        <v>81.33</v>
      </c>
      <c r="P5" s="36">
        <f>IF(ISERROR(ROUND(W5*D5,2)),"",ROUND(W5*D5,2))</f>
        <v>6506.4</v>
      </c>
      <c r="Q5" s="37">
        <f>IF(A5="","",IF(COUNT(E5:N5)=0,"Nenhum preço válido.",IF(COUNT(E5:N5)=1,"Apenas um preço válido.",IF(COUNT(E5:N5)=2,"Apenas dois preços válidos.",""))))</f>
      </c>
      <c r="R5" s="21"/>
      <c r="S5" s="38">
        <f>IF(ISERROR(COUNTA(E5:N5)),"",COUNTA(E5:N5))</f>
        <v>3</v>
      </c>
      <c r="T5" s="39">
        <f>IF(ISERROR(COUNT(E5:N5)),"",COUNT(E5:N5))</f>
        <v>3</v>
      </c>
      <c r="U5" s="40">
        <f>IF(ISERROR(MIN(E5:N5)),"",MIN(E5:N5))</f>
        <v>78</v>
      </c>
      <c r="V5" s="40">
        <f>IF(ISERROR(MAX(E5:N5)),"",MAX(E5:N5))</f>
        <v>84</v>
      </c>
      <c r="W5" s="40">
        <f>IF(ISERROR(ROUND(AVERAGE(E5:N5),2)),"",ROUND(AVERAGE(E5:N5),2))</f>
        <v>81.33</v>
      </c>
      <c r="X5" s="40">
        <f>IF(ISERROR(MEDIAN(E5:N5)),"",MEDIAN(E5:N5))</f>
        <v>81.99</v>
      </c>
      <c r="Y5" s="41">
        <f>IF(ISERROR(STDEV(E5:N5)),"",STDEV(E5:N5))</f>
        <v>3.0539646363371333</v>
      </c>
      <c r="Z5" s="42">
        <f>IF(ISERROR(Y5/W5),"",Y5/W5)</f>
        <v>0.037550284474820284</v>
      </c>
      <c r="AA5" s="21"/>
      <c r="AB5" s="43">
        <f>IF(ISERROR(MEDIAN(E5:N5)),"",MEDIAN(E5:N5))</f>
        <v>81.99</v>
      </c>
      <c r="AC5" s="44">
        <f>IF(ISERROR(STDEV(E5:N5)),"",STDEV(E5:N5))</f>
        <v>3.0539646363371333</v>
      </c>
      <c r="AD5" s="45">
        <f>IF(ISERROR(AC5/#REF!),"",AC5/#REF!)</f>
      </c>
      <c r="AE5" s="30"/>
    </row>
    <row r="6" spans="1:31" ht="15">
      <c r="A6" s="13">
        <v>2</v>
      </c>
      <c r="B6" s="14" t="s">
        <v>26</v>
      </c>
      <c r="C6" s="13"/>
      <c r="D6" s="13">
        <v>80</v>
      </c>
      <c r="E6" s="15"/>
      <c r="F6" s="15"/>
      <c r="G6" s="15"/>
      <c r="H6" s="15">
        <v>54.44</v>
      </c>
      <c r="I6" s="15">
        <v>70</v>
      </c>
      <c r="J6" s="15">
        <v>100</v>
      </c>
      <c r="K6" s="15"/>
      <c r="L6" s="15"/>
      <c r="M6" s="15"/>
      <c r="N6" s="17"/>
      <c r="O6" s="18">
        <f>IF(ISERROR(ROUND(AVERAGE(E6:N6),2)),"",ROUND(AVERAGE(E6:N6),2))</f>
        <v>74.81</v>
      </c>
      <c r="P6" s="19">
        <f>IF(ISERROR(ROUND(W6*D6,2)),"",ROUND(W6*D6,2))</f>
        <v>5984.8</v>
      </c>
      <c r="Q6" s="20">
        <f>IF(A6="","",IF(COUNT(E6:N6)=0,"Nenhum preço válido.",IF(COUNT(E6:N6)=1,"Apenas um preço válido.",IF(COUNT(E6:N6)=2,"Apenas dois preços válidos.",""))))</f>
      </c>
      <c r="R6" s="21"/>
      <c r="S6" s="22">
        <f>IF(ISERROR(COUNTA(E6:N6)),"",COUNTA(E6:N6))</f>
        <v>3</v>
      </c>
      <c r="T6" s="23">
        <f>IF(ISERROR(COUNT(E6:N6)),"",COUNT(E6:N6))</f>
        <v>3</v>
      </c>
      <c r="U6" s="24">
        <f>IF(ISERROR(MIN(E6:N6)),"",MIN(E6:N6))</f>
        <v>54.44</v>
      </c>
      <c r="V6" s="24">
        <f>IF(ISERROR(MAX(E6:N6)),"",MAX(E6:N6))</f>
        <v>100</v>
      </c>
      <c r="W6" s="24">
        <f>IF(ISERROR(ROUND(AVERAGE(E6:N6),2)),"",ROUND(AVERAGE(E6:N6),2))</f>
        <v>74.81</v>
      </c>
      <c r="X6" s="24">
        <f>IF(ISERROR(MEDIAN(E6:N6)),"",MEDIAN(E6:N6))</f>
        <v>70</v>
      </c>
      <c r="Y6" s="25">
        <f>IF(ISERROR(STDEV(E6:N6)),"",STDEV(E6:N6))</f>
        <v>23.158249789941642</v>
      </c>
      <c r="Z6" s="26">
        <f>IF(ISERROR(Y6/W6),"",Y6/W6)</f>
        <v>0.30956088477398264</v>
      </c>
      <c r="AA6" s="21"/>
      <c r="AB6" s="27">
        <f>IF(ISERROR(MEDIAN(E6:N6)),"",MEDIAN(E6:N6))</f>
        <v>70</v>
      </c>
      <c r="AC6" s="28">
        <f>IF(ISERROR(STDEV(E6:N6)),"",STDEV(E6:N6))</f>
        <v>23.158249789941642</v>
      </c>
      <c r="AD6" s="29">
        <f>IF(ISERROR(AC6/#REF!),"",AC6/#REF!)</f>
      </c>
      <c r="AE6" s="30"/>
    </row>
    <row r="7" spans="1:31" ht="15">
      <c r="A7" s="46">
        <v>3</v>
      </c>
      <c r="B7" s="47" t="s">
        <v>30</v>
      </c>
      <c r="C7" s="48"/>
      <c r="D7" s="31">
        <v>20</v>
      </c>
      <c r="E7" s="33"/>
      <c r="F7" s="33"/>
      <c r="G7" s="33"/>
      <c r="H7" s="33"/>
      <c r="I7" s="33"/>
      <c r="J7" s="33"/>
      <c r="K7" s="33">
        <v>30.6</v>
      </c>
      <c r="L7" s="33">
        <v>44.35</v>
      </c>
      <c r="M7" s="33">
        <v>55.58</v>
      </c>
      <c r="N7" s="34"/>
      <c r="O7" s="35">
        <f>IF(ISERROR(ROUND(AVERAGE(E7:N7),2)),"",ROUND(AVERAGE(E7:N7),2))</f>
        <v>43.51</v>
      </c>
      <c r="P7" s="36">
        <f>IF(ISERROR(ROUND(W7*D7,2)),"",ROUND(W7*D7,2))</f>
        <v>870.2</v>
      </c>
      <c r="Q7" s="37">
        <f>IF(A7="","",IF(COUNT(E7:N7)=0,"Nenhum preço válido.",IF(COUNT(E7:N7)=1,"Apenas um preço válido.",IF(COUNT(E7:N7)=2,"Apenas dois preços válidos.",""))))</f>
      </c>
      <c r="R7" s="21"/>
      <c r="S7" s="38">
        <f>IF(ISERROR(COUNTA(E7:N7)),"",COUNTA(E7:N7))</f>
        <v>3</v>
      </c>
      <c r="T7" s="39">
        <f>IF(ISERROR(COUNT(E7:N7)),"",COUNT(E7:N7))</f>
        <v>3</v>
      </c>
      <c r="U7" s="40">
        <f>IF(ISERROR(MIN(E7:N7)),"",MIN(E7:N7))</f>
        <v>30.6</v>
      </c>
      <c r="V7" s="40">
        <f>IF(ISERROR(MAX(E7:N7)),"",MAX(E7:N7))</f>
        <v>55.58</v>
      </c>
      <c r="W7" s="40">
        <f>IF(ISERROR(ROUND(AVERAGE(E7:N7),2)),"",ROUND(AVERAGE(E7:N7),2))</f>
        <v>43.51</v>
      </c>
      <c r="X7" s="40">
        <f>IF(ISERROR(MEDIAN(E7:N7)),"",MEDIAN(E7:N7))</f>
        <v>44.35</v>
      </c>
      <c r="Y7" s="41">
        <f>IF(ISERROR(STDEV(E7:N7)),"",STDEV(E7:N7))</f>
        <v>12.511167011913802</v>
      </c>
      <c r="Z7" s="42">
        <f>IF(ISERROR(Y7/W7),"",Y7/W7)</f>
        <v>0.2875469320136475</v>
      </c>
      <c r="AA7" s="21"/>
      <c r="AB7" s="43">
        <f>IF(ISERROR(MEDIAN(E7:N7)),"",MEDIAN(E7:N7))</f>
        <v>44.35</v>
      </c>
      <c r="AC7" s="44">
        <f>IF(ISERROR(STDEV(E7:N7)),"",STDEV(E7:N7))</f>
        <v>12.511167011913802</v>
      </c>
      <c r="AD7" s="45">
        <f>IF(ISERROR(AC7/#REF!),"",AC7/#REF!)</f>
      </c>
      <c r="AE7" s="30"/>
    </row>
    <row r="8" spans="1:31" ht="15" customHeight="1" thickBot="1">
      <c r="A8" s="66" t="s">
        <v>19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9"/>
      <c r="P8" s="50">
        <f>IF(SUM(P4:P7)=0,"",SUM(P4:P7))</f>
        <v>13361.400000000001</v>
      </c>
      <c r="Q8" s="30"/>
      <c r="R8" s="21"/>
      <c r="AA8" s="21"/>
      <c r="AB8" s="21"/>
      <c r="AC8" s="21"/>
      <c r="AD8" s="21"/>
      <c r="AE8" s="21"/>
    </row>
    <row r="10" spans="1:30" ht="22.5" customHeight="1">
      <c r="A10" s="51" t="s">
        <v>20</v>
      </c>
      <c r="B10" s="52"/>
      <c r="C10" s="53"/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4"/>
      <c r="O10" s="54"/>
      <c r="P10" s="54"/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4"/>
      <c r="AB10" s="54"/>
      <c r="AC10" s="54"/>
      <c r="AD10" s="54"/>
    </row>
    <row r="11" spans="1:30" ht="31.5" customHeight="1">
      <c r="A11" s="67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</sheetData>
  <sheetProtection selectLockedCells="1" selectUnlockedCells="1"/>
  <mergeCells count="6">
    <mergeCell ref="A1:Z1"/>
    <mergeCell ref="A2:Q2"/>
    <mergeCell ref="S2:Z2"/>
    <mergeCell ref="AB2:AD2"/>
    <mergeCell ref="A8:N8"/>
    <mergeCell ref="A11:S11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30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PREÇO 1 (Rosemary Olinda de Sousa)</v>
      </c>
      <c r="F7" s="57" t="str">
        <f>PREENCHER!F3</f>
        <v>PREÇO 2 (Líder Com. Distribuição)</v>
      </c>
      <c r="G7" s="57" t="str">
        <f>PREENCHER!G3</f>
        <v>PREÇO 3 (Irani Distribuidora)</v>
      </c>
      <c r="H7" s="57" t="str">
        <f>PREENCHER!H3</f>
        <v>PREÇO 4 (FX Comércio)</v>
      </c>
      <c r="I7" s="57" t="str">
        <f>PREENCHER!I3</f>
        <v>PREÇO 5 (Lumen Comércio)</v>
      </c>
      <c r="J7" s="57" t="str">
        <f>PREENCHER!J3</f>
        <v>PREÇO 6 (Ribeiro &amp; Lima)</v>
      </c>
      <c r="K7" s="57" t="str">
        <f>PREENCHER!K3</f>
        <v>PREÇO 7 (DMGR Comércio Máq.)</v>
      </c>
      <c r="L7" s="57" t="str">
        <f>PREENCHER!L3</f>
        <v>PREÇO 8 Lumen Comércio0</v>
      </c>
      <c r="M7" s="57" t="str">
        <f>PREENCHER!M3</f>
        <v>PREÇO 9 (Raphael Marciano)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16</v>
      </c>
      <c r="T7" s="57" t="s">
        <v>17</v>
      </c>
      <c r="U7" s="57" t="s">
        <v>18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Elemento filtrante IBBL FR600 C+3</v>
      </c>
      <c r="C10" s="32">
        <f>IF(PREENCHER!C5="","",PREENCHER!C5)</f>
      </c>
      <c r="D10" s="32">
        <f>IF(PREENCHER!D5="","",PREENCHER!D5)</f>
        <v>80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Elemento filtrante Libel Acquaflex hermético</v>
      </c>
      <c r="C11" s="32">
        <f>IF(PREENCHER!C6="","",PREENCHER!C6)</f>
      </c>
      <c r="D11" s="32">
        <f>IF(PREENCHER!D6="","",PREENCHER!D6)</f>
        <v>80</v>
      </c>
      <c r="E11" s="33">
        <f>IF(PREENCHER!E6="","",IF(COUNTIF(PREENCHER!#REF!,PREENCHER!E6)=0,CONCATENATE(PREENCHER!#REF!,#REF!),PREENCHER!E6))</f>
      </c>
      <c r="F11" s="33">
        <f>IF(PREENCHER!F6="","",IF(COUNTIF(PREENCHER!#REF!,PREENCHER!F6)=0,CONCATENATE(PREENCHER!#REF!,#REF!),PREENCHER!F6))</f>
      </c>
      <c r="G11" s="33">
        <f>IF(PREENCHER!G6="","",IF(COUNTIF(PREENCHER!#REF!,PREENCHER!G6)=0,CONCATENATE(PREENCHER!#REF!,#REF!),PREENCHER!G6))</f>
      </c>
      <c r="H11" s="33" t="e">
        <f>IF(PREENCHER!H6="","",IF(COUNTIF(PREENCHER!#REF!,PREENCHER!H6)=0,CONCATENATE(PREENCHER!#REF!,#REF!),PREENCHER!H6))</f>
        <v>#REF!</v>
      </c>
      <c r="I11" s="33" t="e">
        <f>IF(PREENCHER!I6="","",IF(COUNTIF(PREENCHER!#REF!,PREENCHER!I6)=0,CONCATENATE(PREENCHER!#REF!,#REF!),PREENCHER!I6))</f>
        <v>#REF!</v>
      </c>
      <c r="J11" s="33" t="e">
        <f>IF(PREENCHER!J6="","",IF(COUNTIF(PREENCHER!#REF!,PREENCHER!J6)=0,CONCATENATE(PREENCHER!#REF!,#REF!),PREENCHER!J6))</f>
        <v>#REF!</v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Elemento filtrante descartável Líder Manancial</v>
      </c>
      <c r="C12" s="32">
        <f>IF(PREENCHER!C7="","",PREENCHER!C7)</f>
      </c>
      <c r="D12" s="32">
        <f>IF(PREENCHER!D7="","",PREENCHER!D7)</f>
        <v>20</v>
      </c>
      <c r="E12" s="33">
        <f>IF(PREENCHER!E7="","",IF(COUNTIF(PREENCHER!#REF!,PREENCHER!E7)=0,CONCATENATE(PREENCHER!#REF!,#REF!),PREENCHER!E7))</f>
      </c>
      <c r="F12" s="33">
        <f>IF(PREENCHER!F7="","",IF(COUNTIF(PREENCHER!#REF!,PREENCHER!F7)=0,CONCATENATE(PREENCHER!#REF!,#REF!),PREENCHER!F7))</f>
      </c>
      <c r="G12" s="33">
        <f>IF(PREENCHER!G7="","",IF(COUNTIF(PREENCHER!#REF!,PREENCHER!G7)=0,CONCATENATE(PREENCHER!#REF!,#REF!),PREENCHER!G7))</f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 t="e">
        <f>IF(PREENCHER!K7="","",IF(COUNTIF(PREENCHER!#REF!,PREENCHER!K7)=0,CONCATENATE(PREENCHER!#REF!,#REF!),PREENCHER!K7))</f>
        <v>#REF!</v>
      </c>
      <c r="L12" s="33" t="e">
        <f>IF(PREENCHER!L7="","",IF(COUNTIF(PREENCHER!#REF!,PREENCHER!L7)=0,CONCATENATE(PREENCHER!#REF!,#REF!),PREENCHER!L7))</f>
        <v>#REF!</v>
      </c>
      <c r="M12" s="33" t="e">
        <f>IF(PREENCHER!M7="","",IF(COUNTIF(PREENCHER!#REF!,PREENCHER!M7)=0,CONCATENATE(PREENCHER!#REF!,#REF!),PREENCHER!M7))</f>
        <v>#REF!</v>
      </c>
      <c r="N12" s="33">
        <f>IF(PREENCHER!N7="","",IF(COUNTIF(PREENCHER!#REF!,PREENCHER!N7)=0,CONCATENATE(PREENCHER!#REF!,#REF!),PREENCHER!N7))</f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69" t="s">
        <v>19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30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PREÇO 1 (Rosemary Olinda de Sousa)</v>
      </c>
      <c r="F7" s="57" t="str">
        <f>PREENCHER!F3</f>
        <v>PREÇO 2 (Líder Com. Distribuição)</v>
      </c>
      <c r="G7" s="57" t="str">
        <f>PREENCHER!G3</f>
        <v>PREÇO 3 (Irani Distribuidora)</v>
      </c>
      <c r="H7" s="57" t="str">
        <f>PREENCHER!H3</f>
        <v>PREÇO 4 (FX Comércio)</v>
      </c>
      <c r="I7" s="57" t="str">
        <f>PREENCHER!I3</f>
        <v>PREÇO 5 (Lumen Comércio)</v>
      </c>
      <c r="J7" s="57" t="str">
        <f>PREENCHER!J3</f>
        <v>PREÇO 6 (Ribeiro &amp; Lima)</v>
      </c>
      <c r="K7" s="57" t="str">
        <f>PREENCHER!K3</f>
        <v>PREÇO 7 (DMGR Comércio Máq.)</v>
      </c>
      <c r="L7" s="57" t="str">
        <f>PREENCHER!L3</f>
        <v>PREÇO 8 Lumen Comércio0</v>
      </c>
      <c r="M7" s="57" t="str">
        <f>PREENCHER!M3</f>
        <v>PREÇO 9 (Raphael Marciano)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16</v>
      </c>
      <c r="T7" s="57" t="s">
        <v>17</v>
      </c>
      <c r="U7" s="57" t="s">
        <v>18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Elemento filtrante IBBL FR600 C+3</v>
      </c>
      <c r="C10" s="32">
        <f>IF(PREENCHER!C5="","",PREENCHER!C5)</f>
      </c>
      <c r="D10" s="32">
        <f>IF(PREENCHER!D5="","",PREENCHER!D5)</f>
        <v>80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Elemento filtrante Libel Acquaflex hermético</v>
      </c>
      <c r="C11" s="32">
        <f>IF(PREENCHER!C6="","",PREENCHER!C6)</f>
      </c>
      <c r="D11" s="32">
        <f>IF(PREENCHER!D6="","",PREENCHER!D6)</f>
        <v>80</v>
      </c>
      <c r="E11" s="33">
        <f>IF(PREENCHER!E6="","",IF(COUNTIF(PREENCHER!#REF!,PREENCHER!E6)=0,CONCATENATE(PREENCHER!#REF!,#REF!),PREENCHER!E6))</f>
      </c>
      <c r="F11" s="33">
        <f>IF(PREENCHER!F6="","",IF(COUNTIF(PREENCHER!#REF!,PREENCHER!F6)=0,CONCATENATE(PREENCHER!#REF!,#REF!),PREENCHER!F6))</f>
      </c>
      <c r="G11" s="33">
        <f>IF(PREENCHER!G6="","",IF(COUNTIF(PREENCHER!#REF!,PREENCHER!G6)=0,CONCATENATE(PREENCHER!#REF!,#REF!),PREENCHER!G6))</f>
      </c>
      <c r="H11" s="33" t="e">
        <f>IF(PREENCHER!H6="","",IF(COUNTIF(PREENCHER!#REF!,PREENCHER!H6)=0,CONCATENATE(PREENCHER!#REF!,#REF!),PREENCHER!H6))</f>
        <v>#REF!</v>
      </c>
      <c r="I11" s="33" t="e">
        <f>IF(PREENCHER!I6="","",IF(COUNTIF(PREENCHER!#REF!,PREENCHER!I6)=0,CONCATENATE(PREENCHER!#REF!,#REF!),PREENCHER!I6))</f>
        <v>#REF!</v>
      </c>
      <c r="J11" s="33" t="e">
        <f>IF(PREENCHER!J6="","",IF(COUNTIF(PREENCHER!#REF!,PREENCHER!J6)=0,CONCATENATE(PREENCHER!#REF!,#REF!),PREENCHER!J6))</f>
        <v>#REF!</v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Elemento filtrante descartável Líder Manancial</v>
      </c>
      <c r="C12" s="32">
        <f>IF(PREENCHER!C7="","",PREENCHER!C7)</f>
      </c>
      <c r="D12" s="32">
        <f>IF(PREENCHER!D7="","",PREENCHER!D7)</f>
        <v>20</v>
      </c>
      <c r="E12" s="33">
        <f>IF(PREENCHER!E7="","",IF(COUNTIF(PREENCHER!#REF!,PREENCHER!E7)=0,CONCATENATE(PREENCHER!#REF!,#REF!),PREENCHER!E7))</f>
      </c>
      <c r="F12" s="33">
        <f>IF(PREENCHER!F7="","",IF(COUNTIF(PREENCHER!#REF!,PREENCHER!F7)=0,CONCATENATE(PREENCHER!#REF!,#REF!),PREENCHER!F7))</f>
      </c>
      <c r="G12" s="33">
        <f>IF(PREENCHER!G7="","",IF(COUNTIF(PREENCHER!#REF!,PREENCHER!G7)=0,CONCATENATE(PREENCHER!#REF!,#REF!),PREENCHER!G7))</f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 t="e">
        <f>IF(PREENCHER!K7="","",IF(COUNTIF(PREENCHER!#REF!,PREENCHER!K7)=0,CONCATENATE(PREENCHER!#REF!,#REF!),PREENCHER!K7))</f>
        <v>#REF!</v>
      </c>
      <c r="L12" s="33" t="e">
        <f>IF(PREENCHER!L7="","",IF(COUNTIF(PREENCHER!#REF!,PREENCHER!L7)=0,CONCATENATE(PREENCHER!#REF!,#REF!),PREENCHER!L7))</f>
        <v>#REF!</v>
      </c>
      <c r="M12" s="33" t="e">
        <f>IF(PREENCHER!M7="","",IF(COUNTIF(PREENCHER!#REF!,PREENCHER!M7)=0,CONCATENATE(PREENCHER!#REF!,#REF!),PREENCHER!M7))</f>
        <v>#REF!</v>
      </c>
      <c r="N12" s="33">
        <f>IF(PREENCHER!N7="","",IF(COUNTIF(PREENCHER!#REF!,PREENCHER!N7)=0,CONCATENATE(PREENCHER!#REF!,#REF!),PREENCHER!N7))</f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69" t="s">
        <v>19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30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PREÇO 1 (Rosemary Olinda de Sousa)</v>
      </c>
      <c r="F7" s="57" t="str">
        <f>PREENCHER!F3</f>
        <v>PREÇO 2 (Líder Com. Distribuição)</v>
      </c>
      <c r="G7" s="57" t="str">
        <f>PREENCHER!G3</f>
        <v>PREÇO 3 (Irani Distribuidora)</v>
      </c>
      <c r="H7" s="57" t="str">
        <f>PREENCHER!H3</f>
        <v>PREÇO 4 (FX Comércio)</v>
      </c>
      <c r="I7" s="57" t="str">
        <f>PREENCHER!I3</f>
        <v>PREÇO 5 (Lumen Comércio)</v>
      </c>
      <c r="J7" s="57" t="str">
        <f>PREENCHER!J3</f>
        <v>PREÇO 6 (Ribeiro &amp; Lima)</v>
      </c>
      <c r="K7" s="57" t="str">
        <f>PREENCHER!K3</f>
        <v>PREÇO 7 (DMGR Comércio Máq.)</v>
      </c>
      <c r="L7" s="57" t="str">
        <f>PREENCHER!L3</f>
        <v>PREÇO 8 Lumen Comércio0</v>
      </c>
      <c r="M7" s="57" t="str">
        <f>PREENCHER!M3</f>
        <v>PREÇO 9 (Raphael Marciano)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16</v>
      </c>
      <c r="T7" s="57" t="s">
        <v>17</v>
      </c>
      <c r="U7" s="57" t="s">
        <v>18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Elemento filtrante IBBL FR600 C+3</v>
      </c>
      <c r="C10" s="32">
        <f>IF(PREENCHER!C5="","",PREENCHER!C5)</f>
      </c>
      <c r="D10" s="32">
        <f>IF(PREENCHER!D5="","",PREENCHER!D5)</f>
        <v>80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Elemento filtrante Libel Acquaflex hermético</v>
      </c>
      <c r="C11" s="32">
        <f>IF(PREENCHER!C6="","",PREENCHER!C6)</f>
      </c>
      <c r="D11" s="32">
        <f>IF(PREENCHER!D6="","",PREENCHER!D6)</f>
        <v>80</v>
      </c>
      <c r="E11" s="33">
        <f>IF(PREENCHER!E6="","",IF(COUNTIF(PREENCHER!#REF!,PREENCHER!E6)=0,CONCATENATE(PREENCHER!#REF!,#REF!),PREENCHER!E6))</f>
      </c>
      <c r="F11" s="33">
        <f>IF(PREENCHER!F6="","",IF(COUNTIF(PREENCHER!#REF!,PREENCHER!F6)=0,CONCATENATE(PREENCHER!#REF!,#REF!),PREENCHER!F6))</f>
      </c>
      <c r="G11" s="33">
        <f>IF(PREENCHER!G6="","",IF(COUNTIF(PREENCHER!#REF!,PREENCHER!G6)=0,CONCATENATE(PREENCHER!#REF!,#REF!),PREENCHER!G6))</f>
      </c>
      <c r="H11" s="33" t="e">
        <f>IF(PREENCHER!H6="","",IF(COUNTIF(PREENCHER!#REF!,PREENCHER!H6)=0,CONCATENATE(PREENCHER!#REF!,#REF!),PREENCHER!H6))</f>
        <v>#REF!</v>
      </c>
      <c r="I11" s="33" t="e">
        <f>IF(PREENCHER!I6="","",IF(COUNTIF(PREENCHER!#REF!,PREENCHER!I6)=0,CONCATENATE(PREENCHER!#REF!,#REF!),PREENCHER!I6))</f>
        <v>#REF!</v>
      </c>
      <c r="J11" s="33" t="e">
        <f>IF(PREENCHER!J6="","",IF(COUNTIF(PREENCHER!#REF!,PREENCHER!J6)=0,CONCATENATE(PREENCHER!#REF!,#REF!),PREENCHER!J6))</f>
        <v>#REF!</v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Elemento filtrante descartável Líder Manancial</v>
      </c>
      <c r="C12" s="32">
        <f>IF(PREENCHER!C7="","",PREENCHER!C7)</f>
      </c>
      <c r="D12" s="32">
        <f>IF(PREENCHER!D7="","",PREENCHER!D7)</f>
        <v>20</v>
      </c>
      <c r="E12" s="33">
        <f>IF(PREENCHER!E7="","",IF(COUNTIF(PREENCHER!#REF!,PREENCHER!E7)=0,CONCATENATE(PREENCHER!#REF!,#REF!),PREENCHER!E7))</f>
      </c>
      <c r="F12" s="33">
        <f>IF(PREENCHER!F7="","",IF(COUNTIF(PREENCHER!#REF!,PREENCHER!F7)=0,CONCATENATE(PREENCHER!#REF!,#REF!),PREENCHER!F7))</f>
      </c>
      <c r="G12" s="33">
        <f>IF(PREENCHER!G7="","",IF(COUNTIF(PREENCHER!#REF!,PREENCHER!G7)=0,CONCATENATE(PREENCHER!#REF!,#REF!),PREENCHER!G7))</f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 t="e">
        <f>IF(PREENCHER!K7="","",IF(COUNTIF(PREENCHER!#REF!,PREENCHER!K7)=0,CONCATENATE(PREENCHER!#REF!,#REF!),PREENCHER!K7))</f>
        <v>#REF!</v>
      </c>
      <c r="L12" s="33" t="e">
        <f>IF(PREENCHER!L7="","",IF(COUNTIF(PREENCHER!#REF!,PREENCHER!L7)=0,CONCATENATE(PREENCHER!#REF!,#REF!),PREENCHER!L7))</f>
        <v>#REF!</v>
      </c>
      <c r="M12" s="33" t="e">
        <f>IF(PREENCHER!M7="","",IF(COUNTIF(PREENCHER!#REF!,PREENCHER!M7)=0,CONCATENATE(PREENCHER!#REF!,#REF!),PREENCHER!M7))</f>
        <v>#REF!</v>
      </c>
      <c r="N12" s="33">
        <f>IF(PREENCHER!N7="","",IF(COUNTIF(PREENCHER!#REF!,PREENCHER!N7)=0,CONCATENATE(PREENCHER!#REF!,#REF!),PREENCHER!N7))</f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69" t="s">
        <v>19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8" t="s">
        <v>2</v>
      </c>
      <c r="T6" s="68"/>
      <c r="U6" s="68"/>
    </row>
    <row r="7" spans="1:21" ht="30">
      <c r="A7" s="57" t="str">
        <f>PREENCHER!A3</f>
        <v>ITEM</v>
      </c>
      <c r="B7" s="57" t="str">
        <f>PREENCHER!B3</f>
        <v>ESPECIFICAÇÃO</v>
      </c>
      <c r="C7" s="57" t="str">
        <f>PREENCHER!C3</f>
        <v>UND</v>
      </c>
      <c r="D7" s="57" t="str">
        <f>PREENCHER!D3</f>
        <v>QTD</v>
      </c>
      <c r="E7" s="57" t="str">
        <f>PREENCHER!E3</f>
        <v>PREÇO 1 (Rosemary Olinda de Sousa)</v>
      </c>
      <c r="F7" s="57" t="str">
        <f>PREENCHER!F3</f>
        <v>PREÇO 2 (Líder Com. Distribuição)</v>
      </c>
      <c r="G7" s="57" t="str">
        <f>PREENCHER!G3</f>
        <v>PREÇO 3 (Irani Distribuidora)</v>
      </c>
      <c r="H7" s="57" t="str">
        <f>PREENCHER!H3</f>
        <v>PREÇO 4 (FX Comércio)</v>
      </c>
      <c r="I7" s="57" t="str">
        <f>PREENCHER!I3</f>
        <v>PREÇO 5 (Lumen Comércio)</v>
      </c>
      <c r="J7" s="57" t="str">
        <f>PREENCHER!J3</f>
        <v>PREÇO 6 (Ribeiro &amp; Lima)</v>
      </c>
      <c r="K7" s="57" t="str">
        <f>PREENCHER!K3</f>
        <v>PREÇO 7 (DMGR Comércio Máq.)</v>
      </c>
      <c r="L7" s="57" t="str">
        <f>PREENCHER!L3</f>
        <v>PREÇO 8 Lumen Comércio0</v>
      </c>
      <c r="M7" s="57" t="str">
        <f>PREENCHER!M3</f>
        <v>PREÇO 9 (Raphael Marciano)</v>
      </c>
      <c r="N7" s="57" t="str">
        <f>PREENCHER!N3</f>
        <v>PREÇO 10</v>
      </c>
      <c r="O7" s="57" t="e">
        <f>PREENCHER!#REF!</f>
        <v>#REF!</v>
      </c>
      <c r="P7" s="57" t="str">
        <f>PREENCHER!P3</f>
        <v>TOTAL</v>
      </c>
      <c r="Q7" s="57" t="str">
        <f>PREENCHER!Q3</f>
        <v>OBSERVAÇÃO</v>
      </c>
      <c r="S7" s="57" t="s">
        <v>16</v>
      </c>
      <c r="T7" s="57" t="s">
        <v>17</v>
      </c>
      <c r="U7" s="57" t="s">
        <v>18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8">
        <f aca="true" t="shared" si="0" ref="O8:O67">IF(ISERROR(ROUND(AVERAGE(E8:N8),2)),"",ROUND(AVERAGE(E8:N8),2))</f>
      </c>
      <c r="P8" s="58">
        <f aca="true" t="shared" si="1" ref="P8:P67">IF(ISERROR(ROUND(O8*D8,2)),"",ROUND(O8*D8,2))</f>
      </c>
      <c r="Q8" s="59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60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8">
        <f t="shared" si="0"/>
      </c>
      <c r="P9" s="58">
        <f t="shared" si="1"/>
      </c>
      <c r="Q9" s="59"/>
      <c r="R9" s="30"/>
      <c r="S9" s="44">
        <f t="shared" si="2"/>
      </c>
      <c r="T9" s="44">
        <f t="shared" si="3"/>
      </c>
      <c r="U9" s="60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Elemento filtrante IBBL FR600 C+3</v>
      </c>
      <c r="C10" s="32">
        <f>IF(PREENCHER!C5="","",PREENCHER!C5)</f>
      </c>
      <c r="D10" s="32">
        <f>IF(PREENCHER!D5="","",PREENCHER!D5)</f>
        <v>80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>
        <f>IF(PREENCHER!H5="","",IF(COUNTIF(PREENCHER!#REF!,PREENCHER!H5)=0,CONCATENATE(PREENCHER!#REF!,#REF!),PREENCHER!H5))</f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8">
        <f t="shared" si="0"/>
      </c>
      <c r="P10" s="58">
        <f t="shared" si="1"/>
      </c>
      <c r="Q10" s="59"/>
      <c r="R10" s="30"/>
      <c r="S10" s="44">
        <f t="shared" si="2"/>
      </c>
      <c r="T10" s="44">
        <f t="shared" si="3"/>
      </c>
      <c r="U10" s="60">
        <f t="shared" si="4"/>
      </c>
    </row>
    <row r="11" spans="1:21" ht="15">
      <c r="A11" s="32">
        <f>IF(PREENCHER!A6="","",PREENCHER!A6)</f>
        <v>2</v>
      </c>
      <c r="B11" s="32" t="str">
        <f>IF(PREENCHER!B6="","",PREENCHER!B6)</f>
        <v>Elemento filtrante Libel Acquaflex hermético</v>
      </c>
      <c r="C11" s="32">
        <f>IF(PREENCHER!C6="","",PREENCHER!C6)</f>
      </c>
      <c r="D11" s="32">
        <f>IF(PREENCHER!D6="","",PREENCHER!D6)</f>
        <v>80</v>
      </c>
      <c r="E11" s="33">
        <f>IF(PREENCHER!E6="","",IF(COUNTIF(PREENCHER!#REF!,PREENCHER!E6)=0,CONCATENATE(PREENCHER!#REF!,#REF!),PREENCHER!E6))</f>
      </c>
      <c r="F11" s="33">
        <f>IF(PREENCHER!F6="","",IF(COUNTIF(PREENCHER!#REF!,PREENCHER!F6)=0,CONCATENATE(PREENCHER!#REF!,#REF!),PREENCHER!F6))</f>
      </c>
      <c r="G11" s="33">
        <f>IF(PREENCHER!G6="","",IF(COUNTIF(PREENCHER!#REF!,PREENCHER!G6)=0,CONCATENATE(PREENCHER!#REF!,#REF!),PREENCHER!G6))</f>
      </c>
      <c r="H11" s="33" t="e">
        <f>IF(PREENCHER!H6="","",IF(COUNTIF(PREENCHER!#REF!,PREENCHER!H6)=0,CONCATENATE(PREENCHER!#REF!,#REF!),PREENCHER!H6))</f>
        <v>#REF!</v>
      </c>
      <c r="I11" s="33" t="e">
        <f>IF(PREENCHER!I6="","",IF(COUNTIF(PREENCHER!#REF!,PREENCHER!I6)=0,CONCATENATE(PREENCHER!#REF!,#REF!),PREENCHER!I6))</f>
        <v>#REF!</v>
      </c>
      <c r="J11" s="33" t="e">
        <f>IF(PREENCHER!J6="","",IF(COUNTIF(PREENCHER!#REF!,PREENCHER!J6)=0,CONCATENATE(PREENCHER!#REF!,#REF!),PREENCHER!J6))</f>
        <v>#REF!</v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8">
        <f t="shared" si="0"/>
      </c>
      <c r="P11" s="58">
        <f t="shared" si="1"/>
      </c>
      <c r="Q11" s="59"/>
      <c r="R11" s="30"/>
      <c r="S11" s="44">
        <f t="shared" si="2"/>
      </c>
      <c r="T11" s="44">
        <f t="shared" si="3"/>
      </c>
      <c r="U11" s="60">
        <f t="shared" si="4"/>
      </c>
    </row>
    <row r="12" spans="1:21" ht="15">
      <c r="A12" s="32">
        <f>IF(PREENCHER!A7="","",PREENCHER!A7)</f>
        <v>3</v>
      </c>
      <c r="B12" s="32" t="str">
        <f>IF(PREENCHER!B7="","",PREENCHER!B7)</f>
        <v>Elemento filtrante descartável Líder Manancial</v>
      </c>
      <c r="C12" s="32">
        <f>IF(PREENCHER!C7="","",PREENCHER!C7)</f>
      </c>
      <c r="D12" s="32">
        <f>IF(PREENCHER!D7="","",PREENCHER!D7)</f>
        <v>20</v>
      </c>
      <c r="E12" s="33">
        <f>IF(PREENCHER!E7="","",IF(COUNTIF(PREENCHER!#REF!,PREENCHER!E7)=0,CONCATENATE(PREENCHER!#REF!,#REF!),PREENCHER!E7))</f>
      </c>
      <c r="F12" s="33">
        <f>IF(PREENCHER!F7="","",IF(COUNTIF(PREENCHER!#REF!,PREENCHER!F7)=0,CONCATENATE(PREENCHER!#REF!,#REF!),PREENCHER!F7))</f>
      </c>
      <c r="G12" s="33">
        <f>IF(PREENCHER!G7="","",IF(COUNTIF(PREENCHER!#REF!,PREENCHER!G7)=0,CONCATENATE(PREENCHER!#REF!,#REF!),PREENCHER!G7))</f>
      </c>
      <c r="H12" s="33">
        <f>IF(PREENCHER!H7="","",IF(COUNTIF(PREENCHER!#REF!,PREENCHER!H7)=0,CONCATENATE(PREENCHER!#REF!,#REF!),PREENCHER!H7))</f>
      </c>
      <c r="I12" s="33">
        <f>IF(PREENCHER!I7="","",IF(COUNTIF(PREENCHER!#REF!,PREENCHER!I7)=0,CONCATENATE(PREENCHER!#REF!,#REF!),PREENCHER!I7))</f>
      </c>
      <c r="J12" s="33">
        <f>IF(PREENCHER!J7="","",IF(COUNTIF(PREENCHER!#REF!,PREENCHER!J7)=0,CONCATENATE(PREENCHER!#REF!,#REF!),PREENCHER!J7))</f>
      </c>
      <c r="K12" s="33" t="e">
        <f>IF(PREENCHER!K7="","",IF(COUNTIF(PREENCHER!#REF!,PREENCHER!K7)=0,CONCATENATE(PREENCHER!#REF!,#REF!),PREENCHER!K7))</f>
        <v>#REF!</v>
      </c>
      <c r="L12" s="33" t="e">
        <f>IF(PREENCHER!L7="","",IF(COUNTIF(PREENCHER!#REF!,PREENCHER!L7)=0,CONCATENATE(PREENCHER!#REF!,#REF!),PREENCHER!L7))</f>
        <v>#REF!</v>
      </c>
      <c r="M12" s="33" t="e">
        <f>IF(PREENCHER!M7="","",IF(COUNTIF(PREENCHER!#REF!,PREENCHER!M7)=0,CONCATENATE(PREENCHER!#REF!,#REF!),PREENCHER!M7))</f>
        <v>#REF!</v>
      </c>
      <c r="N12" s="33">
        <f>IF(PREENCHER!N7="","",IF(COUNTIF(PREENCHER!#REF!,PREENCHER!N7)=0,CONCATENATE(PREENCHER!#REF!,#REF!),PREENCHER!N7))</f>
      </c>
      <c r="O12" s="58">
        <f t="shared" si="0"/>
      </c>
      <c r="P12" s="58">
        <f t="shared" si="1"/>
      </c>
      <c r="Q12" s="59"/>
      <c r="R12" s="30"/>
      <c r="S12" s="44">
        <f t="shared" si="2"/>
      </c>
      <c r="T12" s="44">
        <f t="shared" si="3"/>
      </c>
      <c r="U12" s="60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8">
        <f t="shared" si="0"/>
      </c>
      <c r="P13" s="58">
        <f t="shared" si="1"/>
      </c>
      <c r="Q13" s="59"/>
      <c r="R13" s="30"/>
      <c r="S13" s="44">
        <f t="shared" si="2"/>
      </c>
      <c r="T13" s="44">
        <f t="shared" si="3"/>
      </c>
      <c r="U13" s="60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8">
        <f t="shared" si="0"/>
      </c>
      <c r="P14" s="58">
        <f t="shared" si="1"/>
      </c>
      <c r="Q14" s="59"/>
      <c r="R14" s="30"/>
      <c r="S14" s="44">
        <f t="shared" si="2"/>
      </c>
      <c r="T14" s="44">
        <f t="shared" si="3"/>
      </c>
      <c r="U14" s="60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8">
        <f t="shared" si="0"/>
      </c>
      <c r="P15" s="58">
        <f t="shared" si="1"/>
      </c>
      <c r="Q15" s="59"/>
      <c r="R15" s="30"/>
      <c r="S15" s="44">
        <f t="shared" si="2"/>
      </c>
      <c r="T15" s="44">
        <f t="shared" si="3"/>
      </c>
      <c r="U15" s="60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8">
        <f t="shared" si="0"/>
      </c>
      <c r="P16" s="58">
        <f t="shared" si="1"/>
      </c>
      <c r="Q16" s="59"/>
      <c r="R16" s="30"/>
      <c r="S16" s="44">
        <f t="shared" si="2"/>
      </c>
      <c r="T16" s="44">
        <f t="shared" si="3"/>
      </c>
      <c r="U16" s="60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8">
        <f t="shared" si="0"/>
      </c>
      <c r="P17" s="58">
        <f t="shared" si="1"/>
      </c>
      <c r="Q17" s="59"/>
      <c r="R17" s="30"/>
      <c r="S17" s="44">
        <f t="shared" si="2"/>
      </c>
      <c r="T17" s="44">
        <f t="shared" si="3"/>
      </c>
      <c r="U17" s="60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8">
        <f t="shared" si="0"/>
      </c>
      <c r="P18" s="58">
        <f t="shared" si="1"/>
      </c>
      <c r="Q18" s="59"/>
      <c r="R18" s="30"/>
      <c r="S18" s="44">
        <f t="shared" si="2"/>
      </c>
      <c r="T18" s="44">
        <f t="shared" si="3"/>
      </c>
      <c r="U18" s="60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8">
        <f t="shared" si="0"/>
      </c>
      <c r="P19" s="58">
        <f t="shared" si="1"/>
      </c>
      <c r="Q19" s="59"/>
      <c r="R19" s="30"/>
      <c r="S19" s="44">
        <f t="shared" si="2"/>
      </c>
      <c r="T19" s="44">
        <f t="shared" si="3"/>
      </c>
      <c r="U19" s="60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8">
        <f t="shared" si="0"/>
      </c>
      <c r="P20" s="58">
        <f t="shared" si="1"/>
      </c>
      <c r="Q20" s="59"/>
      <c r="R20" s="30"/>
      <c r="S20" s="44">
        <f t="shared" si="2"/>
      </c>
      <c r="T20" s="44">
        <f t="shared" si="3"/>
      </c>
      <c r="U20" s="60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8">
        <f t="shared" si="0"/>
      </c>
      <c r="P21" s="58">
        <f t="shared" si="1"/>
      </c>
      <c r="Q21" s="59"/>
      <c r="R21" s="30"/>
      <c r="S21" s="44">
        <f t="shared" si="2"/>
      </c>
      <c r="T21" s="44">
        <f t="shared" si="3"/>
      </c>
      <c r="U21" s="60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8">
        <f t="shared" si="0"/>
      </c>
      <c r="P22" s="58">
        <f t="shared" si="1"/>
      </c>
      <c r="Q22" s="59"/>
      <c r="R22" s="30"/>
      <c r="S22" s="44">
        <f t="shared" si="2"/>
      </c>
      <c r="T22" s="44">
        <f t="shared" si="3"/>
      </c>
      <c r="U22" s="60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8">
        <f t="shared" si="0"/>
      </c>
      <c r="P23" s="58">
        <f t="shared" si="1"/>
      </c>
      <c r="Q23" s="59"/>
      <c r="R23" s="30"/>
      <c r="S23" s="44">
        <f t="shared" si="2"/>
      </c>
      <c r="T23" s="44">
        <f t="shared" si="3"/>
      </c>
      <c r="U23" s="60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8">
        <f t="shared" si="0"/>
      </c>
      <c r="P24" s="58">
        <f t="shared" si="1"/>
      </c>
      <c r="Q24" s="59"/>
      <c r="R24" s="30"/>
      <c r="S24" s="44">
        <f t="shared" si="2"/>
      </c>
      <c r="T24" s="44">
        <f t="shared" si="3"/>
      </c>
      <c r="U24" s="60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8">
        <f t="shared" si="0"/>
      </c>
      <c r="P25" s="58">
        <f t="shared" si="1"/>
      </c>
      <c r="Q25" s="59"/>
      <c r="R25" s="30"/>
      <c r="S25" s="44">
        <f t="shared" si="2"/>
      </c>
      <c r="T25" s="44">
        <f t="shared" si="3"/>
      </c>
      <c r="U25" s="60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8">
        <f t="shared" si="0"/>
      </c>
      <c r="P26" s="58">
        <f t="shared" si="1"/>
      </c>
      <c r="Q26" s="59"/>
      <c r="R26" s="30"/>
      <c r="S26" s="44">
        <f t="shared" si="2"/>
      </c>
      <c r="T26" s="44">
        <f t="shared" si="3"/>
      </c>
      <c r="U26" s="60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8">
        <f t="shared" si="0"/>
      </c>
      <c r="P27" s="58">
        <f t="shared" si="1"/>
      </c>
      <c r="Q27" s="59"/>
      <c r="R27" s="30"/>
      <c r="S27" s="44">
        <f t="shared" si="2"/>
      </c>
      <c r="T27" s="44">
        <f t="shared" si="3"/>
      </c>
      <c r="U27" s="60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8">
        <f t="shared" si="0"/>
      </c>
      <c r="P28" s="58">
        <f t="shared" si="1"/>
      </c>
      <c r="Q28" s="59"/>
      <c r="R28" s="30"/>
      <c r="S28" s="44">
        <f t="shared" si="2"/>
      </c>
      <c r="T28" s="44">
        <f t="shared" si="3"/>
      </c>
      <c r="U28" s="60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8">
        <f t="shared" si="0"/>
      </c>
      <c r="P29" s="58">
        <f t="shared" si="1"/>
      </c>
      <c r="Q29" s="59"/>
      <c r="R29" s="30"/>
      <c r="S29" s="44">
        <f t="shared" si="2"/>
      </c>
      <c r="T29" s="44">
        <f t="shared" si="3"/>
      </c>
      <c r="U29" s="60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8">
        <f t="shared" si="0"/>
      </c>
      <c r="P30" s="58">
        <f t="shared" si="1"/>
      </c>
      <c r="Q30" s="59"/>
      <c r="R30" s="30"/>
      <c r="S30" s="44">
        <f t="shared" si="2"/>
      </c>
      <c r="T30" s="44">
        <f t="shared" si="3"/>
      </c>
      <c r="U30" s="60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8">
        <f t="shared" si="0"/>
      </c>
      <c r="P31" s="58">
        <f t="shared" si="1"/>
      </c>
      <c r="Q31" s="59"/>
      <c r="R31" s="30"/>
      <c r="S31" s="44">
        <f t="shared" si="2"/>
      </c>
      <c r="T31" s="44">
        <f t="shared" si="3"/>
      </c>
      <c r="U31" s="60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8">
        <f t="shared" si="0"/>
      </c>
      <c r="P32" s="58">
        <f t="shared" si="1"/>
      </c>
      <c r="Q32" s="59"/>
      <c r="R32" s="30"/>
      <c r="S32" s="44">
        <f t="shared" si="2"/>
      </c>
      <c r="T32" s="44">
        <f t="shared" si="3"/>
      </c>
      <c r="U32" s="60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8">
        <f t="shared" si="0"/>
      </c>
      <c r="P33" s="58">
        <f t="shared" si="1"/>
      </c>
      <c r="Q33" s="59"/>
      <c r="R33" s="30"/>
      <c r="S33" s="44">
        <f t="shared" si="2"/>
      </c>
      <c r="T33" s="44">
        <f t="shared" si="3"/>
      </c>
      <c r="U33" s="60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8">
        <f t="shared" si="0"/>
      </c>
      <c r="P34" s="58">
        <f t="shared" si="1"/>
      </c>
      <c r="Q34" s="59"/>
      <c r="R34" s="30"/>
      <c r="S34" s="44">
        <f t="shared" si="2"/>
      </c>
      <c r="T34" s="44">
        <f t="shared" si="3"/>
      </c>
      <c r="U34" s="60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8">
        <f t="shared" si="0"/>
      </c>
      <c r="P35" s="58">
        <f t="shared" si="1"/>
      </c>
      <c r="Q35" s="59"/>
      <c r="R35" s="30"/>
      <c r="S35" s="44">
        <f t="shared" si="2"/>
      </c>
      <c r="T35" s="44">
        <f t="shared" si="3"/>
      </c>
      <c r="U35" s="60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8">
        <f t="shared" si="0"/>
      </c>
      <c r="P36" s="58">
        <f t="shared" si="1"/>
      </c>
      <c r="Q36" s="59"/>
      <c r="R36" s="30"/>
      <c r="S36" s="44">
        <f t="shared" si="2"/>
      </c>
      <c r="T36" s="44">
        <f t="shared" si="3"/>
      </c>
      <c r="U36" s="60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8">
        <f t="shared" si="0"/>
      </c>
      <c r="P37" s="58">
        <f t="shared" si="1"/>
      </c>
      <c r="Q37" s="59"/>
      <c r="R37" s="30"/>
      <c r="S37" s="44">
        <f t="shared" si="2"/>
      </c>
      <c r="T37" s="44">
        <f t="shared" si="3"/>
      </c>
      <c r="U37" s="60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8">
        <f t="shared" si="0"/>
      </c>
      <c r="P38" s="58">
        <f t="shared" si="1"/>
      </c>
      <c r="Q38" s="59"/>
      <c r="R38" s="30"/>
      <c r="S38" s="44">
        <f t="shared" si="2"/>
      </c>
      <c r="T38" s="44">
        <f t="shared" si="3"/>
      </c>
      <c r="U38" s="60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8">
        <f t="shared" si="0"/>
      </c>
      <c r="P39" s="58">
        <f t="shared" si="1"/>
      </c>
      <c r="Q39" s="59"/>
      <c r="R39" s="30"/>
      <c r="S39" s="44">
        <f t="shared" si="2"/>
      </c>
      <c r="T39" s="44">
        <f t="shared" si="3"/>
      </c>
      <c r="U39" s="60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8">
        <f t="shared" si="0"/>
      </c>
      <c r="P40" s="58">
        <f t="shared" si="1"/>
      </c>
      <c r="Q40" s="59"/>
      <c r="R40" s="30"/>
      <c r="S40" s="44">
        <f t="shared" si="2"/>
      </c>
      <c r="T40" s="44">
        <f t="shared" si="3"/>
      </c>
      <c r="U40" s="60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8">
        <f t="shared" si="0"/>
      </c>
      <c r="P41" s="58">
        <f t="shared" si="1"/>
      </c>
      <c r="Q41" s="59"/>
      <c r="R41" s="30"/>
      <c r="S41" s="44">
        <f t="shared" si="2"/>
      </c>
      <c r="T41" s="44">
        <f t="shared" si="3"/>
      </c>
      <c r="U41" s="60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8">
        <f t="shared" si="0"/>
      </c>
      <c r="P42" s="58">
        <f t="shared" si="1"/>
      </c>
      <c r="Q42" s="59"/>
      <c r="R42" s="30"/>
      <c r="S42" s="44">
        <f t="shared" si="2"/>
      </c>
      <c r="T42" s="44">
        <f t="shared" si="3"/>
      </c>
      <c r="U42" s="60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8">
        <f t="shared" si="0"/>
      </c>
      <c r="P43" s="58">
        <f t="shared" si="1"/>
      </c>
      <c r="Q43" s="59"/>
      <c r="R43" s="30"/>
      <c r="S43" s="44">
        <f t="shared" si="2"/>
      </c>
      <c r="T43" s="44">
        <f t="shared" si="3"/>
      </c>
      <c r="U43" s="60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8">
        <f t="shared" si="0"/>
      </c>
      <c r="P44" s="58">
        <f t="shared" si="1"/>
      </c>
      <c r="Q44" s="59"/>
      <c r="R44" s="30"/>
      <c r="S44" s="44">
        <f t="shared" si="2"/>
      </c>
      <c r="T44" s="44">
        <f t="shared" si="3"/>
      </c>
      <c r="U44" s="60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8">
        <f t="shared" si="0"/>
      </c>
      <c r="P45" s="58">
        <f t="shared" si="1"/>
      </c>
      <c r="Q45" s="59"/>
      <c r="R45" s="30"/>
      <c r="S45" s="44">
        <f t="shared" si="2"/>
      </c>
      <c r="T45" s="44">
        <f t="shared" si="3"/>
      </c>
      <c r="U45" s="60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8">
        <f t="shared" si="0"/>
      </c>
      <c r="P46" s="58">
        <f t="shared" si="1"/>
      </c>
      <c r="Q46" s="59"/>
      <c r="R46" s="30"/>
      <c r="S46" s="44">
        <f t="shared" si="2"/>
      </c>
      <c r="T46" s="44">
        <f t="shared" si="3"/>
      </c>
      <c r="U46" s="60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8">
        <f t="shared" si="0"/>
      </c>
      <c r="P47" s="58">
        <f t="shared" si="1"/>
      </c>
      <c r="Q47" s="59"/>
      <c r="R47" s="30"/>
      <c r="S47" s="44">
        <f t="shared" si="2"/>
      </c>
      <c r="T47" s="44">
        <f t="shared" si="3"/>
      </c>
      <c r="U47" s="60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8">
        <f t="shared" si="0"/>
      </c>
      <c r="P48" s="58">
        <f t="shared" si="1"/>
      </c>
      <c r="Q48" s="59"/>
      <c r="R48" s="30"/>
      <c r="S48" s="44">
        <f t="shared" si="2"/>
      </c>
      <c r="T48" s="44">
        <f t="shared" si="3"/>
      </c>
      <c r="U48" s="60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8">
        <f t="shared" si="0"/>
      </c>
      <c r="P49" s="58">
        <f t="shared" si="1"/>
      </c>
      <c r="Q49" s="59"/>
      <c r="R49" s="30"/>
      <c r="S49" s="44">
        <f t="shared" si="2"/>
      </c>
      <c r="T49" s="44">
        <f t="shared" si="3"/>
      </c>
      <c r="U49" s="60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8">
        <f t="shared" si="0"/>
      </c>
      <c r="P50" s="58">
        <f t="shared" si="1"/>
      </c>
      <c r="Q50" s="59"/>
      <c r="R50" s="30"/>
      <c r="S50" s="44">
        <f t="shared" si="2"/>
      </c>
      <c r="T50" s="44">
        <f t="shared" si="3"/>
      </c>
      <c r="U50" s="60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8">
        <f t="shared" si="0"/>
      </c>
      <c r="P51" s="58">
        <f t="shared" si="1"/>
      </c>
      <c r="Q51" s="59"/>
      <c r="R51" s="30"/>
      <c r="S51" s="44">
        <f t="shared" si="2"/>
      </c>
      <c r="T51" s="44">
        <f t="shared" si="3"/>
      </c>
      <c r="U51" s="60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8">
        <f t="shared" si="0"/>
      </c>
      <c r="P52" s="58">
        <f t="shared" si="1"/>
      </c>
      <c r="Q52" s="59"/>
      <c r="R52" s="30"/>
      <c r="S52" s="44">
        <f t="shared" si="2"/>
      </c>
      <c r="T52" s="44">
        <f t="shared" si="3"/>
      </c>
      <c r="U52" s="60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8">
        <f t="shared" si="0"/>
      </c>
      <c r="P53" s="58">
        <f t="shared" si="1"/>
      </c>
      <c r="Q53" s="59"/>
      <c r="R53" s="30"/>
      <c r="S53" s="44">
        <f t="shared" si="2"/>
      </c>
      <c r="T53" s="44">
        <f t="shared" si="3"/>
      </c>
      <c r="U53" s="60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8">
        <f t="shared" si="0"/>
      </c>
      <c r="P54" s="58">
        <f t="shared" si="1"/>
      </c>
      <c r="Q54" s="59"/>
      <c r="R54" s="30"/>
      <c r="S54" s="44">
        <f t="shared" si="2"/>
      </c>
      <c r="T54" s="44">
        <f t="shared" si="3"/>
      </c>
      <c r="U54" s="60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8">
        <f t="shared" si="0"/>
      </c>
      <c r="P55" s="58">
        <f t="shared" si="1"/>
      </c>
      <c r="Q55" s="59"/>
      <c r="R55" s="30"/>
      <c r="S55" s="44">
        <f t="shared" si="2"/>
      </c>
      <c r="T55" s="44">
        <f t="shared" si="3"/>
      </c>
      <c r="U55" s="60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8">
        <f t="shared" si="0"/>
      </c>
      <c r="P56" s="58">
        <f t="shared" si="1"/>
      </c>
      <c r="Q56" s="59"/>
      <c r="R56" s="30"/>
      <c r="S56" s="44">
        <f t="shared" si="2"/>
      </c>
      <c r="T56" s="44">
        <f t="shared" si="3"/>
      </c>
      <c r="U56" s="60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8">
        <f t="shared" si="0"/>
      </c>
      <c r="P57" s="58">
        <f t="shared" si="1"/>
      </c>
      <c r="Q57" s="59"/>
      <c r="R57" s="30"/>
      <c r="S57" s="44">
        <f t="shared" si="2"/>
      </c>
      <c r="T57" s="44">
        <f t="shared" si="3"/>
      </c>
      <c r="U57" s="60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8">
        <f t="shared" si="0"/>
      </c>
      <c r="P58" s="58">
        <f t="shared" si="1"/>
      </c>
      <c r="Q58" s="59"/>
      <c r="R58" s="30"/>
      <c r="S58" s="44">
        <f t="shared" si="2"/>
      </c>
      <c r="T58" s="44">
        <f t="shared" si="3"/>
      </c>
      <c r="U58" s="60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8">
        <f t="shared" si="0"/>
      </c>
      <c r="P59" s="58">
        <f t="shared" si="1"/>
      </c>
      <c r="Q59" s="59"/>
      <c r="R59" s="30"/>
      <c r="S59" s="44">
        <f t="shared" si="2"/>
      </c>
      <c r="T59" s="44">
        <f t="shared" si="3"/>
      </c>
      <c r="U59" s="60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8">
        <f t="shared" si="0"/>
      </c>
      <c r="P60" s="58">
        <f t="shared" si="1"/>
      </c>
      <c r="Q60" s="59"/>
      <c r="R60" s="30"/>
      <c r="S60" s="44">
        <f t="shared" si="2"/>
      </c>
      <c r="T60" s="44">
        <f t="shared" si="3"/>
      </c>
      <c r="U60" s="60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8">
        <f t="shared" si="0"/>
      </c>
      <c r="P61" s="58">
        <f t="shared" si="1"/>
      </c>
      <c r="Q61" s="59"/>
      <c r="R61" s="30"/>
      <c r="S61" s="44">
        <f t="shared" si="2"/>
      </c>
      <c r="T61" s="44">
        <f t="shared" si="3"/>
      </c>
      <c r="U61" s="60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8">
        <f t="shared" si="0"/>
      </c>
      <c r="P62" s="58">
        <f t="shared" si="1"/>
      </c>
      <c r="Q62" s="59"/>
      <c r="R62" s="30"/>
      <c r="S62" s="44">
        <f t="shared" si="2"/>
      </c>
      <c r="T62" s="44">
        <f t="shared" si="3"/>
      </c>
      <c r="U62" s="60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8">
        <f t="shared" si="0"/>
      </c>
      <c r="P63" s="58">
        <f t="shared" si="1"/>
      </c>
      <c r="Q63" s="59"/>
      <c r="R63" s="30"/>
      <c r="S63" s="44">
        <f t="shared" si="2"/>
      </c>
      <c r="T63" s="44">
        <f t="shared" si="3"/>
      </c>
      <c r="U63" s="60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8">
        <f t="shared" si="0"/>
      </c>
      <c r="P64" s="58">
        <f t="shared" si="1"/>
      </c>
      <c r="Q64" s="59"/>
      <c r="R64" s="30"/>
      <c r="S64" s="44">
        <f t="shared" si="2"/>
      </c>
      <c r="T64" s="44">
        <f t="shared" si="3"/>
      </c>
      <c r="U64" s="60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8">
        <f t="shared" si="0"/>
      </c>
      <c r="P65" s="58">
        <f t="shared" si="1"/>
      </c>
      <c r="Q65" s="59"/>
      <c r="R65" s="30"/>
      <c r="S65" s="44">
        <f t="shared" si="2"/>
      </c>
      <c r="T65" s="44">
        <f t="shared" si="3"/>
      </c>
      <c r="U65" s="60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8">
        <f t="shared" si="0"/>
      </c>
      <c r="P66" s="58">
        <f t="shared" si="1"/>
      </c>
      <c r="Q66" s="59"/>
      <c r="R66" s="30"/>
      <c r="S66" s="44">
        <f t="shared" si="2"/>
      </c>
      <c r="T66" s="44">
        <f t="shared" si="3"/>
      </c>
      <c r="U66" s="60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8">
        <f t="shared" si="0"/>
      </c>
      <c r="P67" s="58">
        <f t="shared" si="1"/>
      </c>
      <c r="Q67" s="59"/>
      <c r="R67" s="30"/>
      <c r="S67" s="44">
        <f t="shared" si="2"/>
      </c>
      <c r="T67" s="44">
        <f t="shared" si="3"/>
      </c>
      <c r="U67" s="60">
        <f t="shared" si="4"/>
      </c>
    </row>
    <row r="68" spans="1:21" ht="15" customHeight="1">
      <c r="A68" s="69" t="s">
        <v>19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1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mg132003</cp:lastModifiedBy>
  <dcterms:created xsi:type="dcterms:W3CDTF">2023-02-08T18:12:42Z</dcterms:created>
  <dcterms:modified xsi:type="dcterms:W3CDTF">2023-02-08T18:28:56Z</dcterms:modified>
  <cp:category/>
  <cp:version/>
  <cp:contentType/>
  <cp:contentStatus/>
</cp:coreProperties>
</file>