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Portal 2024 - SOF Anexo VI e outros, RESOL. 102\Resolução CNJ 102\MAR\"/>
    </mc:Choice>
  </mc:AlternateContent>
  <xr:revisionPtr revIDLastSave="0" documentId="13_ncr:1_{6895A763-3807-4A3E-A5E1-40E112A804A6}" xr6:coauthVersionLast="47" xr6:coauthVersionMax="47" xr10:uidLastSave="{00000000-0000-0000-0000-000000000000}"/>
  <bookViews>
    <workbookView xWindow="28680" yWindow="-120" windowWidth="21840" windowHeight="13140" tabRatio="500" xr2:uid="{00000000-000D-0000-FFFF-FFFF00000000}"/>
  </bookViews>
  <sheets>
    <sheet name="MAR 2024 (TRF6 - 090059-090060)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7" i="1" l="1"/>
  <c r="R46" i="1"/>
  <c r="R45" i="1"/>
  <c r="V45" i="1" s="1"/>
  <c r="X45" i="1" s="1"/>
  <c r="R44" i="1"/>
  <c r="V44" i="1" s="1"/>
  <c r="X44" i="1" s="1"/>
  <c r="R43" i="1"/>
  <c r="V43" i="1" s="1"/>
  <c r="AB43" i="1" s="1"/>
  <c r="V46" i="1"/>
  <c r="AB46" i="1" s="1"/>
  <c r="V47" i="1"/>
  <c r="X47" i="1" s="1"/>
  <c r="R24" i="1"/>
  <c r="V24" i="1" s="1"/>
  <c r="X24" i="1" s="1"/>
  <c r="R25" i="1"/>
  <c r="V25" i="1" s="1"/>
  <c r="X25" i="1" s="1"/>
  <c r="T27" i="1"/>
  <c r="S27" i="1"/>
  <c r="X46" i="1" l="1"/>
  <c r="Z46" i="1"/>
  <c r="X43" i="1"/>
  <c r="AB45" i="1"/>
  <c r="Z45" i="1"/>
  <c r="AB47" i="1"/>
  <c r="AB44" i="1"/>
  <c r="Z47" i="1"/>
  <c r="Z44" i="1"/>
  <c r="Z43" i="1"/>
  <c r="AB25" i="1"/>
  <c r="AB24" i="1"/>
  <c r="Z24" i="1"/>
  <c r="Z25" i="1"/>
  <c r="P49" i="1"/>
  <c r="Q49" i="1"/>
  <c r="O49" i="1"/>
  <c r="P27" i="1"/>
  <c r="Q27" i="1"/>
  <c r="S49" i="1"/>
  <c r="AA49" i="1"/>
  <c r="Y49" i="1"/>
  <c r="W49" i="1"/>
  <c r="U49" i="1"/>
  <c r="T49" i="1"/>
  <c r="R48" i="1"/>
  <c r="V48" i="1" s="1"/>
  <c r="R42" i="1"/>
  <c r="V42" i="1" s="1"/>
  <c r="R41" i="1"/>
  <c r="V41" i="1" s="1"/>
  <c r="R10" i="1"/>
  <c r="V10" i="1" s="1"/>
  <c r="Z10" i="1" s="1"/>
  <c r="R11" i="1"/>
  <c r="V11" i="1" s="1"/>
  <c r="R12" i="1"/>
  <c r="V12" i="1" s="1"/>
  <c r="R13" i="1"/>
  <c r="V13" i="1" s="1"/>
  <c r="AB13" i="1" s="1"/>
  <c r="R14" i="1"/>
  <c r="V14" i="1" s="1"/>
  <c r="X14" i="1" s="1"/>
  <c r="R15" i="1"/>
  <c r="V15" i="1" s="1"/>
  <c r="R16" i="1"/>
  <c r="V16" i="1" s="1"/>
  <c r="X16" i="1" s="1"/>
  <c r="R17" i="1"/>
  <c r="V17" i="1" s="1"/>
  <c r="X17" i="1" s="1"/>
  <c r="R18" i="1"/>
  <c r="V18" i="1" s="1"/>
  <c r="R19" i="1"/>
  <c r="V19" i="1" s="1"/>
  <c r="X19" i="1" s="1"/>
  <c r="R20" i="1"/>
  <c r="V20" i="1" s="1"/>
  <c r="AB20" i="1" s="1"/>
  <c r="R21" i="1"/>
  <c r="V21" i="1" s="1"/>
  <c r="R22" i="1"/>
  <c r="V22" i="1" s="1"/>
  <c r="R23" i="1"/>
  <c r="R26" i="1"/>
  <c r="V26" i="1" s="1"/>
  <c r="AA27" i="1"/>
  <c r="Y27" i="1"/>
  <c r="U27" i="1"/>
  <c r="W27" i="1"/>
  <c r="O27" i="1"/>
  <c r="R49" i="1" l="1"/>
  <c r="X13" i="1"/>
  <c r="AB11" i="1"/>
  <c r="Z11" i="1"/>
  <c r="X11" i="1"/>
  <c r="Z13" i="1"/>
  <c r="X15" i="1"/>
  <c r="Z15" i="1"/>
  <c r="AB19" i="1"/>
  <c r="R27" i="1"/>
  <c r="X12" i="1"/>
  <c r="Z12" i="1"/>
  <c r="AB12" i="1"/>
  <c r="AB21" i="1"/>
  <c r="X21" i="1"/>
  <c r="Z21" i="1"/>
  <c r="AB26" i="1"/>
  <c r="Z26" i="1"/>
  <c r="X26" i="1"/>
  <c r="Z22" i="1"/>
  <c r="X22" i="1"/>
  <c r="AB22" i="1"/>
  <c r="X18" i="1"/>
  <c r="Z18" i="1"/>
  <c r="AB18" i="1"/>
  <c r="Z19" i="1"/>
  <c r="AB17" i="1"/>
  <c r="AB16" i="1"/>
  <c r="Z17" i="1"/>
  <c r="AB15" i="1"/>
  <c r="Z16" i="1"/>
  <c r="AB14" i="1"/>
  <c r="X10" i="1"/>
  <c r="X20" i="1"/>
  <c r="V23" i="1"/>
  <c r="V27" i="1" s="1"/>
  <c r="X27" i="1" s="1"/>
  <c r="Z14" i="1"/>
  <c r="Z20" i="1"/>
  <c r="AB10" i="1"/>
  <c r="Z42" i="1"/>
  <c r="AB42" i="1"/>
  <c r="X42" i="1"/>
  <c r="X41" i="1"/>
  <c r="AB41" i="1"/>
  <c r="Z41" i="1"/>
  <c r="AB48" i="1"/>
  <c r="Z48" i="1"/>
  <c r="X48" i="1"/>
  <c r="V49" i="1" l="1"/>
  <c r="Z49" i="1" s="1"/>
  <c r="Z23" i="1"/>
  <c r="X23" i="1"/>
  <c r="AB23" i="1"/>
  <c r="Z27" i="1"/>
  <c r="AB27" i="1"/>
  <c r="AB49" i="1" l="1"/>
  <c r="X49" i="1"/>
</calcChain>
</file>

<file path=xl/sharedStrings.xml><?xml version="1.0" encoding="utf-8"?>
<sst xmlns="http://schemas.openxmlformats.org/spreadsheetml/2006/main" count="411" uniqueCount="134">
  <si>
    <t>PODER JUDICIÁRIO</t>
  </si>
  <si>
    <t>ÓRGÃO:</t>
  </si>
  <si>
    <t>UNIDADE:</t>
  </si>
  <si>
    <t>090059 - TRIBUNAL REGIONAL FEDERAL DA 6A. REGIAO</t>
  </si>
  <si>
    <t>Data de referência: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</si>
  <si>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</si>
  <si>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</si>
  <si>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</si>
  <si>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</si>
  <si>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</si>
  <si>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</si>
  <si>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</si>
  <si>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Unidade Orçamentária</t>
  </si>
  <si>
    <t>Esfera Orçamentária</t>
  </si>
  <si>
    <t>Acréscimos</t>
  </si>
  <si>
    <t>Decréscimos</t>
  </si>
  <si>
    <t>%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</si>
  <si>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</si>
  <si>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</si>
  <si>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</si>
  <si>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</si>
  <si>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</si>
  <si>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</si>
  <si>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</si>
  <si>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</si>
  <si>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</si>
  <si>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</si>
  <si>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</si>
  <si>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</si>
  <si>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</si>
  <si>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</si>
  <si>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</si>
  <si>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</si>
  <si>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12107</t>
  </si>
  <si>
    <t>TRIBUNAL REGIONAL FEDERAL DA 6A. REGIAO</t>
  </si>
  <si>
    <t>02</t>
  </si>
  <si>
    <t>061</t>
  </si>
  <si>
    <t>0033</t>
  </si>
  <si>
    <t>PROGRAMA DE GESTAO E MANUTENCAO DO PODER JUDICIARIO</t>
  </si>
  <si>
    <t>4257</t>
  </si>
  <si>
    <t>JULGAMENTO DE CAUSAS NA JUSTICA FEDERAL</t>
  </si>
  <si>
    <t>RECURSOS LIVRES DA UNIAO</t>
  </si>
  <si>
    <t>SERV.AFETOS AS ATIVID.ESPECIFICAS DA JUSTICA</t>
  </si>
  <si>
    <t>122</t>
  </si>
  <si>
    <t>20TP</t>
  </si>
  <si>
    <t>ATIVOS CIVIS DA UNIAO</t>
  </si>
  <si>
    <t>216H</t>
  </si>
  <si>
    <t>331</t>
  </si>
  <si>
    <t>2004</t>
  </si>
  <si>
    <t>212B</t>
  </si>
  <si>
    <t>846</t>
  </si>
  <si>
    <t>09HB</t>
  </si>
  <si>
    <t>09</t>
  </si>
  <si>
    <t>TOTAIS</t>
  </si>
  <si>
    <t>1000</t>
  </si>
  <si>
    <t>28</t>
  </si>
  <si>
    <t>131</t>
  </si>
  <si>
    <t>219I</t>
  </si>
  <si>
    <t>PUBLICIDADE INSTITUCIONAL E DE UTILIDADE PUBLICA</t>
  </si>
  <si>
    <t>0909</t>
  </si>
  <si>
    <t>OPERACOES ESPECIAIS: OUTROS ENCARGOS ESPECIAIS</t>
  </si>
  <si>
    <t>00S6</t>
  </si>
  <si>
    <t>272</t>
  </si>
  <si>
    <t>0181</t>
  </si>
  <si>
    <t>APOSENTADORIAS E PENSOES CIVIS DA UNIAO</t>
  </si>
  <si>
    <t>1056</t>
  </si>
  <si>
    <t>BENEFICIOS DO RPPS DA UNIAO</t>
  </si>
  <si>
    <t>1027</t>
  </si>
  <si>
    <t>BENEFICIO ESPECIAL - LEI N. 12.618, DE 2012</t>
  </si>
  <si>
    <t>Função e Subfunção</t>
  </si>
  <si>
    <t>Programática (Programa, Ação e Subtítulo)</t>
  </si>
  <si>
    <t>Programa</t>
  </si>
  <si>
    <t>Ação e Subtítulo</t>
  </si>
  <si>
    <t>Fonte</t>
  </si>
  <si>
    <t>GND</t>
  </si>
  <si>
    <t>Execução</t>
  </si>
  <si>
    <t>Provisão</t>
  </si>
  <si>
    <t>Destaque</t>
  </si>
  <si>
    <t>Empenhado</t>
  </si>
  <si>
    <t>Liquidado</t>
  </si>
  <si>
    <t>Pago</t>
  </si>
  <si>
    <t>RESOLUÇÃO 102 CNJ - ANEXO II - DOTAÇÃO E EXECUÇÃO ORÇAMENTÁRIA</t>
  </si>
  <si>
    <t>BENEFICIO ESPECIAL - LEI N. 12.618, D - NA 6. REGIAO DA JUST</t>
  </si>
  <si>
    <t>APOSENTADORIAS E PENSOES CIVIS DA UNI - NA 6. REGIAO DA JUST</t>
  </si>
  <si>
    <t>CONTRIBUICAO DA UNIAO, DE SUAS AUTARQ - NA 6. REGIAO DA JUST</t>
  </si>
  <si>
    <t>ASSISTENCIA MEDICA E ODONTOLOGICA AOS - NA 6. REGIAO DA JUST</t>
  </si>
  <si>
    <t>ATIVOS CIVIS DA UNIAO                 - NA 6. REGIAO DA JUST</t>
  </si>
  <si>
    <t>BENEFICIOS OBRIGATORIOS AOS SERVIDORE - NA 6. REGIAO DA JUST</t>
  </si>
  <si>
    <t>AJUDA DE CUSTO PARA MORADIA OU AUXILI - NA 6. REGIAO DA JUST</t>
  </si>
  <si>
    <t>PUBLICIDADE INSTITUCIONAL E DE UTILID - NA 6. REGIAO DA JUST</t>
  </si>
  <si>
    <t>JULGAMENTO DE CAUSAS NA JUSTICA FEDER - NA 6. REGIAO DA JUST</t>
  </si>
  <si>
    <t>Obs.:</t>
  </si>
  <si>
    <t>1. Movimentação líquida de créditos = Provisão/Destaque recebidos - Provisão/Destaque concedidos</t>
  </si>
  <si>
    <t>2. Nas colunas relativas à execução, não incluir as despesas referentes aos restos a pagar do ano anterior.</t>
  </si>
  <si>
    <t>CONTRIBUICAO DA UNIAO, DE SUAS AUTARQUIAS E FUNDACOES PARA O</t>
  </si>
  <si>
    <t>ASSISTENCIA MEDICA E ODONTOLOGICA AOS SERVIDORES CIVIS, EMPR</t>
  </si>
  <si>
    <t>BENEFICIOS OBRIGATORIOS AOS SERVIDORES CIVIS, EMPREGADOS, MI</t>
  </si>
  <si>
    <t>AJUDA DE CUSTO PARA MORADIA OU AUXILIO-MORADIA A AGENTES PUB</t>
  </si>
  <si>
    <t>11101</t>
  </si>
  <si>
    <t>SUPERIOR TRIBUNAL DE JUSTICA</t>
  </si>
  <si>
    <t>128</t>
  </si>
  <si>
    <t>20G2</t>
  </si>
  <si>
    <t>0001</t>
  </si>
  <si>
    <t>FORMACAO E APERFEICOAMENTO DE MAGISTRADOS</t>
  </si>
  <si>
    <t>FORMACAO E APERFEICOAMENTO DE MAGISTR - NACIONAL</t>
  </si>
  <si>
    <t>12101</t>
  </si>
  <si>
    <t>JUSTICA FEDERAL DE PRIMEIRO GRAU</t>
  </si>
  <si>
    <t>JULGAMENTO DE CAUSAS NA JUSTICA FEDER - NACIONAL</t>
  </si>
  <si>
    <t>6044</t>
  </si>
  <si>
    <t>219Z</t>
  </si>
  <si>
    <t>CONSERVACAO E RECUPERACAO DE ATIVOS DE INFRAESTRUTURA DA UNI</t>
  </si>
  <si>
    <t>CONSERVACAO E RECUPERACAO DE ATIVOS D - NA 6. REGIAO DA JUST</t>
  </si>
  <si>
    <t>33904</t>
  </si>
  <si>
    <t>FUNDO DO REGIME GERAL DA PREVIDENCIA SOCIAL</t>
  </si>
  <si>
    <t>0901</t>
  </si>
  <si>
    <t>0005</t>
  </si>
  <si>
    <t>OPERACOES ESPECIAIS: CUMPRIMENTO DE SENTENCAS JUDICIAIS</t>
  </si>
  <si>
    <t>SENTENCAS JUDICIAIS TRANSITADAS EM JULGADO (PRECATORIOS)</t>
  </si>
  <si>
    <t>71103</t>
  </si>
  <si>
    <t>ENCARGOS FINANC.DA UNIAO-SENTENCAS JUDICIAIS</t>
  </si>
  <si>
    <t>TRIBUNAL REGIONAL FEDERAL DA 6ª REGIÃO</t>
  </si>
  <si>
    <t>090060 - PRECATÓRIOS E REQUISIÇÕES DE PEQUENO VALOR (RPV's)</t>
  </si>
  <si>
    <t>SENTENCAS JUDICIAIS TRANSITADAS EM JU - NACIONAL</t>
  </si>
  <si>
    <t>1001</t>
  </si>
  <si>
    <t>RECURSOS LIVRES DA SEGURIDADE SOCIAL</t>
  </si>
  <si>
    <t>ASSISTENCIA MEDICA E ODONTOLOGICA AOS - NACIONAL</t>
  </si>
  <si>
    <t>0625</t>
  </si>
  <si>
    <t>SENTENCAS JUDICIAIS TRANSITADAS EM JULGADO DE PEQUENO VALOR</t>
  </si>
  <si>
    <t>40901</t>
  </si>
  <si>
    <t>FUNDO DE AMPARO AO TRABALHADOR - FAT</t>
  </si>
  <si>
    <t>1049</t>
  </si>
  <si>
    <t>REC.PROP.UO PARA APLIC. EM SEGURIDADE SOCIAL</t>
  </si>
  <si>
    <t>55901</t>
  </si>
  <si>
    <t>FUNDO NACIONAL DE ASSISTENCIA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</si>
</sst>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\-??_-;_-@_-"/>
  </numFmts>
  <fonts count="14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5" fillId="0" borderId="0" applyBorder="0" applyProtection="0"/>
    <xf numFmtId="164" fontId="5" fillId="0" borderId="0" applyBorder="0" applyProtection="0"/>
    <xf numFmtId="0" fontId="8" fillId="0" borderId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7" fontId="2" fillId="0" borderId="0" xfId="2" applyNumberFormat="1" applyFont="1" applyAlignment="1">
      <alignment horizontal="left"/>
    </xf>
    <xf numFmtId="0" fontId="3" fillId="3" borderId="0" xfId="0" applyFont="1" applyFill="1" applyAlignment="1">
      <alignment vertical="top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3" borderId="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top"/>
    </xf>
    <xf numFmtId="0" fontId="2" fillId="0" borderId="0" xfId="2" applyNumberFormat="1" applyFont="1" applyAlignment="1">
      <alignment horizontal="center"/>
    </xf>
    <xf numFmtId="0" fontId="1" fillId="3" borderId="0" xfId="0" applyFont="1" applyFill="1"/>
    <xf numFmtId="0" fontId="0" fillId="3" borderId="0" xfId="0" applyFill="1"/>
    <xf numFmtId="43" fontId="6" fillId="3" borderId="2" xfId="4" applyFont="1" applyFill="1" applyBorder="1" applyAlignment="1">
      <alignment horizontal="left" vertical="center" wrapText="1"/>
    </xf>
    <xf numFmtId="43" fontId="7" fillId="3" borderId="2" xfId="0" applyNumberFormat="1" applyFont="1" applyFill="1" applyBorder="1"/>
    <xf numFmtId="0" fontId="13" fillId="2" borderId="2" xfId="2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43" fontId="7" fillId="3" borderId="2" xfId="4" applyFont="1" applyFill="1" applyBorder="1" applyAlignment="1">
      <alignment horizontal="right"/>
    </xf>
    <xf numFmtId="43" fontId="6" fillId="3" borderId="2" xfId="4" applyFont="1" applyFill="1" applyBorder="1" applyAlignment="1">
      <alignment horizontal="right" vertical="center"/>
    </xf>
    <xf numFmtId="43" fontId="10" fillId="4" borderId="2" xfId="4" applyFont="1" applyFill="1" applyBorder="1" applyAlignment="1">
      <alignment horizontal="right" vertical="center"/>
    </xf>
    <xf numFmtId="43" fontId="13" fillId="3" borderId="2" xfId="4" applyFont="1" applyFill="1" applyBorder="1" applyAlignment="1">
      <alignment horizontal="right" vertical="center"/>
    </xf>
    <xf numFmtId="43" fontId="7" fillId="3" borderId="2" xfId="4" applyFont="1" applyFill="1" applyBorder="1"/>
    <xf numFmtId="10" fontId="6" fillId="3" borderId="2" xfId="1" applyNumberFormat="1" applyFont="1" applyFill="1" applyBorder="1" applyAlignment="1" applyProtection="1">
      <alignment horizontal="center" vertical="center"/>
    </xf>
    <xf numFmtId="10" fontId="13" fillId="3" borderId="2" xfId="1" applyNumberFormat="1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12" fillId="2" borderId="2" xfId="0" applyFont="1" applyFill="1" applyBorder="1" applyAlignment="1">
      <alignment horizontal="center" wrapText="1"/>
    </xf>
    <xf numFmtId="0" fontId="13" fillId="2" borderId="2" xfId="2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 wrapText="1"/>
    </xf>
    <xf numFmtId="43" fontId="10" fillId="3" borderId="2" xfId="4" applyFont="1" applyFill="1" applyBorder="1" applyAlignment="1">
      <alignment horizontal="right" vertical="center"/>
    </xf>
  </cellXfs>
  <cellStyles count="5">
    <cellStyle name="Normal" xfId="0" builtinId="0"/>
    <cellStyle name="Normal 2" xfId="3" xr:uid="{F1A2CF61-C83E-4707-98FF-8A2997BDB8EC}"/>
    <cellStyle name="Porcentagem" xfId="1" builtinId="5"/>
    <cellStyle name="Texto Explicativo" xfId="2" builtinId="53" customBuiltin="1"/>
    <cellStyle name="Vírgula" xfId="4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L52"/>
  <sheetViews>
    <sheetView showGridLines="0" tabSelected="1" topLeftCell="A25" zoomScale="85" zoomScaleNormal="85" zoomScalePageLayoutView="85" workbookViewId="0">
      <selection activeCell="L23" sqref="A23:XFD23"/>
    </sheetView>
  </sheetViews>
  <sheetFormatPr defaultRowHeight="12.75" x14ac:dyDescent="0.2"/>
  <cols>
    <col min="1" max="1" width="7.42578125" style="10" customWidth="1"/>
    <col min="2" max="2" width="28.28515625" style="1" customWidth="1"/>
    <col min="3" max="7" width="4.7109375" style="10" customWidth="1"/>
    <col min="8" max="9" width="20" style="1" customWidth="1"/>
    <col min="10" max="10" width="24.7109375" style="1" customWidth="1"/>
    <col min="11" max="11" width="11.28515625" style="10" customWidth="1"/>
    <col min="12" max="12" width="8" style="10" customWidth="1"/>
    <col min="13" max="13" width="22.28515625" style="1" customWidth="1"/>
    <col min="14" max="14" width="5.7109375" style="10" customWidth="1"/>
    <col min="15" max="15" width="15.42578125" style="1" bestFit="1" customWidth="1"/>
    <col min="16" max="17" width="10.28515625" style="1" customWidth="1"/>
    <col min="18" max="18" width="14.85546875" style="1" bestFit="1" customWidth="1"/>
    <col min="19" max="19" width="12.28515625" style="1" customWidth="1"/>
    <col min="20" max="20" width="16.5703125" style="1" bestFit="1" customWidth="1"/>
    <col min="21" max="21" width="11.28515625" style="1" bestFit="1" customWidth="1"/>
    <col min="22" max="23" width="16.5703125" style="1" bestFit="1" customWidth="1"/>
    <col min="24" max="24" width="8.5703125" style="10" bestFit="1" customWidth="1"/>
    <col min="25" max="25" width="16" style="1" bestFit="1" customWidth="1"/>
    <col min="26" max="26" width="8.5703125" style="10" bestFit="1" customWidth="1"/>
    <col min="27" max="27" width="16" style="1" bestFit="1" customWidth="1"/>
    <col min="28" max="28" width="8.5703125" style="10" bestFit="1" customWidth="1"/>
    <col min="29" max="1026" width="8.85546875" style="1" customWidth="1"/>
  </cols>
  <sheetData>
    <row r="1" spans="1:1026" ht="11.25" customHeight="1" x14ac:dyDescent="0.2">
      <c r="B1" s="2" t="s">
        <v>0</v>
      </c>
      <c r="C1" s="3"/>
      <c r="D1" s="4"/>
      <c r="E1" s="4"/>
      <c r="F1" s="4"/>
      <c r="G1" s="4"/>
      <c r="H1" s="5"/>
      <c r="I1" s="5"/>
      <c r="J1" s="5"/>
      <c r="K1" s="4"/>
      <c r="L1" s="4"/>
      <c r="M1" s="5"/>
      <c r="N1" s="4"/>
      <c r="O1" s="5"/>
      <c r="P1" s="5"/>
      <c r="Q1" s="5"/>
      <c r="R1" s="5"/>
      <c r="S1" s="5"/>
      <c r="T1" s="5"/>
      <c r="U1" s="5"/>
      <c r="V1" s="5"/>
      <c r="W1" s="5"/>
      <c r="X1" s="4"/>
      <c r="Y1" s="5"/>
      <c r="Z1" s="4"/>
      <c r="AA1" s="5"/>
    </row>
    <row r="2" spans="1:1026" ht="11.25" customHeight="1" x14ac:dyDescent="0.2">
      <c r="B2" s="2" t="s">
        <v>1</v>
      </c>
      <c r="C2" s="33" t="s">
        <v>120</v>
      </c>
      <c r="D2" s="33"/>
      <c r="E2" s="33"/>
      <c r="F2" s="33"/>
      <c r="G2" s="33"/>
      <c r="H2" s="33"/>
      <c r="I2" s="33"/>
      <c r="J2" s="33"/>
      <c r="K2" s="4"/>
      <c r="L2" s="4"/>
      <c r="M2" s="5"/>
      <c r="N2" s="4"/>
      <c r="O2" s="5"/>
      <c r="P2" s="5"/>
      <c r="Q2" s="5"/>
      <c r="R2" s="5"/>
      <c r="S2" s="5"/>
      <c r="T2" s="5"/>
      <c r="U2" s="5"/>
      <c r="V2" s="5"/>
      <c r="W2" s="5"/>
      <c r="X2" s="4"/>
      <c r="Y2" s="5"/>
      <c r="Z2" s="4"/>
      <c r="AA2" s="5"/>
    </row>
    <row r="3" spans="1:1026" ht="11.45" customHeight="1" x14ac:dyDescent="0.2">
      <c r="B3" s="2" t="s">
        <v>2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5"/>
      <c r="N3" s="4"/>
      <c r="O3" s="5"/>
      <c r="P3" s="5"/>
      <c r="Q3" s="5"/>
      <c r="R3" s="5"/>
      <c r="S3" s="5"/>
      <c r="T3" s="5"/>
      <c r="U3" s="5"/>
      <c r="V3" s="5"/>
      <c r="W3" s="5"/>
      <c r="X3" s="4"/>
      <c r="Y3" s="5"/>
      <c r="Z3" s="4"/>
      <c r="AA3" s="5"/>
    </row>
    <row r="4" spans="1:1026" ht="11.45" customHeight="1" x14ac:dyDescent="0.2">
      <c r="B4" s="2" t="s">
        <v>4</v>
      </c>
      <c r="C4" s="34">
        <v>45352</v>
      </c>
      <c r="D4" s="34"/>
      <c r="E4" s="34"/>
      <c r="F4" s="34"/>
      <c r="G4" s="34"/>
      <c r="H4" s="34"/>
      <c r="I4" s="34"/>
      <c r="J4" s="34"/>
      <c r="K4" s="4"/>
      <c r="L4" s="4"/>
      <c r="M4" s="5"/>
      <c r="N4" s="4"/>
      <c r="O4" s="5"/>
      <c r="P4" s="5"/>
      <c r="Q4" s="5"/>
      <c r="R4" s="5"/>
      <c r="S4" s="5"/>
      <c r="T4" s="5"/>
      <c r="U4" s="5"/>
      <c r="V4" s="5"/>
      <c r="W4" s="5"/>
      <c r="X4" s="4"/>
      <c r="Y4" s="5"/>
      <c r="Z4" s="4"/>
      <c r="AA4" s="5"/>
    </row>
    <row r="5" spans="1:1026" ht="11.25" customHeight="1" x14ac:dyDescent="0.2">
      <c r="A5" s="13"/>
      <c r="B5" s="6"/>
      <c r="C5" s="4"/>
      <c r="D5" s="4"/>
      <c r="E5" s="4"/>
      <c r="F5" s="4"/>
      <c r="G5" s="4"/>
      <c r="H5" s="5"/>
      <c r="I5" s="5"/>
      <c r="J5" s="5"/>
      <c r="K5" s="4"/>
      <c r="L5" s="4"/>
      <c r="M5" s="5"/>
      <c r="N5" s="4"/>
      <c r="O5" s="5"/>
      <c r="P5" s="5"/>
      <c r="Q5" s="5"/>
      <c r="R5" s="5"/>
      <c r="S5" s="5"/>
      <c r="T5" s="7"/>
      <c r="U5" s="7"/>
      <c r="V5" s="7"/>
      <c r="W5" s="7"/>
      <c r="X5" s="12"/>
      <c r="Y5" s="7"/>
      <c r="Z5" s="12"/>
      <c r="AA5" s="7"/>
    </row>
    <row r="6" spans="1:1026" x14ac:dyDescent="0.2">
      <c r="A6" s="48" t="s">
        <v>81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1026" ht="12.75" customHeight="1" x14ac:dyDescent="0.2">
      <c r="A7" s="47" t="s">
        <v>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36" t="s">
        <v>6</v>
      </c>
      <c r="P7" s="36" t="s">
        <v>7</v>
      </c>
      <c r="Q7" s="36"/>
      <c r="R7" s="36" t="s">
        <v>8</v>
      </c>
      <c r="S7" s="36" t="s">
        <v>9</v>
      </c>
      <c r="T7" s="35" t="s">
        <v>10</v>
      </c>
      <c r="U7" s="35"/>
      <c r="V7" s="36" t="s">
        <v>11</v>
      </c>
      <c r="W7" s="37" t="s">
        <v>75</v>
      </c>
      <c r="X7" s="37"/>
      <c r="Y7" s="37"/>
      <c r="Z7" s="37"/>
      <c r="AA7" s="37"/>
      <c r="AB7" s="37"/>
    </row>
    <row r="8" spans="1:1026" ht="42" customHeight="1" x14ac:dyDescent="0.2">
      <c r="A8" s="37" t="s">
        <v>12</v>
      </c>
      <c r="B8" s="37"/>
      <c r="C8" s="38" t="s">
        <v>69</v>
      </c>
      <c r="D8" s="39"/>
      <c r="E8" s="38" t="s">
        <v>70</v>
      </c>
      <c r="F8" s="42"/>
      <c r="G8" s="39"/>
      <c r="H8" s="44" t="s">
        <v>18</v>
      </c>
      <c r="I8" s="45"/>
      <c r="J8" s="46"/>
      <c r="K8" s="37" t="s">
        <v>13</v>
      </c>
      <c r="L8" s="37" t="s">
        <v>73</v>
      </c>
      <c r="M8" s="37"/>
      <c r="N8" s="37" t="s">
        <v>74</v>
      </c>
      <c r="O8" s="36"/>
      <c r="P8" s="18" t="s">
        <v>14</v>
      </c>
      <c r="Q8" s="18" t="s">
        <v>15</v>
      </c>
      <c r="R8" s="36"/>
      <c r="S8" s="36"/>
      <c r="T8" s="19" t="s">
        <v>76</v>
      </c>
      <c r="U8" s="19" t="s">
        <v>77</v>
      </c>
      <c r="V8" s="36"/>
      <c r="W8" s="19" t="s">
        <v>78</v>
      </c>
      <c r="X8" s="19" t="s">
        <v>16</v>
      </c>
      <c r="Y8" s="19" t="s">
        <v>79</v>
      </c>
      <c r="Z8" s="19" t="s">
        <v>16</v>
      </c>
      <c r="AA8" s="19" t="s">
        <v>80</v>
      </c>
      <c r="AB8" s="19" t="s">
        <v>16</v>
      </c>
    </row>
    <row r="9" spans="1:1026" x14ac:dyDescent="0.2">
      <c r="A9" s="19" t="s">
        <v>17</v>
      </c>
      <c r="B9" s="19" t="s">
        <v>18</v>
      </c>
      <c r="C9" s="40"/>
      <c r="D9" s="41"/>
      <c r="E9" s="40"/>
      <c r="F9" s="43"/>
      <c r="G9" s="41"/>
      <c r="H9" s="20" t="s">
        <v>71</v>
      </c>
      <c r="I9" s="44" t="s">
        <v>72</v>
      </c>
      <c r="J9" s="46"/>
      <c r="K9" s="37"/>
      <c r="L9" s="19" t="s">
        <v>17</v>
      </c>
      <c r="M9" s="19" t="s">
        <v>18</v>
      </c>
      <c r="N9" s="37"/>
      <c r="O9" s="18" t="s">
        <v>19</v>
      </c>
      <c r="P9" s="18" t="s">
        <v>20</v>
      </c>
      <c r="Q9" s="18" t="s">
        <v>21</v>
      </c>
      <c r="R9" s="18" t="s">
        <v>22</v>
      </c>
      <c r="S9" s="18" t="s">
        <v>23</v>
      </c>
      <c r="T9" s="19" t="s">
        <v>24</v>
      </c>
      <c r="U9" s="19" t="s">
        <v>25</v>
      </c>
      <c r="V9" s="18" t="s">
        <v>26</v>
      </c>
      <c r="W9" s="19" t="s">
        <v>27</v>
      </c>
      <c r="X9" s="19" t="s">
        <v>28</v>
      </c>
      <c r="Y9" s="19" t="s">
        <v>29</v>
      </c>
      <c r="Z9" s="19" t="s">
        <v>30</v>
      </c>
      <c r="AA9" s="19" t="s">
        <v>31</v>
      </c>
      <c r="AB9" s="19" t="s">
        <v>32</v>
      </c>
    </row>
    <row r="10" spans="1:1026" ht="33.75" x14ac:dyDescent="0.2">
      <c r="A10" s="9" t="s">
        <v>98</v>
      </c>
      <c r="B10" s="8" t="s">
        <v>99</v>
      </c>
      <c r="C10" s="9" t="s">
        <v>35</v>
      </c>
      <c r="D10" s="9" t="s">
        <v>100</v>
      </c>
      <c r="E10" s="9" t="s">
        <v>37</v>
      </c>
      <c r="F10" s="9" t="s">
        <v>101</v>
      </c>
      <c r="G10" s="9" t="s">
        <v>102</v>
      </c>
      <c r="H10" s="8" t="s">
        <v>38</v>
      </c>
      <c r="I10" s="8" t="s">
        <v>103</v>
      </c>
      <c r="J10" s="11" t="s">
        <v>104</v>
      </c>
      <c r="K10" s="9">
        <v>1</v>
      </c>
      <c r="L10" s="9" t="s">
        <v>54</v>
      </c>
      <c r="M10" s="8" t="s">
        <v>41</v>
      </c>
      <c r="N10" s="9">
        <v>3</v>
      </c>
      <c r="O10" s="26"/>
      <c r="P10" s="26"/>
      <c r="Q10" s="26"/>
      <c r="R10" s="26">
        <f t="shared" ref="R10:R19" si="0">O10+P10+Q10</f>
        <v>0</v>
      </c>
      <c r="S10" s="26"/>
      <c r="T10" s="26">
        <v>0</v>
      </c>
      <c r="U10" s="26">
        <v>2288</v>
      </c>
      <c r="V10" s="27">
        <f>R10+S10+T10+U10</f>
        <v>2288</v>
      </c>
      <c r="W10" s="26">
        <v>2288</v>
      </c>
      <c r="X10" s="30">
        <f t="shared" ref="X10:X19" si="1">W10/V10</f>
        <v>1</v>
      </c>
      <c r="Y10" s="26">
        <v>2288</v>
      </c>
      <c r="Z10" s="30">
        <f t="shared" ref="Z10:Z19" si="2">Y10/V10</f>
        <v>1</v>
      </c>
      <c r="AA10" s="26">
        <v>2288</v>
      </c>
      <c r="AB10" s="30">
        <f t="shared" ref="AB10:AB19" si="3">AA10/V10</f>
        <v>1</v>
      </c>
    </row>
    <row r="11" spans="1:1026" ht="33.75" x14ac:dyDescent="0.2">
      <c r="A11" s="9" t="s">
        <v>105</v>
      </c>
      <c r="B11" s="8" t="s">
        <v>106</v>
      </c>
      <c r="C11" s="9" t="s">
        <v>35</v>
      </c>
      <c r="D11" s="9" t="s">
        <v>47</v>
      </c>
      <c r="E11" s="9" t="s">
        <v>37</v>
      </c>
      <c r="F11" s="9" t="s">
        <v>48</v>
      </c>
      <c r="G11" s="9" t="s">
        <v>102</v>
      </c>
      <c r="H11" s="8" t="s">
        <v>38</v>
      </c>
      <c r="I11" s="8" t="s">
        <v>95</v>
      </c>
      <c r="J11" s="11" t="s">
        <v>125</v>
      </c>
      <c r="K11" s="9">
        <v>1</v>
      </c>
      <c r="L11" s="9" t="s">
        <v>54</v>
      </c>
      <c r="M11" s="8" t="s">
        <v>41</v>
      </c>
      <c r="N11" s="9">
        <v>3</v>
      </c>
      <c r="O11" s="26"/>
      <c r="P11" s="26"/>
      <c r="Q11" s="26"/>
      <c r="R11" s="26">
        <f t="shared" si="0"/>
        <v>0</v>
      </c>
      <c r="S11" s="26"/>
      <c r="T11" s="26">
        <v>4137.18</v>
      </c>
      <c r="U11" s="26">
        <v>0</v>
      </c>
      <c r="V11" s="27">
        <f t="shared" ref="V11:V19" si="4">R11+S11+T11+U11</f>
        <v>4137.18</v>
      </c>
      <c r="W11" s="26">
        <v>4137.18</v>
      </c>
      <c r="X11" s="30">
        <f t="shared" si="1"/>
        <v>1</v>
      </c>
      <c r="Y11" s="26">
        <v>4137.18</v>
      </c>
      <c r="Z11" s="30">
        <f t="shared" si="2"/>
        <v>1</v>
      </c>
      <c r="AA11" s="26">
        <v>4137.18</v>
      </c>
      <c r="AB11" s="30">
        <f t="shared" si="3"/>
        <v>1</v>
      </c>
    </row>
    <row r="12" spans="1:1026" ht="33.75" x14ac:dyDescent="0.2">
      <c r="A12" s="9" t="s">
        <v>105</v>
      </c>
      <c r="B12" s="8" t="s">
        <v>106</v>
      </c>
      <c r="C12" s="9" t="s">
        <v>35</v>
      </c>
      <c r="D12" s="9" t="s">
        <v>36</v>
      </c>
      <c r="E12" s="9" t="s">
        <v>37</v>
      </c>
      <c r="F12" s="9" t="s">
        <v>39</v>
      </c>
      <c r="G12" s="9" t="s">
        <v>102</v>
      </c>
      <c r="H12" s="8" t="s">
        <v>38</v>
      </c>
      <c r="I12" s="8" t="s">
        <v>40</v>
      </c>
      <c r="J12" s="11" t="s">
        <v>107</v>
      </c>
      <c r="K12" s="9">
        <v>1</v>
      </c>
      <c r="L12" s="9" t="s">
        <v>54</v>
      </c>
      <c r="M12" s="8" t="s">
        <v>41</v>
      </c>
      <c r="N12" s="9">
        <v>3</v>
      </c>
      <c r="O12" s="26"/>
      <c r="P12" s="26"/>
      <c r="Q12" s="26"/>
      <c r="R12" s="26">
        <f t="shared" si="0"/>
        <v>0</v>
      </c>
      <c r="S12" s="26"/>
      <c r="T12" s="26">
        <v>4952.6400000000003</v>
      </c>
      <c r="U12" s="26">
        <v>0</v>
      </c>
      <c r="V12" s="27">
        <f t="shared" si="4"/>
        <v>4952.6400000000003</v>
      </c>
      <c r="W12" s="26">
        <v>0</v>
      </c>
      <c r="X12" s="30">
        <f t="shared" si="1"/>
        <v>0</v>
      </c>
      <c r="Y12" s="26">
        <v>0</v>
      </c>
      <c r="Z12" s="30">
        <f t="shared" si="2"/>
        <v>0</v>
      </c>
      <c r="AA12" s="26">
        <v>0</v>
      </c>
      <c r="AB12" s="30">
        <f t="shared" si="3"/>
        <v>0</v>
      </c>
    </row>
    <row r="13" spans="1:1026" ht="33.75" x14ac:dyDescent="0.2">
      <c r="A13" s="9" t="s">
        <v>105</v>
      </c>
      <c r="B13" s="8" t="s">
        <v>106</v>
      </c>
      <c r="C13" s="9" t="s">
        <v>35</v>
      </c>
      <c r="D13" s="9" t="s">
        <v>36</v>
      </c>
      <c r="E13" s="9" t="s">
        <v>37</v>
      </c>
      <c r="F13" s="9" t="s">
        <v>39</v>
      </c>
      <c r="G13" s="9" t="s">
        <v>102</v>
      </c>
      <c r="H13" s="8" t="s">
        <v>38</v>
      </c>
      <c r="I13" s="8" t="s">
        <v>40</v>
      </c>
      <c r="J13" s="11" t="s">
        <v>107</v>
      </c>
      <c r="K13" s="9">
        <v>1</v>
      </c>
      <c r="L13" s="9" t="s">
        <v>67</v>
      </c>
      <c r="M13" s="8" t="s">
        <v>42</v>
      </c>
      <c r="N13" s="9">
        <v>3</v>
      </c>
      <c r="O13" s="26"/>
      <c r="P13" s="26"/>
      <c r="Q13" s="26"/>
      <c r="R13" s="26">
        <f t="shared" si="0"/>
        <v>0</v>
      </c>
      <c r="S13" s="26"/>
      <c r="T13" s="26">
        <v>5055026.2</v>
      </c>
      <c r="U13" s="26">
        <v>0</v>
      </c>
      <c r="V13" s="27">
        <f t="shared" si="4"/>
        <v>5055026.2</v>
      </c>
      <c r="W13" s="26">
        <v>5055026.2</v>
      </c>
      <c r="X13" s="30">
        <f t="shared" si="1"/>
        <v>1</v>
      </c>
      <c r="Y13" s="26">
        <v>449789.37</v>
      </c>
      <c r="Z13" s="30">
        <f t="shared" si="2"/>
        <v>8.8978642682405878E-2</v>
      </c>
      <c r="AA13" s="26">
        <v>449789.37</v>
      </c>
      <c r="AB13" s="30">
        <f t="shared" si="3"/>
        <v>8.8978642682405878E-2</v>
      </c>
    </row>
    <row r="14" spans="1:1026" s="15" customFormat="1" ht="33.75" x14ac:dyDescent="0.2">
      <c r="A14" s="9" t="s">
        <v>33</v>
      </c>
      <c r="B14" s="8" t="s">
        <v>34</v>
      </c>
      <c r="C14" s="9" t="s">
        <v>55</v>
      </c>
      <c r="D14" s="9" t="s">
        <v>50</v>
      </c>
      <c r="E14" s="9" t="s">
        <v>59</v>
      </c>
      <c r="F14" s="9" t="s">
        <v>61</v>
      </c>
      <c r="G14" s="9" t="s">
        <v>108</v>
      </c>
      <c r="H14" s="8" t="s">
        <v>60</v>
      </c>
      <c r="I14" s="8" t="s">
        <v>68</v>
      </c>
      <c r="J14" s="11" t="s">
        <v>82</v>
      </c>
      <c r="K14" s="9">
        <v>1</v>
      </c>
      <c r="L14" s="9" t="s">
        <v>54</v>
      </c>
      <c r="M14" s="8" t="s">
        <v>41</v>
      </c>
      <c r="N14" s="9">
        <v>1</v>
      </c>
      <c r="O14" s="26"/>
      <c r="P14" s="26"/>
      <c r="Q14" s="26"/>
      <c r="R14" s="26">
        <f t="shared" si="0"/>
        <v>0</v>
      </c>
      <c r="S14" s="26"/>
      <c r="T14" s="26">
        <v>1300000</v>
      </c>
      <c r="U14" s="26">
        <v>0</v>
      </c>
      <c r="V14" s="27">
        <f t="shared" si="4"/>
        <v>1300000</v>
      </c>
      <c r="W14" s="26">
        <v>106616.23</v>
      </c>
      <c r="X14" s="30">
        <f t="shared" si="1"/>
        <v>8.2012484615384615E-2</v>
      </c>
      <c r="Y14" s="26">
        <v>81076.77</v>
      </c>
      <c r="Z14" s="30">
        <f t="shared" si="2"/>
        <v>6.2366746153846159E-2</v>
      </c>
      <c r="AA14" s="26">
        <v>63094</v>
      </c>
      <c r="AB14" s="30">
        <f t="shared" si="3"/>
        <v>4.8533846153846157E-2</v>
      </c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  <c r="AMK14" s="14"/>
      <c r="AML14" s="14"/>
    </row>
    <row r="15" spans="1:1026" s="15" customFormat="1" ht="33.75" x14ac:dyDescent="0.2">
      <c r="A15" s="9" t="s">
        <v>33</v>
      </c>
      <c r="B15" s="8" t="s">
        <v>34</v>
      </c>
      <c r="C15" s="9" t="s">
        <v>52</v>
      </c>
      <c r="D15" s="9" t="s">
        <v>62</v>
      </c>
      <c r="E15" s="9" t="s">
        <v>37</v>
      </c>
      <c r="F15" s="9" t="s">
        <v>63</v>
      </c>
      <c r="G15" s="9" t="s">
        <v>108</v>
      </c>
      <c r="H15" s="8" t="s">
        <v>38</v>
      </c>
      <c r="I15" s="8" t="s">
        <v>64</v>
      </c>
      <c r="J15" s="11" t="s">
        <v>83</v>
      </c>
      <c r="K15" s="9">
        <v>2</v>
      </c>
      <c r="L15" s="9" t="s">
        <v>54</v>
      </c>
      <c r="M15" s="8" t="s">
        <v>41</v>
      </c>
      <c r="N15" s="9">
        <v>1</v>
      </c>
      <c r="O15" s="26"/>
      <c r="P15" s="26"/>
      <c r="Q15" s="26"/>
      <c r="R15" s="26">
        <f t="shared" si="0"/>
        <v>0</v>
      </c>
      <c r="S15" s="26"/>
      <c r="T15" s="26">
        <v>1300000</v>
      </c>
      <c r="U15" s="26">
        <v>0</v>
      </c>
      <c r="V15" s="27">
        <f t="shared" si="4"/>
        <v>1300000</v>
      </c>
      <c r="W15" s="26">
        <v>1067000</v>
      </c>
      <c r="X15" s="30">
        <f t="shared" si="1"/>
        <v>0.82076923076923081</v>
      </c>
      <c r="Y15" s="26">
        <v>25539.46</v>
      </c>
      <c r="Z15" s="30">
        <f t="shared" si="2"/>
        <v>1.964573846153846E-2</v>
      </c>
      <c r="AA15" s="26">
        <v>25539.46</v>
      </c>
      <c r="AB15" s="30">
        <f t="shared" si="3"/>
        <v>1.964573846153846E-2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  <c r="AMK15" s="14"/>
      <c r="AML15" s="14"/>
    </row>
    <row r="16" spans="1:1026" s="15" customFormat="1" ht="33.75" x14ac:dyDescent="0.2">
      <c r="A16" s="9" t="s">
        <v>33</v>
      </c>
      <c r="B16" s="8" t="s">
        <v>34</v>
      </c>
      <c r="C16" s="9" t="s">
        <v>52</v>
      </c>
      <c r="D16" s="9" t="s">
        <v>62</v>
      </c>
      <c r="E16" s="9" t="s">
        <v>37</v>
      </c>
      <c r="F16" s="9" t="s">
        <v>63</v>
      </c>
      <c r="G16" s="9" t="s">
        <v>108</v>
      </c>
      <c r="H16" s="8" t="s">
        <v>38</v>
      </c>
      <c r="I16" s="8" t="s">
        <v>64</v>
      </c>
      <c r="J16" s="11" t="s">
        <v>83</v>
      </c>
      <c r="K16" s="9">
        <v>2</v>
      </c>
      <c r="L16" s="9" t="s">
        <v>65</v>
      </c>
      <c r="M16" s="8" t="s">
        <v>66</v>
      </c>
      <c r="N16" s="9">
        <v>1</v>
      </c>
      <c r="O16" s="26"/>
      <c r="P16" s="26"/>
      <c r="Q16" s="26"/>
      <c r="R16" s="26">
        <f t="shared" si="0"/>
        <v>0</v>
      </c>
      <c r="S16" s="26"/>
      <c r="T16" s="26">
        <v>316000</v>
      </c>
      <c r="U16" s="26">
        <v>0</v>
      </c>
      <c r="V16" s="27">
        <f t="shared" si="4"/>
        <v>316000</v>
      </c>
      <c r="W16" s="26">
        <v>309713.69</v>
      </c>
      <c r="X16" s="30">
        <f t="shared" si="1"/>
        <v>0.98010661392405063</v>
      </c>
      <c r="Y16" s="26">
        <v>302681.81</v>
      </c>
      <c r="Z16" s="30">
        <f t="shared" si="2"/>
        <v>0.95785382911392403</v>
      </c>
      <c r="AA16" s="26">
        <v>302568.62</v>
      </c>
      <c r="AB16" s="30">
        <f t="shared" si="3"/>
        <v>0.95749563291139239</v>
      </c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  <c r="AMK16" s="14"/>
      <c r="AML16" s="14"/>
    </row>
    <row r="17" spans="1:1026" s="15" customFormat="1" ht="45" x14ac:dyDescent="0.2">
      <c r="A17" s="9" t="s">
        <v>33</v>
      </c>
      <c r="B17" s="8" t="s">
        <v>34</v>
      </c>
      <c r="C17" s="9" t="s">
        <v>35</v>
      </c>
      <c r="D17" s="9" t="s">
        <v>50</v>
      </c>
      <c r="E17" s="9" t="s">
        <v>37</v>
      </c>
      <c r="F17" s="9" t="s">
        <v>51</v>
      </c>
      <c r="G17" s="9" t="s">
        <v>108</v>
      </c>
      <c r="H17" s="8" t="s">
        <v>38</v>
      </c>
      <c r="I17" s="8" t="s">
        <v>94</v>
      </c>
      <c r="J17" s="11" t="s">
        <v>84</v>
      </c>
      <c r="K17" s="9">
        <v>1</v>
      </c>
      <c r="L17" s="9" t="s">
        <v>54</v>
      </c>
      <c r="M17" s="8" t="s">
        <v>41</v>
      </c>
      <c r="N17" s="9">
        <v>1</v>
      </c>
      <c r="O17" s="26"/>
      <c r="P17" s="26"/>
      <c r="Q17" s="26"/>
      <c r="R17" s="26">
        <f t="shared" si="0"/>
        <v>0</v>
      </c>
      <c r="S17" s="26"/>
      <c r="T17" s="26">
        <v>14800000</v>
      </c>
      <c r="U17" s="26">
        <v>0</v>
      </c>
      <c r="V17" s="27">
        <f t="shared" si="4"/>
        <v>14800000</v>
      </c>
      <c r="W17" s="26">
        <v>14785000</v>
      </c>
      <c r="X17" s="30">
        <f t="shared" si="1"/>
        <v>0.99898648648648647</v>
      </c>
      <c r="Y17" s="26">
        <v>3772875.66</v>
      </c>
      <c r="Z17" s="30">
        <f t="shared" si="2"/>
        <v>0.25492403108108108</v>
      </c>
      <c r="AA17" s="26">
        <v>3772875.66</v>
      </c>
      <c r="AB17" s="30">
        <f t="shared" si="3"/>
        <v>0.25492403108108108</v>
      </c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  <c r="AMK17" s="14"/>
      <c r="AML17" s="14"/>
    </row>
    <row r="18" spans="1:1026" s="15" customFormat="1" ht="33.75" x14ac:dyDescent="0.2">
      <c r="A18" s="9" t="s">
        <v>33</v>
      </c>
      <c r="B18" s="8" t="s">
        <v>34</v>
      </c>
      <c r="C18" s="9" t="s">
        <v>35</v>
      </c>
      <c r="D18" s="9" t="s">
        <v>47</v>
      </c>
      <c r="E18" s="9" t="s">
        <v>37</v>
      </c>
      <c r="F18" s="9" t="s">
        <v>48</v>
      </c>
      <c r="G18" s="9" t="s">
        <v>108</v>
      </c>
      <c r="H18" s="8" t="s">
        <v>38</v>
      </c>
      <c r="I18" s="8" t="s">
        <v>95</v>
      </c>
      <c r="J18" s="11" t="s">
        <v>85</v>
      </c>
      <c r="K18" s="9">
        <v>1</v>
      </c>
      <c r="L18" s="9" t="s">
        <v>54</v>
      </c>
      <c r="M18" s="8" t="s">
        <v>41</v>
      </c>
      <c r="N18" s="9">
        <v>3</v>
      </c>
      <c r="O18" s="26"/>
      <c r="P18" s="26"/>
      <c r="Q18" s="26"/>
      <c r="R18" s="26">
        <f t="shared" si="0"/>
        <v>0</v>
      </c>
      <c r="S18" s="26"/>
      <c r="T18" s="26">
        <v>6872791</v>
      </c>
      <c r="U18" s="26">
        <v>0</v>
      </c>
      <c r="V18" s="27">
        <f t="shared" si="4"/>
        <v>6872791</v>
      </c>
      <c r="W18" s="26">
        <v>2632547.9700000002</v>
      </c>
      <c r="X18" s="30">
        <f t="shared" si="1"/>
        <v>0.38303914232223857</v>
      </c>
      <c r="Y18" s="26">
        <v>652977.59</v>
      </c>
      <c r="Z18" s="30">
        <f t="shared" si="2"/>
        <v>9.500908582845019E-2</v>
      </c>
      <c r="AA18" s="26">
        <v>652977.59</v>
      </c>
      <c r="AB18" s="30">
        <f t="shared" si="3"/>
        <v>9.500908582845019E-2</v>
      </c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</row>
    <row r="19" spans="1:1026" s="15" customFormat="1" ht="33.75" x14ac:dyDescent="0.2">
      <c r="A19" s="9" t="s">
        <v>33</v>
      </c>
      <c r="B19" s="8" t="s">
        <v>34</v>
      </c>
      <c r="C19" s="9" t="s">
        <v>35</v>
      </c>
      <c r="D19" s="9" t="s">
        <v>43</v>
      </c>
      <c r="E19" s="9" t="s">
        <v>37</v>
      </c>
      <c r="F19" s="9" t="s">
        <v>44</v>
      </c>
      <c r="G19" s="9" t="s">
        <v>108</v>
      </c>
      <c r="H19" s="8" t="s">
        <v>38</v>
      </c>
      <c r="I19" s="8" t="s">
        <v>45</v>
      </c>
      <c r="J19" s="11" t="s">
        <v>86</v>
      </c>
      <c r="K19" s="9">
        <v>1</v>
      </c>
      <c r="L19" s="9" t="s">
        <v>54</v>
      </c>
      <c r="M19" s="8" t="s">
        <v>41</v>
      </c>
      <c r="N19" s="9">
        <v>1</v>
      </c>
      <c r="O19" s="26"/>
      <c r="P19" s="26"/>
      <c r="Q19" s="26"/>
      <c r="R19" s="26">
        <f t="shared" si="0"/>
        <v>0</v>
      </c>
      <c r="S19" s="26"/>
      <c r="T19" s="26">
        <v>96600000</v>
      </c>
      <c r="U19" s="26">
        <v>0</v>
      </c>
      <c r="V19" s="27">
        <f t="shared" si="4"/>
        <v>96600000</v>
      </c>
      <c r="W19" s="26">
        <v>96349644.730000004</v>
      </c>
      <c r="X19" s="30">
        <f t="shared" si="1"/>
        <v>0.99740833053830236</v>
      </c>
      <c r="Y19" s="26">
        <v>29739518.859999999</v>
      </c>
      <c r="Z19" s="30">
        <f t="shared" si="2"/>
        <v>0.30786251407867493</v>
      </c>
      <c r="AA19" s="26">
        <v>27906775.440000001</v>
      </c>
      <c r="AB19" s="30">
        <f t="shared" si="3"/>
        <v>0.2888900149068323</v>
      </c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</row>
    <row r="20" spans="1:1026" ht="45" x14ac:dyDescent="0.2">
      <c r="A20" s="9" t="s">
        <v>33</v>
      </c>
      <c r="B20" s="8" t="s">
        <v>34</v>
      </c>
      <c r="C20" s="9" t="s">
        <v>35</v>
      </c>
      <c r="D20" s="9" t="s">
        <v>47</v>
      </c>
      <c r="E20" s="9" t="s">
        <v>37</v>
      </c>
      <c r="F20" s="9" t="s">
        <v>49</v>
      </c>
      <c r="G20" s="9" t="s">
        <v>108</v>
      </c>
      <c r="H20" s="8" t="s">
        <v>38</v>
      </c>
      <c r="I20" s="8" t="s">
        <v>96</v>
      </c>
      <c r="J20" s="11" t="s">
        <v>87</v>
      </c>
      <c r="K20" s="9">
        <v>1</v>
      </c>
      <c r="L20" s="9" t="s">
        <v>54</v>
      </c>
      <c r="M20" s="8" t="s">
        <v>41</v>
      </c>
      <c r="N20" s="9">
        <v>3</v>
      </c>
      <c r="O20" s="16"/>
      <c r="P20" s="16"/>
      <c r="Q20" s="16"/>
      <c r="R20" s="26">
        <f>O20+P20+Q20</f>
        <v>0</v>
      </c>
      <c r="S20" s="16"/>
      <c r="T20" s="26">
        <v>5667156</v>
      </c>
      <c r="U20" s="26">
        <v>0</v>
      </c>
      <c r="V20" s="27">
        <f>R20+S20+T20+U20</f>
        <v>5667156</v>
      </c>
      <c r="W20" s="27">
        <v>5593192.9299999997</v>
      </c>
      <c r="X20" s="30">
        <f t="shared" ref="X20:X26" si="5">W20/V20</f>
        <v>0.98694882053714417</v>
      </c>
      <c r="Y20" s="27">
        <v>1889435.21</v>
      </c>
      <c r="Z20" s="30">
        <f t="shared" ref="Z20:Z27" si="6">Y20/V20</f>
        <v>0.33340095278831217</v>
      </c>
      <c r="AA20" s="26">
        <v>1889435.21</v>
      </c>
      <c r="AB20" s="30">
        <f t="shared" ref="AB20:AB26" si="7">AA20/V20</f>
        <v>0.33340095278831217</v>
      </c>
    </row>
    <row r="21" spans="1:1026" ht="45" x14ac:dyDescent="0.2">
      <c r="A21" s="9" t="s">
        <v>33</v>
      </c>
      <c r="B21" s="8" t="s">
        <v>34</v>
      </c>
      <c r="C21" s="9" t="s">
        <v>35</v>
      </c>
      <c r="D21" s="9" t="s">
        <v>43</v>
      </c>
      <c r="E21" s="9" t="s">
        <v>37</v>
      </c>
      <c r="F21" s="9" t="s">
        <v>46</v>
      </c>
      <c r="G21" s="9" t="s">
        <v>108</v>
      </c>
      <c r="H21" s="8" t="s">
        <v>38</v>
      </c>
      <c r="I21" s="8" t="s">
        <v>97</v>
      </c>
      <c r="J21" s="11" t="s">
        <v>88</v>
      </c>
      <c r="K21" s="9">
        <v>1</v>
      </c>
      <c r="L21" s="9" t="s">
        <v>54</v>
      </c>
      <c r="M21" s="8" t="s">
        <v>41</v>
      </c>
      <c r="N21" s="9">
        <v>3</v>
      </c>
      <c r="O21" s="16"/>
      <c r="P21" s="16"/>
      <c r="Q21" s="16"/>
      <c r="R21" s="26">
        <f t="shared" ref="R21:R26" si="8">O21+P21+Q21</f>
        <v>0</v>
      </c>
      <c r="S21" s="16"/>
      <c r="T21" s="26">
        <v>1021955</v>
      </c>
      <c r="U21" s="26">
        <v>0</v>
      </c>
      <c r="V21" s="27">
        <f>R21+S21+T21+U21</f>
        <v>1021955</v>
      </c>
      <c r="W21" s="27">
        <v>1003893.54</v>
      </c>
      <c r="X21" s="30">
        <f t="shared" si="5"/>
        <v>0.9823265603671395</v>
      </c>
      <c r="Y21" s="27">
        <v>183793.81</v>
      </c>
      <c r="Z21" s="30">
        <f t="shared" si="6"/>
        <v>0.17984530630017956</v>
      </c>
      <c r="AA21" s="26">
        <v>183793.81</v>
      </c>
      <c r="AB21" s="30">
        <f t="shared" si="7"/>
        <v>0.17984530630017956</v>
      </c>
    </row>
    <row r="22" spans="1:1026" ht="33.75" x14ac:dyDescent="0.2">
      <c r="A22" s="9" t="s">
        <v>33</v>
      </c>
      <c r="B22" s="8" t="s">
        <v>34</v>
      </c>
      <c r="C22" s="9" t="s">
        <v>35</v>
      </c>
      <c r="D22" s="9" t="s">
        <v>56</v>
      </c>
      <c r="E22" s="9" t="s">
        <v>37</v>
      </c>
      <c r="F22" s="9" t="s">
        <v>57</v>
      </c>
      <c r="G22" s="9" t="s">
        <v>108</v>
      </c>
      <c r="H22" s="8" t="s">
        <v>38</v>
      </c>
      <c r="I22" s="8" t="s">
        <v>58</v>
      </c>
      <c r="J22" s="11" t="s">
        <v>89</v>
      </c>
      <c r="K22" s="9">
        <v>1</v>
      </c>
      <c r="L22" s="9" t="s">
        <v>54</v>
      </c>
      <c r="M22" s="8" t="s">
        <v>41</v>
      </c>
      <c r="N22" s="9">
        <v>3</v>
      </c>
      <c r="O22" s="16"/>
      <c r="P22" s="16"/>
      <c r="Q22" s="16"/>
      <c r="R22" s="26">
        <f t="shared" si="8"/>
        <v>0</v>
      </c>
      <c r="S22" s="16"/>
      <c r="T22" s="26">
        <v>9980</v>
      </c>
      <c r="U22" s="26">
        <v>0</v>
      </c>
      <c r="V22" s="27">
        <f t="shared" ref="V22:V23" si="9">R22+S22+T22+U22</f>
        <v>9980</v>
      </c>
      <c r="W22" s="27">
        <v>0</v>
      </c>
      <c r="X22" s="30">
        <f t="shared" si="5"/>
        <v>0</v>
      </c>
      <c r="Y22" s="27">
        <v>0</v>
      </c>
      <c r="Z22" s="30">
        <f t="shared" si="6"/>
        <v>0</v>
      </c>
      <c r="AA22" s="26">
        <v>0</v>
      </c>
      <c r="AB22" s="30">
        <f t="shared" si="7"/>
        <v>0</v>
      </c>
    </row>
    <row r="23" spans="1:1026" s="15" customFormat="1" ht="45" x14ac:dyDescent="0.2">
      <c r="A23" s="49" t="s">
        <v>33</v>
      </c>
      <c r="B23" s="11" t="s">
        <v>34</v>
      </c>
      <c r="C23" s="49" t="s">
        <v>35</v>
      </c>
      <c r="D23" s="49" t="s">
        <v>43</v>
      </c>
      <c r="E23" s="49" t="s">
        <v>37</v>
      </c>
      <c r="F23" s="49" t="s">
        <v>109</v>
      </c>
      <c r="G23" s="49" t="s">
        <v>108</v>
      </c>
      <c r="H23" s="11" t="s">
        <v>38</v>
      </c>
      <c r="I23" s="11" t="s">
        <v>110</v>
      </c>
      <c r="J23" s="11" t="s">
        <v>111</v>
      </c>
      <c r="K23" s="49">
        <v>1</v>
      </c>
      <c r="L23" s="49" t="s">
        <v>54</v>
      </c>
      <c r="M23" s="11" t="s">
        <v>41</v>
      </c>
      <c r="N23" s="49">
        <v>4</v>
      </c>
      <c r="O23" s="16"/>
      <c r="P23" s="16"/>
      <c r="Q23" s="16"/>
      <c r="R23" s="26">
        <f t="shared" si="8"/>
        <v>0</v>
      </c>
      <c r="S23" s="16"/>
      <c r="T23" s="26">
        <v>1871755</v>
      </c>
      <c r="U23" s="26">
        <v>0</v>
      </c>
      <c r="V23" s="50">
        <f t="shared" si="9"/>
        <v>1871755</v>
      </c>
      <c r="W23" s="50">
        <v>0</v>
      </c>
      <c r="X23" s="30">
        <f t="shared" si="5"/>
        <v>0</v>
      </c>
      <c r="Y23" s="50">
        <v>0</v>
      </c>
      <c r="Z23" s="30">
        <f t="shared" si="6"/>
        <v>0</v>
      </c>
      <c r="AA23" s="26">
        <v>0</v>
      </c>
      <c r="AB23" s="30">
        <f t="shared" si="7"/>
        <v>0</v>
      </c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  <c r="AMK23" s="14"/>
      <c r="AML23" s="14"/>
    </row>
    <row r="24" spans="1:1026" ht="33.75" x14ac:dyDescent="0.2">
      <c r="A24" s="9" t="s">
        <v>33</v>
      </c>
      <c r="B24" s="8" t="s">
        <v>34</v>
      </c>
      <c r="C24" s="9" t="s">
        <v>35</v>
      </c>
      <c r="D24" s="9" t="s">
        <v>36</v>
      </c>
      <c r="E24" s="9" t="s">
        <v>37</v>
      </c>
      <c r="F24" s="9" t="s">
        <v>39</v>
      </c>
      <c r="G24" s="9" t="s">
        <v>108</v>
      </c>
      <c r="H24" s="8" t="s">
        <v>38</v>
      </c>
      <c r="I24" s="8" t="s">
        <v>40</v>
      </c>
      <c r="J24" s="11" t="s">
        <v>90</v>
      </c>
      <c r="K24" s="9">
        <v>1</v>
      </c>
      <c r="L24" s="9" t="s">
        <v>54</v>
      </c>
      <c r="M24" s="8" t="s">
        <v>41</v>
      </c>
      <c r="N24" s="9">
        <v>4</v>
      </c>
      <c r="O24" s="16"/>
      <c r="P24" s="16"/>
      <c r="Q24" s="16"/>
      <c r="R24" s="26">
        <f t="shared" si="8"/>
        <v>0</v>
      </c>
      <c r="S24" s="16"/>
      <c r="T24" s="26">
        <v>16174499</v>
      </c>
      <c r="U24" s="26">
        <v>0</v>
      </c>
      <c r="V24" s="27">
        <f t="shared" ref="V24:V25" si="10">R24+S24+T24+U24</f>
        <v>16174499</v>
      </c>
      <c r="W24" s="27">
        <v>2011.08</v>
      </c>
      <c r="X24" s="30">
        <f t="shared" ref="X24:X25" si="11">W24/V24</f>
        <v>1.2433646321904622E-4</v>
      </c>
      <c r="Y24" s="27">
        <v>1750</v>
      </c>
      <c r="Z24" s="30">
        <f t="shared" ref="Z24:Z25" si="12">Y24/V24</f>
        <v>1.0819500498902624E-4</v>
      </c>
      <c r="AA24" s="26">
        <v>1647.62</v>
      </c>
      <c r="AB24" s="30">
        <f t="shared" ref="AB24:AB25" si="13">AA24/V24</f>
        <v>1.0186528806858253E-4</v>
      </c>
    </row>
    <row r="25" spans="1:1026" ht="33.75" x14ac:dyDescent="0.2">
      <c r="A25" s="9" t="s">
        <v>33</v>
      </c>
      <c r="B25" s="8" t="s">
        <v>34</v>
      </c>
      <c r="C25" s="9" t="s">
        <v>35</v>
      </c>
      <c r="D25" s="9" t="s">
        <v>36</v>
      </c>
      <c r="E25" s="9" t="s">
        <v>37</v>
      </c>
      <c r="F25" s="9" t="s">
        <v>39</v>
      </c>
      <c r="G25" s="9" t="s">
        <v>108</v>
      </c>
      <c r="H25" s="8" t="s">
        <v>38</v>
      </c>
      <c r="I25" s="8" t="s">
        <v>40</v>
      </c>
      <c r="J25" s="11" t="s">
        <v>90</v>
      </c>
      <c r="K25" s="9">
        <v>1</v>
      </c>
      <c r="L25" s="9" t="s">
        <v>54</v>
      </c>
      <c r="M25" s="8" t="s">
        <v>41</v>
      </c>
      <c r="N25" s="9">
        <v>3</v>
      </c>
      <c r="O25" s="16"/>
      <c r="P25" s="16"/>
      <c r="Q25" s="16"/>
      <c r="R25" s="26">
        <f t="shared" si="8"/>
        <v>0</v>
      </c>
      <c r="S25" s="16"/>
      <c r="T25" s="26">
        <v>24214873.309999999</v>
      </c>
      <c r="U25" s="26">
        <v>0</v>
      </c>
      <c r="V25" s="27">
        <f t="shared" si="10"/>
        <v>24214873.309999999</v>
      </c>
      <c r="W25" s="27">
        <v>12962490.689999999</v>
      </c>
      <c r="X25" s="30">
        <f t="shared" si="11"/>
        <v>0.53531110917053149</v>
      </c>
      <c r="Y25" s="27">
        <v>2667158.7200000002</v>
      </c>
      <c r="Z25" s="30">
        <f t="shared" si="12"/>
        <v>0.1101454748845845</v>
      </c>
      <c r="AA25" s="26">
        <v>2508608.4500000002</v>
      </c>
      <c r="AB25" s="30">
        <f t="shared" si="13"/>
        <v>0.10359783501175791</v>
      </c>
    </row>
    <row r="26" spans="1:1026" ht="33.75" x14ac:dyDescent="0.2">
      <c r="A26" s="9" t="s">
        <v>33</v>
      </c>
      <c r="B26" s="8" t="s">
        <v>34</v>
      </c>
      <c r="C26" s="9" t="s">
        <v>35</v>
      </c>
      <c r="D26" s="9" t="s">
        <v>36</v>
      </c>
      <c r="E26" s="9" t="s">
        <v>37</v>
      </c>
      <c r="F26" s="9" t="s">
        <v>39</v>
      </c>
      <c r="G26" s="9" t="s">
        <v>108</v>
      </c>
      <c r="H26" s="8" t="s">
        <v>38</v>
      </c>
      <c r="I26" s="8" t="s">
        <v>40</v>
      </c>
      <c r="J26" s="11" t="s">
        <v>90</v>
      </c>
      <c r="K26" s="9">
        <v>1</v>
      </c>
      <c r="L26" s="9" t="s">
        <v>67</v>
      </c>
      <c r="M26" s="8" t="s">
        <v>42</v>
      </c>
      <c r="N26" s="9">
        <v>3</v>
      </c>
      <c r="O26" s="16"/>
      <c r="P26" s="16"/>
      <c r="Q26" s="16"/>
      <c r="R26" s="26">
        <f t="shared" si="8"/>
        <v>0</v>
      </c>
      <c r="S26" s="16"/>
      <c r="T26" s="26">
        <v>5045275</v>
      </c>
      <c r="U26" s="26">
        <v>0</v>
      </c>
      <c r="V26" s="26">
        <f t="shared" ref="V26" si="14">R26-S26+T26+U26</f>
        <v>5045275</v>
      </c>
      <c r="W26" s="27">
        <v>3899435.2</v>
      </c>
      <c r="X26" s="30">
        <f t="shared" si="5"/>
        <v>0.77288853432171689</v>
      </c>
      <c r="Y26" s="27">
        <v>346932.57</v>
      </c>
      <c r="Z26" s="30">
        <f t="shared" si="6"/>
        <v>6.8763857272398435E-2</v>
      </c>
      <c r="AA26" s="26">
        <v>271642.34999999998</v>
      </c>
      <c r="AB26" s="30">
        <f t="shared" si="7"/>
        <v>5.3840940285712867E-2</v>
      </c>
    </row>
    <row r="27" spans="1:1026" x14ac:dyDescent="0.2">
      <c r="A27" s="32" t="s">
        <v>53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17">
        <f>SUM(O20:O26)</f>
        <v>0</v>
      </c>
      <c r="P27" s="17">
        <f>SUM(P20:P26)</f>
        <v>0</v>
      </c>
      <c r="Q27" s="17">
        <f>SUM(Q20:Q26)</f>
        <v>0</v>
      </c>
      <c r="R27" s="25">
        <f>SUM(R20:R26)</f>
        <v>0</v>
      </c>
      <c r="S27" s="25">
        <f>SUM(S20:S26)</f>
        <v>0</v>
      </c>
      <c r="T27" s="28">
        <f>SUM(T10:T26)</f>
        <v>180258400.32999998</v>
      </c>
      <c r="U27" s="28">
        <f>SUM(U10:U26)</f>
        <v>2288</v>
      </c>
      <c r="V27" s="28">
        <f>SUM(V10:V26)</f>
        <v>180260688.32999998</v>
      </c>
      <c r="W27" s="28">
        <f>SUM(W10:W26)</f>
        <v>143772997.44</v>
      </c>
      <c r="X27" s="31">
        <f t="shared" ref="X27" si="15">W27/V27</f>
        <v>0.79758375923205937</v>
      </c>
      <c r="Y27" s="28">
        <f>SUM(Y10:Y26)</f>
        <v>40119955.010000005</v>
      </c>
      <c r="Z27" s="31">
        <f t="shared" si="6"/>
        <v>0.2225663031783898</v>
      </c>
      <c r="AA27" s="28">
        <f>SUM(AA10:AA26)</f>
        <v>38035172.760000005</v>
      </c>
      <c r="AB27" s="31">
        <f t="shared" ref="AB27" si="16">AA27/V27</f>
        <v>0.21100092933390835</v>
      </c>
    </row>
    <row r="29" spans="1:1026" x14ac:dyDescent="0.2">
      <c r="A29" s="21" t="s">
        <v>91</v>
      </c>
      <c r="B29" s="22" t="s">
        <v>92</v>
      </c>
      <c r="C29" s="23"/>
      <c r="D29" s="23"/>
      <c r="E29" s="23"/>
      <c r="F29" s="23"/>
      <c r="G29" s="23"/>
      <c r="H29" s="24"/>
      <c r="I29" s="24"/>
    </row>
    <row r="30" spans="1:1026" x14ac:dyDescent="0.2">
      <c r="A30" s="23"/>
      <c r="B30" s="22" t="s">
        <v>93</v>
      </c>
      <c r="C30" s="23"/>
      <c r="D30" s="23"/>
      <c r="E30" s="23"/>
      <c r="F30" s="23"/>
      <c r="G30" s="23"/>
      <c r="H30" s="24"/>
      <c r="I30" s="24"/>
    </row>
    <row r="33" spans="1:28" ht="11.25" customHeight="1" x14ac:dyDescent="0.2">
      <c r="B33" s="2" t="s">
        <v>0</v>
      </c>
      <c r="C33" s="3"/>
      <c r="D33" s="4"/>
      <c r="E33" s="4"/>
      <c r="F33" s="4"/>
      <c r="G33" s="4"/>
      <c r="H33" s="5"/>
      <c r="I33" s="5"/>
      <c r="J33" s="5"/>
      <c r="K33" s="4"/>
      <c r="L33" s="4"/>
    </row>
    <row r="34" spans="1:28" ht="11.25" customHeight="1" x14ac:dyDescent="0.2">
      <c r="B34" s="2" t="s">
        <v>1</v>
      </c>
      <c r="C34" s="33" t="s">
        <v>120</v>
      </c>
      <c r="D34" s="33"/>
      <c r="E34" s="33"/>
      <c r="F34" s="33"/>
      <c r="G34" s="33"/>
      <c r="H34" s="33"/>
      <c r="I34" s="33"/>
      <c r="J34" s="33"/>
      <c r="K34" s="4"/>
      <c r="L34" s="4"/>
    </row>
    <row r="35" spans="1:28" ht="11.25" customHeight="1" x14ac:dyDescent="0.2">
      <c r="B35" s="2" t="s">
        <v>2</v>
      </c>
      <c r="C35" s="33" t="s">
        <v>121</v>
      </c>
      <c r="D35" s="33"/>
      <c r="E35" s="33"/>
      <c r="F35" s="33"/>
      <c r="G35" s="33"/>
      <c r="H35" s="33"/>
      <c r="I35" s="33"/>
      <c r="J35" s="33"/>
      <c r="K35" s="33"/>
      <c r="L35" s="33"/>
    </row>
    <row r="36" spans="1:28" ht="11.25" customHeight="1" x14ac:dyDescent="0.2">
      <c r="B36" s="2" t="s">
        <v>4</v>
      </c>
      <c r="C36" s="34">
        <v>45352</v>
      </c>
      <c r="D36" s="34"/>
      <c r="E36" s="34"/>
      <c r="F36" s="34"/>
      <c r="G36" s="34"/>
      <c r="H36" s="34"/>
      <c r="I36" s="34"/>
      <c r="J36" s="34"/>
      <c r="K36" s="4"/>
      <c r="L36" s="4"/>
    </row>
    <row r="38" spans="1:28" x14ac:dyDescent="0.2">
      <c r="A38" s="47" t="s">
        <v>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36" t="s">
        <v>6</v>
      </c>
      <c r="P38" s="36" t="s">
        <v>7</v>
      </c>
      <c r="Q38" s="36"/>
      <c r="R38" s="36" t="s">
        <v>8</v>
      </c>
      <c r="S38" s="36" t="s">
        <v>9</v>
      </c>
      <c r="T38" s="35" t="s">
        <v>10</v>
      </c>
      <c r="U38" s="35"/>
      <c r="V38" s="36" t="s">
        <v>11</v>
      </c>
      <c r="W38" s="37" t="s">
        <v>75</v>
      </c>
      <c r="X38" s="37"/>
      <c r="Y38" s="37"/>
      <c r="Z38" s="37"/>
      <c r="AA38" s="37"/>
      <c r="AB38" s="37"/>
    </row>
    <row r="39" spans="1:28" ht="22.5" x14ac:dyDescent="0.2">
      <c r="A39" s="37" t="s">
        <v>12</v>
      </c>
      <c r="B39" s="37"/>
      <c r="C39" s="38" t="s">
        <v>69</v>
      </c>
      <c r="D39" s="39"/>
      <c r="E39" s="38" t="s">
        <v>70</v>
      </c>
      <c r="F39" s="42"/>
      <c r="G39" s="39"/>
      <c r="H39" s="44" t="s">
        <v>18</v>
      </c>
      <c r="I39" s="45"/>
      <c r="J39" s="46"/>
      <c r="K39" s="37" t="s">
        <v>13</v>
      </c>
      <c r="L39" s="37" t="s">
        <v>73</v>
      </c>
      <c r="M39" s="37"/>
      <c r="N39" s="37" t="s">
        <v>74</v>
      </c>
      <c r="O39" s="36"/>
      <c r="P39" s="18" t="s">
        <v>14</v>
      </c>
      <c r="Q39" s="18" t="s">
        <v>15</v>
      </c>
      <c r="R39" s="36"/>
      <c r="S39" s="36"/>
      <c r="T39" s="19" t="s">
        <v>76</v>
      </c>
      <c r="U39" s="19" t="s">
        <v>77</v>
      </c>
      <c r="V39" s="36"/>
      <c r="W39" s="19" t="s">
        <v>78</v>
      </c>
      <c r="X39" s="19" t="s">
        <v>16</v>
      </c>
      <c r="Y39" s="19" t="s">
        <v>79</v>
      </c>
      <c r="Z39" s="19" t="s">
        <v>16</v>
      </c>
      <c r="AA39" s="19" t="s">
        <v>80</v>
      </c>
      <c r="AB39" s="19" t="s">
        <v>16</v>
      </c>
    </row>
    <row r="40" spans="1:28" x14ac:dyDescent="0.2">
      <c r="A40" s="19" t="s">
        <v>17</v>
      </c>
      <c r="B40" s="19" t="s">
        <v>18</v>
      </c>
      <c r="C40" s="40"/>
      <c r="D40" s="41"/>
      <c r="E40" s="40"/>
      <c r="F40" s="43"/>
      <c r="G40" s="41"/>
      <c r="H40" s="20" t="s">
        <v>71</v>
      </c>
      <c r="I40" s="44" t="s">
        <v>72</v>
      </c>
      <c r="J40" s="46"/>
      <c r="K40" s="37"/>
      <c r="L40" s="19" t="s">
        <v>17</v>
      </c>
      <c r="M40" s="19" t="s">
        <v>18</v>
      </c>
      <c r="N40" s="37"/>
      <c r="O40" s="18" t="s">
        <v>19</v>
      </c>
      <c r="P40" s="18" t="s">
        <v>20</v>
      </c>
      <c r="Q40" s="18" t="s">
        <v>21</v>
      </c>
      <c r="R40" s="18" t="s">
        <v>22</v>
      </c>
      <c r="S40" s="18" t="s">
        <v>23</v>
      </c>
      <c r="T40" s="19" t="s">
        <v>24</v>
      </c>
      <c r="U40" s="19" t="s">
        <v>25</v>
      </c>
      <c r="V40" s="18" t="s">
        <v>26</v>
      </c>
      <c r="W40" s="19" t="s">
        <v>27</v>
      </c>
      <c r="X40" s="19" t="s">
        <v>28</v>
      </c>
      <c r="Y40" s="19" t="s">
        <v>29</v>
      </c>
      <c r="Z40" s="19" t="s">
        <v>30</v>
      </c>
      <c r="AA40" s="19" t="s">
        <v>31</v>
      </c>
      <c r="AB40" s="19" t="s">
        <v>32</v>
      </c>
    </row>
    <row r="41" spans="1:28" ht="45" x14ac:dyDescent="0.2">
      <c r="A41" s="9" t="s">
        <v>112</v>
      </c>
      <c r="B41" s="8" t="s">
        <v>113</v>
      </c>
      <c r="C41" s="9" t="s">
        <v>55</v>
      </c>
      <c r="D41" s="9" t="s">
        <v>50</v>
      </c>
      <c r="E41" s="9" t="s">
        <v>114</v>
      </c>
      <c r="F41" s="9" t="s">
        <v>115</v>
      </c>
      <c r="G41" s="9" t="s">
        <v>102</v>
      </c>
      <c r="H41" s="8" t="s">
        <v>116</v>
      </c>
      <c r="I41" s="8" t="s">
        <v>117</v>
      </c>
      <c r="J41" s="11" t="s">
        <v>122</v>
      </c>
      <c r="K41" s="9">
        <v>2</v>
      </c>
      <c r="L41" s="9" t="s">
        <v>123</v>
      </c>
      <c r="M41" s="8" t="s">
        <v>124</v>
      </c>
      <c r="N41" s="9">
        <v>3</v>
      </c>
      <c r="O41" s="26"/>
      <c r="P41" s="26"/>
      <c r="Q41" s="26"/>
      <c r="R41" s="26">
        <f t="shared" ref="R41:R48" si="17">O41+P41+Q41</f>
        <v>0</v>
      </c>
      <c r="S41" s="26"/>
      <c r="T41" s="26">
        <v>241396.32</v>
      </c>
      <c r="U41" s="26">
        <v>0</v>
      </c>
      <c r="V41" s="27">
        <f>R41+S41+T41+U41</f>
        <v>241396.32</v>
      </c>
      <c r="W41" s="26">
        <v>241396.32</v>
      </c>
      <c r="X41" s="30">
        <f t="shared" ref="X41:X49" si="18">W41/V41</f>
        <v>1</v>
      </c>
      <c r="Y41" s="26">
        <v>241396.32</v>
      </c>
      <c r="Z41" s="30">
        <f t="shared" ref="Z41:Z49" si="19">Y41/V41</f>
        <v>1</v>
      </c>
      <c r="AA41" s="26">
        <v>241396.32</v>
      </c>
      <c r="AB41" s="30">
        <f t="shared" ref="AB41:AB49" si="20">AA41/V41</f>
        <v>1</v>
      </c>
    </row>
    <row r="42" spans="1:28" ht="45" x14ac:dyDescent="0.2">
      <c r="A42" s="9" t="s">
        <v>112</v>
      </c>
      <c r="B42" s="8" t="s">
        <v>113</v>
      </c>
      <c r="C42" s="9" t="s">
        <v>55</v>
      </c>
      <c r="D42" s="9" t="s">
        <v>50</v>
      </c>
      <c r="E42" s="9" t="s">
        <v>114</v>
      </c>
      <c r="F42" s="9" t="s">
        <v>126</v>
      </c>
      <c r="G42" s="9" t="s">
        <v>102</v>
      </c>
      <c r="H42" s="8" t="s">
        <v>116</v>
      </c>
      <c r="I42" s="8" t="s">
        <v>127</v>
      </c>
      <c r="J42" s="11" t="s">
        <v>122</v>
      </c>
      <c r="K42" s="9">
        <v>2</v>
      </c>
      <c r="L42" s="9" t="s">
        <v>123</v>
      </c>
      <c r="M42" s="8" t="s">
        <v>124</v>
      </c>
      <c r="N42" s="9">
        <v>3</v>
      </c>
      <c r="O42" s="26"/>
      <c r="P42" s="26"/>
      <c r="Q42" s="26"/>
      <c r="R42" s="26">
        <f t="shared" si="17"/>
        <v>0</v>
      </c>
      <c r="S42" s="26"/>
      <c r="T42" s="26">
        <v>8606792.4399999995</v>
      </c>
      <c r="U42" s="26">
        <v>0</v>
      </c>
      <c r="V42" s="27">
        <f t="shared" ref="V42:V48" si="21">R42+S42+T42+U42</f>
        <v>8606792.4399999995</v>
      </c>
      <c r="W42" s="26">
        <v>8606792.4399999995</v>
      </c>
      <c r="X42" s="30">
        <f t="shared" si="18"/>
        <v>1</v>
      </c>
      <c r="Y42" s="26">
        <v>8606792.4399999995</v>
      </c>
      <c r="Z42" s="30">
        <f t="shared" si="19"/>
        <v>1</v>
      </c>
      <c r="AA42" s="26">
        <v>8606792.4399999995</v>
      </c>
      <c r="AB42" s="30">
        <f t="shared" si="20"/>
        <v>1</v>
      </c>
    </row>
    <row r="43" spans="1:28" ht="45" x14ac:dyDescent="0.2">
      <c r="A43" s="9" t="s">
        <v>128</v>
      </c>
      <c r="B43" s="8" t="s">
        <v>129</v>
      </c>
      <c r="C43" s="9" t="s">
        <v>55</v>
      </c>
      <c r="D43" s="9" t="s">
        <v>50</v>
      </c>
      <c r="E43" s="9" t="s">
        <v>114</v>
      </c>
      <c r="F43" s="9" t="s">
        <v>126</v>
      </c>
      <c r="G43" s="9" t="s">
        <v>102</v>
      </c>
      <c r="H43" s="8" t="s">
        <v>116</v>
      </c>
      <c r="I43" s="8" t="s">
        <v>127</v>
      </c>
      <c r="J43" s="11" t="s">
        <v>122</v>
      </c>
      <c r="K43" s="9">
        <v>2</v>
      </c>
      <c r="L43" s="9" t="s">
        <v>130</v>
      </c>
      <c r="M43" s="8" t="s">
        <v>131</v>
      </c>
      <c r="N43" s="9">
        <v>3</v>
      </c>
      <c r="O43" s="26"/>
      <c r="P43" s="26"/>
      <c r="Q43" s="26"/>
      <c r="R43" s="26">
        <f t="shared" si="17"/>
        <v>0</v>
      </c>
      <c r="S43" s="26"/>
      <c r="T43" s="26">
        <v>2599.2800000000002</v>
      </c>
      <c r="U43" s="26">
        <v>0</v>
      </c>
      <c r="V43" s="27">
        <f t="shared" ref="V43:V47" si="22">R43+S43+T43+U43</f>
        <v>2599.2800000000002</v>
      </c>
      <c r="W43" s="26">
        <v>2599.2800000000002</v>
      </c>
      <c r="X43" s="30">
        <f t="shared" ref="X43:X47" si="23">W43/V43</f>
        <v>1</v>
      </c>
      <c r="Y43" s="26">
        <v>2599.2800000000002</v>
      </c>
      <c r="Z43" s="30">
        <f t="shared" ref="Z43:Z47" si="24">Y43/V43</f>
        <v>1</v>
      </c>
      <c r="AA43" s="26">
        <v>2599.2800000000002</v>
      </c>
      <c r="AB43" s="30">
        <f t="shared" ref="AB43:AB47" si="25">AA43/V43</f>
        <v>1</v>
      </c>
    </row>
    <row r="44" spans="1:28" ht="45" x14ac:dyDescent="0.2">
      <c r="A44" s="9" t="s">
        <v>132</v>
      </c>
      <c r="B44" s="8" t="s">
        <v>133</v>
      </c>
      <c r="C44" s="9" t="s">
        <v>55</v>
      </c>
      <c r="D44" s="9" t="s">
        <v>50</v>
      </c>
      <c r="E44" s="9" t="s">
        <v>114</v>
      </c>
      <c r="F44" s="9" t="s">
        <v>126</v>
      </c>
      <c r="G44" s="9" t="s">
        <v>102</v>
      </c>
      <c r="H44" s="8" t="s">
        <v>116</v>
      </c>
      <c r="I44" s="8" t="s">
        <v>127</v>
      </c>
      <c r="J44" s="11" t="s">
        <v>122</v>
      </c>
      <c r="K44" s="9">
        <v>2</v>
      </c>
      <c r="L44" s="9" t="s">
        <v>123</v>
      </c>
      <c r="M44" s="8" t="s">
        <v>124</v>
      </c>
      <c r="N44" s="9">
        <v>3</v>
      </c>
      <c r="O44" s="26"/>
      <c r="P44" s="26"/>
      <c r="Q44" s="26"/>
      <c r="R44" s="26">
        <f t="shared" si="17"/>
        <v>0</v>
      </c>
      <c r="S44" s="26"/>
      <c r="T44" s="26">
        <v>1437234.05</v>
      </c>
      <c r="U44" s="26">
        <v>0</v>
      </c>
      <c r="V44" s="27">
        <f t="shared" si="22"/>
        <v>1437234.05</v>
      </c>
      <c r="W44" s="26">
        <v>1437234.05</v>
      </c>
      <c r="X44" s="30">
        <f t="shared" si="23"/>
        <v>1</v>
      </c>
      <c r="Y44" s="26">
        <v>1437234.05</v>
      </c>
      <c r="Z44" s="30">
        <f t="shared" si="24"/>
        <v>1</v>
      </c>
      <c r="AA44" s="26">
        <v>1437234.05</v>
      </c>
      <c r="AB44" s="30">
        <f t="shared" si="25"/>
        <v>1</v>
      </c>
    </row>
    <row r="45" spans="1:28" ht="45" x14ac:dyDescent="0.2">
      <c r="A45" s="9" t="s">
        <v>118</v>
      </c>
      <c r="B45" s="8" t="s">
        <v>119</v>
      </c>
      <c r="C45" s="9" t="s">
        <v>55</v>
      </c>
      <c r="D45" s="9" t="s">
        <v>50</v>
      </c>
      <c r="E45" s="9" t="s">
        <v>114</v>
      </c>
      <c r="F45" s="9" t="s">
        <v>115</v>
      </c>
      <c r="G45" s="9" t="s">
        <v>102</v>
      </c>
      <c r="H45" s="8" t="s">
        <v>116</v>
      </c>
      <c r="I45" s="8" t="s">
        <v>117</v>
      </c>
      <c r="J45" s="11" t="s">
        <v>122</v>
      </c>
      <c r="K45" s="9">
        <v>1</v>
      </c>
      <c r="L45" s="9" t="s">
        <v>54</v>
      </c>
      <c r="M45" s="8" t="s">
        <v>41</v>
      </c>
      <c r="N45" s="9">
        <v>5</v>
      </c>
      <c r="O45" s="26"/>
      <c r="P45" s="26"/>
      <c r="Q45" s="26"/>
      <c r="R45" s="26">
        <f t="shared" si="17"/>
        <v>0</v>
      </c>
      <c r="S45" s="26"/>
      <c r="T45" s="26">
        <v>63275886.619999997</v>
      </c>
      <c r="U45" s="26">
        <v>0</v>
      </c>
      <c r="V45" s="27">
        <f t="shared" si="22"/>
        <v>63275886.619999997</v>
      </c>
      <c r="W45" s="26">
        <v>63275886.619999997</v>
      </c>
      <c r="X45" s="30">
        <f t="shared" si="23"/>
        <v>1</v>
      </c>
      <c r="Y45" s="26">
        <v>63275886.619999997</v>
      </c>
      <c r="Z45" s="30">
        <f t="shared" si="24"/>
        <v>1</v>
      </c>
      <c r="AA45" s="26">
        <v>63275886.619999997</v>
      </c>
      <c r="AB45" s="30">
        <f t="shared" si="25"/>
        <v>1</v>
      </c>
    </row>
    <row r="46" spans="1:28" ht="45" x14ac:dyDescent="0.2">
      <c r="A46" s="9" t="s">
        <v>118</v>
      </c>
      <c r="B46" s="8" t="s">
        <v>119</v>
      </c>
      <c r="C46" s="9" t="s">
        <v>55</v>
      </c>
      <c r="D46" s="9" t="s">
        <v>50</v>
      </c>
      <c r="E46" s="9" t="s">
        <v>114</v>
      </c>
      <c r="F46" s="9" t="s">
        <v>115</v>
      </c>
      <c r="G46" s="9" t="s">
        <v>102</v>
      </c>
      <c r="H46" s="8" t="s">
        <v>116</v>
      </c>
      <c r="I46" s="8" t="s">
        <v>117</v>
      </c>
      <c r="J46" s="11" t="s">
        <v>122</v>
      </c>
      <c r="K46" s="9">
        <v>1</v>
      </c>
      <c r="L46" s="9" t="s">
        <v>54</v>
      </c>
      <c r="M46" s="8" t="s">
        <v>41</v>
      </c>
      <c r="N46" s="9">
        <v>3</v>
      </c>
      <c r="O46" s="26"/>
      <c r="P46" s="26"/>
      <c r="Q46" s="26"/>
      <c r="R46" s="26">
        <f t="shared" si="17"/>
        <v>0</v>
      </c>
      <c r="S46" s="26"/>
      <c r="T46" s="26">
        <v>127499147.56</v>
      </c>
      <c r="U46" s="26">
        <v>0</v>
      </c>
      <c r="V46" s="27">
        <f t="shared" si="22"/>
        <v>127499147.56</v>
      </c>
      <c r="W46" s="26">
        <v>127499147.56</v>
      </c>
      <c r="X46" s="30">
        <f t="shared" si="23"/>
        <v>1</v>
      </c>
      <c r="Y46" s="26">
        <v>127402517.62</v>
      </c>
      <c r="Z46" s="30">
        <f t="shared" si="24"/>
        <v>0.99924211305056354</v>
      </c>
      <c r="AA46" s="26">
        <v>127402517.62</v>
      </c>
      <c r="AB46" s="30">
        <f t="shared" si="25"/>
        <v>0.99924211305056354</v>
      </c>
    </row>
    <row r="47" spans="1:28" ht="45" x14ac:dyDescent="0.2">
      <c r="A47" s="9" t="s">
        <v>118</v>
      </c>
      <c r="B47" s="8" t="s">
        <v>119</v>
      </c>
      <c r="C47" s="9" t="s">
        <v>55</v>
      </c>
      <c r="D47" s="9" t="s">
        <v>50</v>
      </c>
      <c r="E47" s="9" t="s">
        <v>114</v>
      </c>
      <c r="F47" s="9" t="s">
        <v>126</v>
      </c>
      <c r="G47" s="9" t="s">
        <v>102</v>
      </c>
      <c r="H47" s="8" t="s">
        <v>116</v>
      </c>
      <c r="I47" s="8" t="s">
        <v>127</v>
      </c>
      <c r="J47" s="11" t="s">
        <v>122</v>
      </c>
      <c r="K47" s="9">
        <v>1</v>
      </c>
      <c r="L47" s="9" t="s">
        <v>54</v>
      </c>
      <c r="M47" s="8" t="s">
        <v>41</v>
      </c>
      <c r="N47" s="9">
        <v>3</v>
      </c>
      <c r="O47" s="26"/>
      <c r="P47" s="26"/>
      <c r="Q47" s="26"/>
      <c r="R47" s="26">
        <f t="shared" si="17"/>
        <v>0</v>
      </c>
      <c r="S47" s="26"/>
      <c r="T47" s="26">
        <v>8430.4</v>
      </c>
      <c r="U47" s="26">
        <v>0</v>
      </c>
      <c r="V47" s="27">
        <f t="shared" si="22"/>
        <v>8430.4</v>
      </c>
      <c r="W47" s="26">
        <v>8430.4</v>
      </c>
      <c r="X47" s="30">
        <f t="shared" si="23"/>
        <v>1</v>
      </c>
      <c r="Y47" s="26">
        <v>8430.4</v>
      </c>
      <c r="Z47" s="30">
        <f t="shared" si="24"/>
        <v>1</v>
      </c>
      <c r="AA47" s="26">
        <v>8430.4</v>
      </c>
      <c r="AB47" s="30">
        <f t="shared" si="25"/>
        <v>1</v>
      </c>
    </row>
    <row r="48" spans="1:28" ht="45" x14ac:dyDescent="0.2">
      <c r="A48" s="9" t="s">
        <v>118</v>
      </c>
      <c r="B48" s="8" t="s">
        <v>119</v>
      </c>
      <c r="C48" s="9" t="s">
        <v>55</v>
      </c>
      <c r="D48" s="9" t="s">
        <v>50</v>
      </c>
      <c r="E48" s="9" t="s">
        <v>114</v>
      </c>
      <c r="F48" s="9" t="s">
        <v>126</v>
      </c>
      <c r="G48" s="9" t="s">
        <v>102</v>
      </c>
      <c r="H48" s="8" t="s">
        <v>116</v>
      </c>
      <c r="I48" s="8" t="s">
        <v>127</v>
      </c>
      <c r="J48" s="11" t="s">
        <v>122</v>
      </c>
      <c r="K48" s="9">
        <v>1</v>
      </c>
      <c r="L48" s="9" t="s">
        <v>54</v>
      </c>
      <c r="M48" s="8" t="s">
        <v>41</v>
      </c>
      <c r="N48" s="9">
        <v>1</v>
      </c>
      <c r="O48" s="26"/>
      <c r="P48" s="26"/>
      <c r="Q48" s="26"/>
      <c r="R48" s="26">
        <f t="shared" si="17"/>
        <v>0</v>
      </c>
      <c r="S48" s="26"/>
      <c r="T48" s="26">
        <v>3776.56</v>
      </c>
      <c r="U48" s="26">
        <v>0</v>
      </c>
      <c r="V48" s="27">
        <f t="shared" si="21"/>
        <v>3776.56</v>
      </c>
      <c r="W48" s="26">
        <v>3776.56</v>
      </c>
      <c r="X48" s="30">
        <f t="shared" si="18"/>
        <v>1</v>
      </c>
      <c r="Y48" s="26">
        <v>3776.56</v>
      </c>
      <c r="Z48" s="30">
        <f t="shared" si="19"/>
        <v>1</v>
      </c>
      <c r="AA48" s="26">
        <v>3776.56</v>
      </c>
      <c r="AB48" s="30">
        <f t="shared" si="20"/>
        <v>1</v>
      </c>
    </row>
    <row r="49" spans="1:28" x14ac:dyDescent="0.2">
      <c r="A49" s="32" t="s">
        <v>53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9">
        <f>SUM(O38:O48)</f>
        <v>0</v>
      </c>
      <c r="P49" s="29">
        <f>SUM(P38:P48)</f>
        <v>0</v>
      </c>
      <c r="Q49" s="29">
        <f>SUM(Q38:Q48)</f>
        <v>0</v>
      </c>
      <c r="R49" s="25">
        <f t="shared" ref="R49:W49" si="26">SUM(R41:R48)</f>
        <v>0</v>
      </c>
      <c r="S49" s="25">
        <f t="shared" si="26"/>
        <v>0</v>
      </c>
      <c r="T49" s="28">
        <f t="shared" si="26"/>
        <v>201075263.22999999</v>
      </c>
      <c r="U49" s="25">
        <f t="shared" si="26"/>
        <v>0</v>
      </c>
      <c r="V49" s="28">
        <f t="shared" si="26"/>
        <v>201075263.22999999</v>
      </c>
      <c r="W49" s="28">
        <f t="shared" si="26"/>
        <v>201075263.22999999</v>
      </c>
      <c r="X49" s="31">
        <f t="shared" si="18"/>
        <v>1</v>
      </c>
      <c r="Y49" s="28">
        <f>SUM(Y41:Y48)</f>
        <v>200978633.28999999</v>
      </c>
      <c r="Z49" s="31">
        <f t="shared" si="19"/>
        <v>0.99951943397488197</v>
      </c>
      <c r="AA49" s="28">
        <f>SUM(AA41:AA48)</f>
        <v>200978633.28999999</v>
      </c>
      <c r="AB49" s="31">
        <f t="shared" si="20"/>
        <v>0.99951943397488197</v>
      </c>
    </row>
    <row r="51" spans="1:28" x14ac:dyDescent="0.2">
      <c r="A51" s="21" t="s">
        <v>91</v>
      </c>
      <c r="B51" s="22" t="s">
        <v>92</v>
      </c>
      <c r="C51" s="23"/>
      <c r="D51" s="23"/>
      <c r="E51" s="23"/>
      <c r="F51" s="23"/>
      <c r="G51" s="23"/>
      <c r="H51" s="24"/>
      <c r="I51" s="24"/>
    </row>
    <row r="52" spans="1:28" x14ac:dyDescent="0.2">
      <c r="A52" s="23"/>
      <c r="B52" s="22" t="s">
        <v>93</v>
      </c>
      <c r="C52" s="23"/>
      <c r="D52" s="23"/>
      <c r="E52" s="23"/>
      <c r="F52" s="23"/>
      <c r="G52" s="23"/>
      <c r="H52" s="24"/>
      <c r="I52" s="24"/>
    </row>
  </sheetData>
  <mergeCells count="41">
    <mergeCell ref="A27:N27"/>
    <mergeCell ref="C8:D9"/>
    <mergeCell ref="E8:G9"/>
    <mergeCell ref="H8:J8"/>
    <mergeCell ref="I9:J9"/>
    <mergeCell ref="C2:J2"/>
    <mergeCell ref="C3:L3"/>
    <mergeCell ref="C4:J4"/>
    <mergeCell ref="A6:AB6"/>
    <mergeCell ref="A7:N7"/>
    <mergeCell ref="O7:O8"/>
    <mergeCell ref="P7:Q7"/>
    <mergeCell ref="R7:R8"/>
    <mergeCell ref="S7:S8"/>
    <mergeCell ref="T7:U7"/>
    <mergeCell ref="V7:V8"/>
    <mergeCell ref="W7:AB7"/>
    <mergeCell ref="A8:B8"/>
    <mergeCell ref="K8:K9"/>
    <mergeCell ref="L8:M8"/>
    <mergeCell ref="N8:N9"/>
    <mergeCell ref="V38:V39"/>
    <mergeCell ref="W38:AB38"/>
    <mergeCell ref="A39:B39"/>
    <mergeCell ref="C39:D40"/>
    <mergeCell ref="E39:G40"/>
    <mergeCell ref="H39:J39"/>
    <mergeCell ref="K39:K40"/>
    <mergeCell ref="L39:M39"/>
    <mergeCell ref="N39:N40"/>
    <mergeCell ref="I40:J40"/>
    <mergeCell ref="A38:N38"/>
    <mergeCell ref="O38:O39"/>
    <mergeCell ref="P38:Q38"/>
    <mergeCell ref="R38:R39"/>
    <mergeCell ref="S38:S39"/>
    <mergeCell ref="A49:N49"/>
    <mergeCell ref="C34:J34"/>
    <mergeCell ref="C35:L35"/>
    <mergeCell ref="C36:J36"/>
    <mergeCell ref="T38:U38"/>
  </mergeCells>
  <phoneticPr fontId="9" type="noConversion"/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  <ignoredErrors>
    <ignoredError sqref="A27:W27 O10:V10 O26:S26 A10:N26 O11:S23 U11:V23 U26:V26 X10 X11:X23 X26 Z10 Z11:Z23 Z26 AB10 AB11:AB23 AB26 AB27 A41:N48" numberStoredAsText="1"/>
    <ignoredError sqref="X27:AA27" numberStoredAsText="1" formula="1"/>
    <ignoredError sqref="X49:Z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 2024 (TRF6 - 090059-090060)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Cristiane De Figueiredo Gomes</cp:lastModifiedBy>
  <cp:revision>1</cp:revision>
  <cp:lastPrinted>2023-03-10T22:39:15Z</cp:lastPrinted>
  <dcterms:created xsi:type="dcterms:W3CDTF">2023-03-10T17:40:03Z</dcterms:created>
  <dcterms:modified xsi:type="dcterms:W3CDTF">2024-04-16T19:18:42Z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