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00" windowHeight="13740" tabRatio="706" activeTab="2"/>
  </bookViews>
  <sheets>
    <sheet name="ANEXO I - TAB 1" sheetId="1" r:id="rId1"/>
    <sheet name="ANEXO II - TAB 1" sheetId="2" r:id="rId2"/>
    <sheet name="ANEXO III - TAB 1" sheetId="3" r:id="rId3"/>
    <sheet name="ANEXO IV - TAB 1" sheetId="4" r:id="rId4"/>
    <sheet name="ANEXO IV-c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preencher_1">#N/A</definedName>
    <definedName name="_preencher_2">#N/A</definedName>
    <definedName name="ano_de_referencia" localSheetId="0">'[6]CNJ'!$D$57</definedName>
    <definedName name="ano_de_referencia" localSheetId="1">'[5]config'!$B$4</definedName>
    <definedName name="ano_de_referencia" localSheetId="2">'[3]CNJ'!$D$26</definedName>
    <definedName name="ano_de_referencia" localSheetId="3">'[2]config'!$B$4</definedName>
    <definedName name="ano_de_referencia">'[1]config'!$B$4</definedName>
    <definedName name="data_de_publicacao" localSheetId="0">'[6]CNJ'!$D$58</definedName>
    <definedName name="data_de_publicacao" localSheetId="1">'[5]config'!$B$5</definedName>
    <definedName name="data_de_publicacao" localSheetId="2">'[3]CNJ'!$D$27</definedName>
    <definedName name="data_de_publicacao">'[2]config'!$B$5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0">'[6]CNJ'!$D$60</definedName>
    <definedName name="mes_de_ref_com_2_digitos" localSheetId="1">'[5]config'!$B$7</definedName>
    <definedName name="mes_de_ref_com_2_digitos" localSheetId="2">'[3]CNJ'!$D$29</definedName>
    <definedName name="mes_de_ref_com_2_digitos" localSheetId="3">'[2]config'!$B$7</definedName>
    <definedName name="mes_de_ref_com_2_digitos">'[1]config'!$B$7</definedName>
    <definedName name="mes_de_ref_com_3_letras" localSheetId="0">'[6]CNJ'!$D$64</definedName>
    <definedName name="mes_de_ref_com_3_letras" localSheetId="1">'[5]config'!$B$11</definedName>
    <definedName name="mes_de_ref_com_3_letras" localSheetId="2">'[3]CNJ'!$D$33</definedName>
    <definedName name="mes_de_ref_com_3_letras" localSheetId="3">'[2]config'!$B$11</definedName>
    <definedName name="mes_de_ref_com_3_letras">'[1]config'!$B$11</definedName>
    <definedName name="mes_de_referencia" localSheetId="0">'[6]CNJ'!$D$56</definedName>
    <definedName name="mes_de_referencia" localSheetId="1">'[5]config'!$B$3</definedName>
    <definedName name="mes_de_referencia" localSheetId="2">'[3]CNJ'!$D$25</definedName>
    <definedName name="mes_de_referencia" localSheetId="3">'[2]config'!$B$3</definedName>
    <definedName name="mes_de_referencia">'[1]config'!$B$3</definedName>
    <definedName name="mes_e_ano_de_referencia" localSheetId="0">'[6]CNJ'!$D$59</definedName>
    <definedName name="mes_e_ano_de_referencia" localSheetId="1">'[5]config'!$B$6</definedName>
    <definedName name="mes_e_ano_de_referencia" localSheetId="2">'[3]CNJ'!$D$28</definedName>
    <definedName name="mes_e_ano_de_referencia" localSheetId="3">'[2]config'!$B$6</definedName>
    <definedName name="mes_e_ano_de_referencia">'[1]config'!$B$6</definedName>
    <definedName name="mes_seguinte_com_2_digitos" localSheetId="0">'[6]CNJ'!$D$61</definedName>
    <definedName name="mes_seguinte_com_2_digitos" localSheetId="1">'[5]config'!$B$8</definedName>
    <definedName name="mes_seguinte_com_2_digitos" localSheetId="2">'[3]CNJ'!$D$30</definedName>
    <definedName name="mes_seguinte_com_2_digitos" localSheetId="3">'[2]config'!$B$8</definedName>
    <definedName name="mes_seguinte_com_2_digitos">'[1]config'!$B$8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vigencia">'[2]TRF4 e Seções'!$C$5</definedName>
  </definedNames>
  <calcPr fullCalcOnLoad="1"/>
</workbook>
</file>

<file path=xl/sharedStrings.xml><?xml version="1.0" encoding="utf-8"?>
<sst xmlns="http://schemas.openxmlformats.org/spreadsheetml/2006/main" count="205" uniqueCount="119">
  <si>
    <t>TABELA 1 - PODERES LEGISLATIVO E JUDICIÁRIO - DPU - MPU - EMPRESAS ESTATAIS DEPENDENTES DA UNIÃO</t>
  </si>
  <si>
    <t>POSIÇÃO:</t>
  </si>
  <si>
    <t>QUANTIDADE</t>
  </si>
  <si>
    <t>TOTAL</t>
  </si>
  <si>
    <t>OBSERVAÇÕES:</t>
  </si>
  <si>
    <t>TABELA 1 - PODERES EXECUTIVO, LEGISLATIVO E JUDICIÁRIO - DPU - MPU - EMPRESAS ESTATAIS DEPENDENTES DA UNIÃO</t>
  </si>
  <si>
    <t>ANEXO IV - REMUNERAÇÃO DO CARGO EM COMISSÃO E FUNÇÃO DE CONFIANÇA</t>
  </si>
  <si>
    <t>VIGÊNCIA</t>
  </si>
  <si>
    <t>DENOMINAÇÃO / NÍVEL</t>
  </si>
  <si>
    <t>PARCELAS</t>
  </si>
  <si>
    <t>VALOR BÁSICO/
UNITÁRIO</t>
  </si>
  <si>
    <t>VALOR DA OPÇÃO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</si>
  <si>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</si>
  <si>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</si>
  <si>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</si>
  <si>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</si>
  <si>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</si>
  <si>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</si>
  <si>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</si>
  <si>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</si>
  <si>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</si>
  <si>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</si>
  <si>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ANEXO III - QUANTITATIVO DE CARGO EM COMISSÃO E FUNÇÃO DE CONFIANÇA</t>
  </si>
  <si>
    <t>OCUPADO</t>
  </si>
  <si>
    <t>VAGO</t>
  </si>
  <si>
    <t>COM VÍNCULO</t>
  </si>
  <si>
    <t>SEM VÍNCULO</t>
  </si>
  <si>
    <t>SUBTOTAL</t>
  </si>
  <si>
    <t>COM OPÇÃO</t>
  </si>
  <si>
    <t>SEM OPÇÃO</t>
  </si>
  <si>
    <t>VIGÊNCIA:</t>
  </si>
  <si>
    <t>DADOS DO CARGO</t>
  </si>
  <si>
    <t>ATIVO</t>
  </si>
  <si>
    <t>INATIVO</t>
  </si>
  <si>
    <t>ANEXO III - REMUNERAÇÃO/SUBSÍDIO DE CARGO EFETIVO/POSTO/GRADUAÇÃO</t>
  </si>
  <si>
    <t>VENCIMENTO BÁSICO</t>
  </si>
  <si>
    <t>GRATIFICAÇÕES E SIMILARES</t>
  </si>
  <si>
    <t>CARREIRA</t>
  </si>
  <si>
    <t>NÍVEL ESCOLAR</t>
  </si>
  <si>
    <t>CLASSE</t>
  </si>
  <si>
    <t xml:space="preserve">PADRÃO
</t>
  </si>
  <si>
    <t>PARCELAS BÁSICAS</t>
  </si>
  <si>
    <t>PARCELAS VARIÁVEIS</t>
  </si>
  <si>
    <t>GAJ                    122%</t>
  </si>
  <si>
    <t>VPI</t>
  </si>
  <si>
    <t xml:space="preserve">ADICIONAL DE QUALIFICAÇÃO          </t>
  </si>
  <si>
    <t xml:space="preserve">GAE                35% VB  </t>
  </si>
  <si>
    <t xml:space="preserve">GAS                35% VB  </t>
  </si>
  <si>
    <t>ATIVO/                        INATIVO</t>
  </si>
  <si>
    <t>AÇÕES DE TREINAMENTO</t>
  </si>
  <si>
    <t>GRADUAÇÃO</t>
  </si>
  <si>
    <t>ESPECIALI-ZAÇÃO</t>
  </si>
  <si>
    <t>MESTRADO</t>
  </si>
  <si>
    <t>DOUTORADO</t>
  </si>
  <si>
    <t>1%                120 HS</t>
  </si>
  <si>
    <t>2%                240 HS</t>
  </si>
  <si>
    <t>3%                  360 HS</t>
  </si>
  <si>
    <t>7.5%</t>
  </si>
  <si>
    <t>ANALISTA JUDICIÁRIO</t>
  </si>
  <si>
    <t>SUPERIOR</t>
  </si>
  <si>
    <t>C</t>
  </si>
  <si>
    <t>B</t>
  </si>
  <si>
    <t>A</t>
  </si>
  <si>
    <t>TECNICO JUDICIÁRIO</t>
  </si>
  <si>
    <t>NÍVEL MÉDIO</t>
  </si>
  <si>
    <t>AUXILIAR JUDICIÁRIO</t>
  </si>
  <si>
    <t>NÍVEL FUNDAMENTAL</t>
  </si>
  <si>
    <t>Fonte: Secretaria de Gestão de Pessoas</t>
  </si>
  <si>
    <t>a) Lei 13.317/2016 - Aumento do valor do vencimento básico e do percentual da GAJ (5ª parcela);</t>
  </si>
  <si>
    <t>ANEXO I - QUANTITATIVO FÍSICO DE PESSOAL</t>
  </si>
  <si>
    <t>INATIVOS</t>
  </si>
  <si>
    <t>OCUPADOS</t>
  </si>
  <si>
    <t>VAGOS</t>
  </si>
  <si>
    <t>INSTITUIDOR DE PENSÃO</t>
  </si>
  <si>
    <t>TOTAL GERAL</t>
  </si>
  <si>
    <t>BENEFICÍARIO 
DE PENSÃO</t>
  </si>
  <si>
    <t>APOSENTADO</t>
  </si>
  <si>
    <t>PADRÃO/
NÍVEL/
REFERÊNCIA</t>
  </si>
  <si>
    <t>ESTÁVEIS</t>
  </si>
  <si>
    <t>NÃO ESTÁVEIS</t>
  </si>
  <si>
    <t>Total</t>
  </si>
  <si>
    <t>Denominação /
Nível</t>
  </si>
  <si>
    <t>OCUPADOS POR SERVIDORES COM VÍNCULO EFETIVO</t>
  </si>
  <si>
    <t>OCUPADOS POR SERVIDORES SEM VÍNCULO EFETIVO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</si>
  <si>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</si>
  <si>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</si>
  <si>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</si>
  <si>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</si>
  <si>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</si>
  <si>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</si>
  <si>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</si>
  <si>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</si>
  <si>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</si>
  <si>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</si>
  <si>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</si>
  <si>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</si>
  <si>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cargos</t>
  </si>
  <si>
    <t xml:space="preserve">Funções de Confiança 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</si>
  <si>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</si>
  <si>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</si>
  <si>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</si>
  <si>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</si>
  <si>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</si>
  <si>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</si>
  <si>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</si>
  <si>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Observação: Os tribunais de justiça e de justiça militar deverão adaptar este anexo às respectivas estruturas dos cargos e funções.</t>
  </si>
  <si>
    <t>Impacto orçamentário sobre os Cargos em Comissão (multiplicar o valor da retribuição ao titular da CJ x Quantidade de CJ) - Em R$ 1,00</t>
  </si>
  <si>
    <t>Impacto Total</t>
  </si>
  <si>
    <t>Valor Paradigma (calculado nos termos do artigo 1º, § 2º da Resolução CJF 761, de 26 de abril de 2022) ==&gt;</t>
  </si>
  <si>
    <t>Origem funcional dos ocupantes de cargos em comissão e funções de confiança.</t>
  </si>
  <si>
    <t>Impacto orçamentário para fins dos artigos1º, § 2º e 2º, §3º da Resolução CJF 761, de 26 de abril de 2022</t>
  </si>
  <si>
    <t>ANEXO IV - CARGOS EM COMISSÃO E FUNÇÕES DE CONFIANÇA</t>
  </si>
  <si>
    <t>Origem funcional dos ocupantes e impacto orçamentário para fins dos artigos1º, § 2º e 2º, §3º da Resolução CJF 761, de 26 de abril de 2022</t>
  </si>
  <si>
    <t>PODER/ÓRGÃO/UNIDADE: Tribunal e Seção Judiciária da 6ª Região</t>
  </si>
  <si>
    <t>Fonte: Folha de Pagamento do TRF da 6ª Região</t>
  </si>
  <si>
    <t>PODER/ÓRGÃO/UNIDADE: Judiciário/Tribunal e Seção Judiciária da 6ª Região/Seção de Cadastro de Pessoal - SECAP/SUCPA/SECGP</t>
  </si>
  <si>
    <t>Fonte: Sistema Oracle/SARH</t>
  </si>
  <si>
    <t>PODER/ÓRGÃO/UNIDADE: Judiciário/Tribunal e Seção Judiciária da 6ª Região</t>
  </si>
  <si>
    <t>ABRIL/2024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</si>
</sst>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&quot;R$ &quot;#,##0.00;[Red]&quot;-R$ &quot;#,##0.00"/>
    <numFmt numFmtId="167" formatCode="mm/yyyy"/>
    <numFmt numFmtId="168" formatCode="0.0%"/>
    <numFmt numFmtId="169" formatCode="_(* #,##0_);_(* \(#,##0\);_(* &quot;-&quot;??_);_(@_)"/>
    <numFmt numFmtId="170" formatCode="#,##0.000000"/>
    <numFmt numFmtId="171" formatCode="_(* #,##0.00_);_(* \(#,##0.00\);_(* \-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18"/>
      <name val="Arial"/>
      <family val="2"/>
    </font>
    <font>
      <sz val="7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 style="medium"/>
      <right style="double"/>
      <top style="medium"/>
      <bottom style="hair"/>
    </border>
    <border>
      <left style="thin"/>
      <right style="double"/>
      <top style="medium"/>
      <bottom style="hair"/>
    </border>
    <border>
      <left style="thin"/>
      <right style="double"/>
      <top style="medium"/>
      <bottom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 style="thin"/>
      <right style="medium"/>
      <top style="hair"/>
      <bottom style="hair"/>
    </border>
    <border>
      <left style="medium"/>
      <right style="double"/>
      <top style="hair"/>
      <bottom style="thin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thin"/>
      <right style="medium"/>
      <top style="hair"/>
      <bottom style="thin"/>
    </border>
    <border>
      <left style="medium"/>
      <right style="double"/>
      <top/>
      <bottom style="hair"/>
    </border>
    <border>
      <left style="thin"/>
      <right style="double"/>
      <top/>
      <bottom style="hair"/>
    </border>
    <border>
      <left style="thin"/>
      <right style="double"/>
      <top/>
      <bottom/>
    </border>
    <border>
      <left style="thin"/>
      <right style="medium"/>
      <top/>
      <bottom style="hair"/>
    </border>
    <border>
      <left style="thin"/>
      <right style="double"/>
      <top style="thin"/>
      <bottom style="hair"/>
    </border>
    <border>
      <left style="medium"/>
      <right style="double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/>
      <bottom/>
    </border>
    <border>
      <left style="thin"/>
      <right style="medium"/>
      <top/>
      <bottom/>
    </border>
    <border>
      <left style="medium"/>
      <right style="double"/>
      <top style="hair"/>
      <bottom/>
    </border>
    <border>
      <left style="thin"/>
      <right style="medium"/>
      <top style="hair"/>
      <bottom/>
    </border>
    <border>
      <left style="medium"/>
      <right style="double"/>
      <top style="thin"/>
      <bottom style="hair"/>
    </border>
    <border>
      <left style="thin"/>
      <right style="double"/>
      <top style="thin"/>
      <bottom/>
    </border>
    <border>
      <left style="thin"/>
      <right style="medium"/>
      <top style="thin"/>
      <bottom style="hair"/>
    </border>
    <border>
      <left/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ck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ck">
        <color indexed="8"/>
      </right>
      <top style="thin">
        <color indexed="8"/>
      </top>
      <bottom style="thin"/>
    </border>
    <border>
      <left style="thin"/>
      <right style="thick">
        <color indexed="8"/>
      </right>
      <top style="thin"/>
      <bottom style="hair"/>
    </border>
    <border>
      <left style="thin"/>
      <right style="thick">
        <color indexed="8"/>
      </right>
      <top style="hair"/>
      <bottom style="hair"/>
    </border>
    <border>
      <left style="thin"/>
      <right style="thick">
        <color indexed="8"/>
      </right>
      <top style="hair"/>
      <bottom style="thin"/>
    </border>
    <border>
      <left/>
      <right style="thick">
        <color indexed="8"/>
      </right>
      <top style="thin">
        <color indexed="8"/>
      </top>
      <bottom/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hair"/>
    </border>
    <border>
      <left style="thin">
        <color indexed="8"/>
      </left>
      <right style="thick">
        <color indexed="8"/>
      </right>
      <top style="thin">
        <color indexed="8"/>
      </top>
      <bottom style="hair"/>
    </border>
    <border>
      <left style="thick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ck">
        <color indexed="8"/>
      </right>
      <top style="hair"/>
      <bottom style="hair"/>
    </border>
    <border>
      <left style="thick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/>
      <top style="hair"/>
      <bottom style="thin">
        <color indexed="8"/>
      </bottom>
    </border>
    <border>
      <left style="thin">
        <color indexed="8"/>
      </left>
      <right style="thick">
        <color indexed="8"/>
      </right>
      <top style="hair"/>
      <bottom style="thin">
        <color indexed="8"/>
      </bottom>
    </border>
    <border>
      <left style="thick">
        <color indexed="8"/>
      </left>
      <right style="thin">
        <color indexed="8"/>
      </right>
      <top style="hair"/>
      <bottom/>
    </border>
    <border>
      <left style="thin">
        <color indexed="8"/>
      </left>
      <right style="thin">
        <color indexed="8"/>
      </right>
      <top style="hair"/>
      <bottom/>
    </border>
    <border>
      <left style="thin">
        <color indexed="8"/>
      </left>
      <right/>
      <top style="hair"/>
      <bottom/>
    </border>
    <border>
      <left style="thin">
        <color indexed="8"/>
      </left>
      <right style="thick">
        <color indexed="8"/>
      </right>
      <top style="hair"/>
      <bottom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/>
    </border>
    <border>
      <left style="medium"/>
      <right/>
      <top style="thin">
        <color indexed="8"/>
      </top>
      <bottom style="hair"/>
    </border>
    <border>
      <left style="medium"/>
      <right style="medium"/>
      <top style="medium">
        <color indexed="8"/>
      </top>
      <bottom/>
    </border>
    <border>
      <left style="medium"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/>
      <right style="medium"/>
      <top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5" fillId="0" borderId="0" applyFill="0" applyBorder="0" applyAlignment="0" applyProtection="0"/>
    <xf numFmtId="171" fontId="5" fillId="0" borderId="0" applyFill="0" applyBorder="0" applyAlignment="0" applyProtection="0"/>
    <xf numFmtId="43" fontId="0" fillId="0" borderId="0" applyFont="0" applyFill="0" applyBorder="0" applyAlignment="0" applyProtection="0"/>
    <xf numFmtId="164" fontId="5" fillId="0" borderId="0" applyFill="0" applyBorder="0" applyAlignment="0" applyProtection="0"/>
    <xf numFmtId="170" fontId="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356">
    <xf numFmtId="0" fontId="0" fillId="0" borderId="0" xfId="0" applyFont="1" applyAlignment="1">
      <alignment/>
    </xf>
    <xf numFmtId="0" fontId="3" fillId="0" borderId="0" xfId="55" applyFont="1" applyBorder="1">
      <alignment/>
      <protection/>
    </xf>
    <xf numFmtId="0" fontId="2" fillId="0" borderId="0" xfId="55" applyFont="1" applyBorder="1" applyAlignment="1">
      <alignment horizontal="left"/>
      <protection/>
    </xf>
    <xf numFmtId="0" fontId="3" fillId="0" borderId="0" xfId="55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 applyAlignment="1">
      <alignment horizontal="left" wrapText="1"/>
      <protection/>
    </xf>
    <xf numFmtId="14" fontId="2" fillId="0" borderId="0" xfId="55" applyNumberFormat="1" applyFont="1" applyBorder="1" applyAlignment="1">
      <alignment horizontal="left"/>
      <protection/>
    </xf>
    <xf numFmtId="166" fontId="3" fillId="0" borderId="0" xfId="55" applyNumberFormat="1" applyFont="1" applyBorder="1" applyAlignment="1">
      <alignment horizontal="right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165" fontId="3" fillId="0" borderId="10" xfId="62" applyNumberFormat="1" applyFont="1" applyFill="1" applyBorder="1" applyAlignment="1" applyProtection="1">
      <alignment horizontal="left" vertical="center" wrapText="1"/>
      <protection locked="0"/>
    </xf>
    <xf numFmtId="4" fontId="3" fillId="0" borderId="10" xfId="62" applyNumberFormat="1" applyFont="1" applyFill="1" applyBorder="1" applyAlignment="1" applyProtection="1">
      <alignment horizontal="right" wrapText="1"/>
      <protection locked="0"/>
    </xf>
    <xf numFmtId="4" fontId="3" fillId="0" borderId="10" xfId="62" applyNumberFormat="1" applyFont="1" applyFill="1" applyBorder="1" applyAlignment="1" applyProtection="1">
      <alignment horizontal="right" wrapText="1"/>
      <protection/>
    </xf>
    <xf numFmtId="43" fontId="3" fillId="0" borderId="0" xfId="55" applyNumberFormat="1" applyFont="1" applyBorder="1">
      <alignment/>
      <protection/>
    </xf>
    <xf numFmtId="165" fontId="2" fillId="33" borderId="10" xfId="62" applyNumberFormat="1" applyFont="1" applyFill="1" applyBorder="1" applyAlignment="1" applyProtection="1">
      <alignment horizontal="right" wrapText="1"/>
      <protection/>
    </xf>
    <xf numFmtId="0" fontId="4" fillId="0" borderId="0" xfId="55" applyFont="1" applyBorder="1" applyAlignment="1">
      <alignment/>
      <protection/>
    </xf>
    <xf numFmtId="0" fontId="7" fillId="0" borderId="0" xfId="55" applyFont="1">
      <alignment/>
      <protection/>
    </xf>
    <xf numFmtId="0" fontId="3" fillId="0" borderId="0" xfId="55" applyFont="1" applyBorder="1" applyAlignment="1">
      <alignment/>
      <protection/>
    </xf>
    <xf numFmtId="0" fontId="6" fillId="0" borderId="0" xfId="55" applyFont="1" applyBorder="1" applyAlignment="1">
      <alignment/>
      <protection/>
    </xf>
    <xf numFmtId="0" fontId="3" fillId="0" borderId="0" xfId="55" applyFont="1" applyProtection="1">
      <alignment/>
      <protection/>
    </xf>
    <xf numFmtId="0" fontId="2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Protection="1">
      <alignment/>
      <protection locked="0"/>
    </xf>
    <xf numFmtId="0" fontId="2" fillId="0" borderId="0" xfId="55" applyFont="1" applyBorder="1" applyAlignment="1" applyProtection="1">
      <alignment/>
      <protection locked="0"/>
    </xf>
    <xf numFmtId="0" fontId="2" fillId="0" borderId="0" xfId="55" applyFont="1" applyBorder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left"/>
      <protection locked="0"/>
    </xf>
    <xf numFmtId="0" fontId="3" fillId="0" borderId="0" xfId="55" applyFont="1" applyBorder="1" applyProtection="1">
      <alignment/>
      <protection locked="0"/>
    </xf>
    <xf numFmtId="0" fontId="2" fillId="0" borderId="11" xfId="55" applyFont="1" applyBorder="1" applyAlignment="1" applyProtection="1">
      <alignment horizontal="right" vertical="center" wrapText="1"/>
      <protection locked="0"/>
    </xf>
    <xf numFmtId="165" fontId="2" fillId="33" borderId="10" xfId="66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>
      <alignment vertical="center" wrapText="1"/>
      <protection/>
    </xf>
    <xf numFmtId="165" fontId="3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5" applyFont="1" applyBorder="1" applyProtection="1">
      <alignment/>
      <protection locked="0"/>
    </xf>
    <xf numFmtId="0" fontId="3" fillId="0" borderId="0" xfId="53" applyFont="1" applyProtection="1">
      <alignment/>
      <protection/>
    </xf>
    <xf numFmtId="0" fontId="2" fillId="0" borderId="0" xfId="53" applyFont="1" applyAlignment="1" applyProtection="1">
      <alignment horizontal="center" vertical="center" wrapText="1"/>
      <protection/>
    </xf>
    <xf numFmtId="0" fontId="3" fillId="0" borderId="0" xfId="53" applyFont="1" applyBorder="1" applyProtection="1">
      <alignment/>
      <protection/>
    </xf>
    <xf numFmtId="0" fontId="2" fillId="0" borderId="0" xfId="53" applyFont="1" applyBorder="1" applyAlignment="1" applyProtection="1">
      <alignment/>
      <protection/>
    </xf>
    <xf numFmtId="167" fontId="2" fillId="0" borderId="0" xfId="53" applyNumberFormat="1" applyFont="1" applyBorder="1" applyAlignment="1" applyProtection="1">
      <alignment/>
      <protection/>
    </xf>
    <xf numFmtId="0" fontId="2" fillId="0" borderId="0" xfId="53" applyFont="1" applyBorder="1" applyAlignment="1" applyProtection="1">
      <alignment horizontal="left"/>
      <protection/>
    </xf>
    <xf numFmtId="0" fontId="2" fillId="0" borderId="0" xfId="53" applyFont="1" applyBorder="1" applyAlignment="1" applyProtection="1">
      <alignment horizontal="right"/>
      <protection/>
    </xf>
    <xf numFmtId="166" fontId="3" fillId="0" borderId="0" xfId="53" applyNumberFormat="1" applyFont="1" applyBorder="1" applyAlignment="1" applyProtection="1">
      <alignment horizontal="right"/>
      <protection/>
    </xf>
    <xf numFmtId="0" fontId="3" fillId="0" borderId="0" xfId="53" applyFont="1" applyBorder="1" applyAlignment="1" applyProtection="1">
      <alignment horizontal="center"/>
      <protection/>
    </xf>
    <xf numFmtId="0" fontId="3" fillId="0" borderId="0" xfId="53" applyFont="1" applyAlignment="1" applyProtection="1">
      <alignment horizontal="center"/>
      <protection/>
    </xf>
    <xf numFmtId="0" fontId="9" fillId="2" borderId="12" xfId="53" applyFont="1" applyFill="1" applyBorder="1" applyAlignment="1" applyProtection="1">
      <alignment horizontal="center" vertical="center" wrapText="1"/>
      <protection/>
    </xf>
    <xf numFmtId="0" fontId="9" fillId="2" borderId="13" xfId="53" applyFont="1" applyFill="1" applyBorder="1" applyAlignment="1" applyProtection="1">
      <alignment horizontal="center" vertical="center" wrapText="1"/>
      <protection/>
    </xf>
    <xf numFmtId="0" fontId="9" fillId="2" borderId="14" xfId="53" applyFont="1" applyFill="1" applyBorder="1" applyAlignment="1" applyProtection="1">
      <alignment horizontal="center" vertical="center" wrapText="1"/>
      <protection/>
    </xf>
    <xf numFmtId="9" fontId="2" fillId="34" borderId="15" xfId="53" applyNumberFormat="1" applyFont="1" applyFill="1" applyBorder="1" applyAlignment="1" applyProtection="1">
      <alignment horizontal="center" vertical="center" wrapText="1"/>
      <protection/>
    </xf>
    <xf numFmtId="0" fontId="2" fillId="34" borderId="15" xfId="53" applyFont="1" applyFill="1" applyBorder="1" applyAlignment="1" applyProtection="1">
      <alignment horizontal="center" vertical="center" wrapText="1"/>
      <protection/>
    </xf>
    <xf numFmtId="168" fontId="2" fillId="34" borderId="15" xfId="53" applyNumberFormat="1" applyFont="1" applyFill="1" applyBorder="1" applyAlignment="1" applyProtection="1">
      <alignment horizontal="center" vertical="center" wrapText="1"/>
      <protection/>
    </xf>
    <xf numFmtId="0" fontId="2" fillId="34" borderId="16" xfId="53" applyFont="1" applyFill="1" applyBorder="1" applyAlignment="1" applyProtection="1">
      <alignment horizontal="center" vertical="center" wrapText="1"/>
      <protection/>
    </xf>
    <xf numFmtId="9" fontId="2" fillId="34" borderId="16" xfId="53" applyNumberFormat="1" applyFont="1" applyFill="1" applyBorder="1" applyAlignment="1" applyProtection="1">
      <alignment horizontal="center" vertical="center" wrapText="1"/>
      <protection/>
    </xf>
    <xf numFmtId="168" fontId="2" fillId="34" borderId="17" xfId="53" applyNumberFormat="1" applyFont="1" applyFill="1" applyBorder="1" applyAlignment="1" applyProtection="1">
      <alignment horizontal="center" vertical="center" wrapText="1"/>
      <protection/>
    </xf>
    <xf numFmtId="0" fontId="11" fillId="0" borderId="18" xfId="63" applyNumberFormat="1" applyFont="1" applyBorder="1" applyAlignment="1" applyProtection="1">
      <alignment horizontal="center"/>
      <protection locked="0"/>
    </xf>
    <xf numFmtId="43" fontId="11" fillId="0" borderId="19" xfId="63" applyNumberFormat="1" applyFont="1" applyBorder="1" applyAlignment="1" applyProtection="1">
      <alignment horizontal="center"/>
      <protection locked="0"/>
    </xf>
    <xf numFmtId="43" fontId="11" fillId="0" borderId="20" xfId="63" applyNumberFormat="1" applyFont="1" applyBorder="1" applyAlignment="1" applyProtection="1">
      <alignment horizontal="center"/>
      <protection/>
    </xf>
    <xf numFmtId="43" fontId="11" fillId="0" borderId="19" xfId="63" applyNumberFormat="1" applyFont="1" applyBorder="1" applyAlignment="1" applyProtection="1">
      <alignment horizontal="center"/>
      <protection/>
    </xf>
    <xf numFmtId="43" fontId="11" fillId="0" borderId="21" xfId="63" applyNumberFormat="1" applyFont="1" applyBorder="1" applyAlignment="1" applyProtection="1">
      <alignment horizontal="center"/>
      <protection/>
    </xf>
    <xf numFmtId="0" fontId="11" fillId="0" borderId="22" xfId="63" applyNumberFormat="1" applyFont="1" applyBorder="1" applyAlignment="1" applyProtection="1">
      <alignment horizontal="center"/>
      <protection locked="0"/>
    </xf>
    <xf numFmtId="43" fontId="11" fillId="0" borderId="23" xfId="63" applyNumberFormat="1" applyFont="1" applyBorder="1" applyAlignment="1" applyProtection="1">
      <alignment horizontal="center"/>
      <protection locked="0"/>
    </xf>
    <xf numFmtId="43" fontId="11" fillId="0" borderId="24" xfId="63" applyNumberFormat="1" applyFont="1" applyBorder="1" applyAlignment="1" applyProtection="1">
      <alignment horizontal="center"/>
      <protection/>
    </xf>
    <xf numFmtId="43" fontId="11" fillId="0" borderId="23" xfId="63" applyNumberFormat="1" applyFont="1" applyBorder="1" applyAlignment="1" applyProtection="1">
      <alignment horizontal="center"/>
      <protection/>
    </xf>
    <xf numFmtId="43" fontId="11" fillId="0" borderId="25" xfId="63" applyNumberFormat="1" applyFont="1" applyBorder="1" applyAlignment="1" applyProtection="1">
      <alignment horizontal="center"/>
      <protection/>
    </xf>
    <xf numFmtId="0" fontId="11" fillId="0" borderId="26" xfId="63" applyNumberFormat="1" applyFont="1" applyBorder="1" applyAlignment="1" applyProtection="1">
      <alignment horizontal="center"/>
      <protection locked="0"/>
    </xf>
    <xf numFmtId="43" fontId="11" fillId="0" borderId="27" xfId="63" applyNumberFormat="1" applyFont="1" applyBorder="1" applyAlignment="1" applyProtection="1">
      <alignment horizontal="center"/>
      <protection locked="0"/>
    </xf>
    <xf numFmtId="43" fontId="11" fillId="0" borderId="28" xfId="63" applyNumberFormat="1" applyFont="1" applyBorder="1" applyAlignment="1" applyProtection="1">
      <alignment horizontal="center"/>
      <protection/>
    </xf>
    <xf numFmtId="43" fontId="11" fillId="0" borderId="27" xfId="63" applyNumberFormat="1" applyFont="1" applyBorder="1" applyAlignment="1" applyProtection="1">
      <alignment horizontal="center"/>
      <protection/>
    </xf>
    <xf numFmtId="43" fontId="11" fillId="0" borderId="29" xfId="63" applyNumberFormat="1" applyFont="1" applyBorder="1" applyAlignment="1" applyProtection="1">
      <alignment horizontal="center"/>
      <protection/>
    </xf>
    <xf numFmtId="0" fontId="11" fillId="0" borderId="30" xfId="63" applyNumberFormat="1" applyFont="1" applyBorder="1" applyAlignment="1" applyProtection="1">
      <alignment horizontal="center"/>
      <protection locked="0"/>
    </xf>
    <xf numFmtId="43" fontId="11" fillId="0" borderId="31" xfId="63" applyNumberFormat="1" applyFont="1" applyBorder="1" applyAlignment="1" applyProtection="1">
      <alignment horizontal="center"/>
      <protection locked="0"/>
    </xf>
    <xf numFmtId="43" fontId="11" fillId="0" borderId="32" xfId="63" applyNumberFormat="1" applyFont="1" applyBorder="1" applyAlignment="1" applyProtection="1">
      <alignment horizontal="center"/>
      <protection/>
    </xf>
    <xf numFmtId="43" fontId="11" fillId="0" borderId="31" xfId="63" applyNumberFormat="1" applyFont="1" applyBorder="1" applyAlignment="1" applyProtection="1">
      <alignment horizontal="center"/>
      <protection/>
    </xf>
    <xf numFmtId="43" fontId="11" fillId="0" borderId="33" xfId="63" applyNumberFormat="1" applyFont="1" applyBorder="1" applyAlignment="1" applyProtection="1">
      <alignment horizontal="center"/>
      <protection/>
    </xf>
    <xf numFmtId="43" fontId="11" fillId="0" borderId="34" xfId="63" applyNumberFormat="1" applyFont="1" applyBorder="1" applyAlignment="1" applyProtection="1">
      <alignment horizontal="center"/>
      <protection/>
    </xf>
    <xf numFmtId="0" fontId="11" fillId="0" borderId="35" xfId="63" applyNumberFormat="1" applyFont="1" applyBorder="1" applyAlignment="1" applyProtection="1">
      <alignment horizontal="center"/>
      <protection locked="0"/>
    </xf>
    <xf numFmtId="43" fontId="11" fillId="0" borderId="36" xfId="63" applyNumberFormat="1" applyFont="1" applyBorder="1" applyAlignment="1" applyProtection="1">
      <alignment horizontal="center"/>
      <protection locked="0"/>
    </xf>
    <xf numFmtId="43" fontId="11" fillId="0" borderId="36" xfId="63" applyNumberFormat="1" applyFont="1" applyBorder="1" applyAlignment="1" applyProtection="1">
      <alignment horizontal="center"/>
      <protection/>
    </xf>
    <xf numFmtId="43" fontId="11" fillId="0" borderId="37" xfId="63" applyNumberFormat="1" applyFont="1" applyBorder="1" applyAlignment="1" applyProtection="1">
      <alignment horizontal="center"/>
      <protection/>
    </xf>
    <xf numFmtId="0" fontId="11" fillId="0" borderId="38" xfId="63" applyNumberFormat="1" applyFont="1" applyBorder="1" applyAlignment="1" applyProtection="1">
      <alignment horizontal="center"/>
      <protection/>
    </xf>
    <xf numFmtId="43" fontId="11" fillId="0" borderId="39" xfId="63" applyNumberFormat="1" applyFont="1" applyBorder="1" applyAlignment="1" applyProtection="1">
      <alignment horizontal="center"/>
      <protection/>
    </xf>
    <xf numFmtId="0" fontId="11" fillId="0" borderId="40" xfId="63" applyNumberFormat="1" applyFont="1" applyBorder="1" applyAlignment="1" applyProtection="1">
      <alignment horizontal="center"/>
      <protection/>
    </xf>
    <xf numFmtId="43" fontId="11" fillId="0" borderId="41" xfId="63" applyNumberFormat="1" applyFont="1" applyBorder="1" applyAlignment="1" applyProtection="1">
      <alignment horizontal="center"/>
      <protection/>
    </xf>
    <xf numFmtId="0" fontId="11" fillId="0" borderId="26" xfId="63" applyNumberFormat="1" applyFont="1" applyBorder="1" applyAlignment="1" applyProtection="1">
      <alignment horizontal="center"/>
      <protection/>
    </xf>
    <xf numFmtId="0" fontId="11" fillId="0" borderId="35" xfId="63" applyNumberFormat="1" applyFont="1" applyBorder="1" applyAlignment="1" applyProtection="1">
      <alignment horizontal="center"/>
      <protection/>
    </xf>
    <xf numFmtId="0" fontId="11" fillId="0" borderId="42" xfId="63" applyNumberFormat="1" applyFont="1" applyBorder="1" applyAlignment="1" applyProtection="1">
      <alignment horizontal="center"/>
      <protection locked="0"/>
    </xf>
    <xf numFmtId="43" fontId="11" fillId="0" borderId="34" xfId="63" applyNumberFormat="1" applyFont="1" applyBorder="1" applyAlignment="1" applyProtection="1">
      <alignment horizontal="center"/>
      <protection locked="0"/>
    </xf>
    <xf numFmtId="43" fontId="11" fillId="0" borderId="43" xfId="63" applyNumberFormat="1" applyFont="1" applyBorder="1" applyAlignment="1" applyProtection="1">
      <alignment horizontal="center"/>
      <protection/>
    </xf>
    <xf numFmtId="43" fontId="11" fillId="0" borderId="44" xfId="63" applyNumberFormat="1" applyFont="1" applyBorder="1" applyAlignment="1" applyProtection="1">
      <alignment horizontal="center"/>
      <protection/>
    </xf>
    <xf numFmtId="0" fontId="3" fillId="0" borderId="45" xfId="53" applyFont="1" applyBorder="1" applyAlignment="1" applyProtection="1">
      <alignment horizontal="center" vertical="center" wrapText="1"/>
      <protection locked="0"/>
    </xf>
    <xf numFmtId="0" fontId="3" fillId="0" borderId="46" xfId="53" applyFont="1" applyBorder="1" applyAlignment="1" applyProtection="1">
      <alignment horizontal="center" vertical="center" wrapText="1"/>
      <protection locked="0"/>
    </xf>
    <xf numFmtId="0" fontId="3" fillId="0" borderId="46" xfId="53" applyFont="1" applyBorder="1" applyAlignment="1" applyProtection="1">
      <alignment horizontal="center" wrapText="1"/>
      <protection locked="0"/>
    </xf>
    <xf numFmtId="0" fontId="3" fillId="0" borderId="47" xfId="53" applyFont="1" applyBorder="1" applyAlignment="1" applyProtection="1">
      <alignment horizontal="center" wrapText="1"/>
      <protection locked="0"/>
    </xf>
    <xf numFmtId="165" fontId="3" fillId="0" borderId="48" xfId="65" applyNumberFormat="1" applyFont="1" applyFill="1" applyBorder="1" applyAlignment="1" applyProtection="1">
      <alignment horizontal="center" wrapText="1"/>
      <protection locked="0"/>
    </xf>
    <xf numFmtId="165" fontId="3" fillId="0" borderId="45" xfId="65" applyNumberFormat="1" applyFont="1" applyFill="1" applyBorder="1" applyAlignment="1" applyProtection="1">
      <alignment horizontal="center" wrapText="1"/>
      <protection locked="0"/>
    </xf>
    <xf numFmtId="165" fontId="3" fillId="0" borderId="46" xfId="65" applyNumberFormat="1" applyFont="1" applyFill="1" applyBorder="1" applyAlignment="1" applyProtection="1">
      <alignment horizontal="center" wrapText="1"/>
      <protection locked="0"/>
    </xf>
    <xf numFmtId="165" fontId="3" fillId="0" borderId="49" xfId="65" applyNumberFormat="1" applyFont="1" applyFill="1" applyBorder="1" applyAlignment="1" applyProtection="1">
      <alignment horizontal="center" wrapText="1"/>
      <protection locked="0"/>
    </xf>
    <xf numFmtId="165" fontId="3" fillId="0" borderId="50" xfId="65" applyNumberFormat="1" applyFont="1" applyFill="1" applyBorder="1" applyAlignment="1" applyProtection="1">
      <alignment horizontal="center" wrapText="1"/>
      <protection locked="0"/>
    </xf>
    <xf numFmtId="165" fontId="3" fillId="0" borderId="47" xfId="65" applyNumberFormat="1" applyFont="1" applyFill="1" applyBorder="1" applyAlignment="1" applyProtection="1">
      <alignment horizontal="center" wrapText="1"/>
      <protection locked="0"/>
    </xf>
    <xf numFmtId="0" fontId="6" fillId="0" borderId="0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6" fillId="0" borderId="0" xfId="53" applyFont="1" applyBorder="1" applyAlignment="1" applyProtection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>
      <alignment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Border="1" applyAlignment="1" applyProtection="1">
      <alignment/>
      <protection locked="0"/>
    </xf>
    <xf numFmtId="0" fontId="2" fillId="0" borderId="0" xfId="54" applyFont="1" applyBorder="1" applyAlignment="1" applyProtection="1">
      <alignment wrapText="1"/>
      <protection locked="0"/>
    </xf>
    <xf numFmtId="0" fontId="3" fillId="0" borderId="0" xfId="54" applyFont="1" applyProtection="1">
      <alignment/>
      <protection locked="0"/>
    </xf>
    <xf numFmtId="0" fontId="2" fillId="0" borderId="0" xfId="54" applyFont="1" applyBorder="1" applyAlignment="1" applyProtection="1">
      <alignment horizontal="left"/>
      <protection locked="0"/>
    </xf>
    <xf numFmtId="0" fontId="3" fillId="0" borderId="0" xfId="54" applyFont="1" applyBorder="1" applyProtection="1">
      <alignment/>
      <protection locked="0"/>
    </xf>
    <xf numFmtId="0" fontId="2" fillId="0" borderId="50" xfId="54" applyFont="1" applyBorder="1" applyAlignment="1" applyProtection="1">
      <alignment horizontal="right" vertical="center" wrapText="1"/>
      <protection locked="0"/>
    </xf>
    <xf numFmtId="0" fontId="2" fillId="35" borderId="51" xfId="54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center" wrapText="1"/>
      <protection/>
    </xf>
    <xf numFmtId="0" fontId="2" fillId="35" borderId="52" xfId="54" applyFont="1" applyFill="1" applyBorder="1" applyAlignment="1">
      <alignment horizontal="center" vertical="center" wrapText="1"/>
      <protection/>
    </xf>
    <xf numFmtId="165" fontId="2" fillId="35" borderId="10" xfId="66" applyNumberFormat="1" applyFont="1" applyFill="1" applyBorder="1" applyAlignment="1" applyProtection="1">
      <alignment horizontal="center" vertical="center" wrapText="1"/>
      <protection/>
    </xf>
    <xf numFmtId="0" fontId="14" fillId="0" borderId="53" xfId="54" applyFont="1" applyBorder="1" applyAlignment="1">
      <alignment horizontal="center"/>
      <protection/>
    </xf>
    <xf numFmtId="0" fontId="3" fillId="0" borderId="0" xfId="54" applyFont="1" applyAlignment="1">
      <alignment vertical="center" wrapText="1"/>
      <protection/>
    </xf>
    <xf numFmtId="0" fontId="14" fillId="0" borderId="54" xfId="54" applyFont="1" applyBorder="1" applyAlignment="1">
      <alignment horizontal="center"/>
      <protection/>
    </xf>
    <xf numFmtId="0" fontId="14" fillId="0" borderId="55" xfId="54" applyFont="1" applyBorder="1" applyAlignment="1">
      <alignment horizontal="center"/>
      <protection/>
    </xf>
    <xf numFmtId="0" fontId="14" fillId="0" borderId="56" xfId="54" applyFont="1" applyBorder="1" applyAlignment="1">
      <alignment horizontal="center"/>
      <protection/>
    </xf>
    <xf numFmtId="0" fontId="2" fillId="0" borderId="57" xfId="54" applyFont="1" applyFill="1" applyBorder="1" applyAlignment="1">
      <alignment horizontal="center" vertical="center" textRotation="90" wrapText="1"/>
      <protection/>
    </xf>
    <xf numFmtId="0" fontId="2" fillId="36" borderId="58" xfId="54" applyFont="1" applyFill="1" applyBorder="1" applyAlignment="1">
      <alignment horizontal="center" vertical="center" textRotation="90" wrapText="1"/>
      <protection/>
    </xf>
    <xf numFmtId="169" fontId="2" fillId="36" borderId="58" xfId="64" applyNumberFormat="1" applyFont="1" applyFill="1" applyBorder="1" applyAlignment="1">
      <alignment horizontal="center" vertical="center" wrapText="1"/>
    </xf>
    <xf numFmtId="0" fontId="2" fillId="36" borderId="59" xfId="54" applyFont="1" applyFill="1" applyBorder="1" applyAlignment="1">
      <alignment horizontal="center"/>
      <protection/>
    </xf>
    <xf numFmtId="0" fontId="2" fillId="0" borderId="0" xfId="54" applyFont="1" applyFill="1" applyAlignment="1">
      <alignment vertical="center" wrapText="1"/>
      <protection/>
    </xf>
    <xf numFmtId="0" fontId="14" fillId="0" borderId="60" xfId="54" applyFont="1" applyBorder="1" applyAlignment="1">
      <alignment horizontal="center"/>
      <protection/>
    </xf>
    <xf numFmtId="0" fontId="14" fillId="0" borderId="61" xfId="54" applyFont="1" applyBorder="1" applyAlignment="1">
      <alignment horizontal="center"/>
      <protection/>
    </xf>
    <xf numFmtId="0" fontId="14" fillId="0" borderId="62" xfId="54" applyFont="1" applyBorder="1" applyAlignment="1">
      <alignment horizontal="center"/>
      <protection/>
    </xf>
    <xf numFmtId="0" fontId="2" fillId="36" borderId="57" xfId="54" applyFont="1" applyFill="1" applyBorder="1" applyAlignment="1">
      <alignment horizontal="center" vertical="center" textRotation="90" wrapText="1"/>
      <protection/>
    </xf>
    <xf numFmtId="0" fontId="2" fillId="36" borderId="63" xfId="54" applyFont="1" applyFill="1" applyBorder="1" applyAlignment="1">
      <alignment horizontal="center"/>
      <protection/>
    </xf>
    <xf numFmtId="0" fontId="2" fillId="36" borderId="64" xfId="54" applyFont="1" applyFill="1" applyBorder="1" applyAlignment="1">
      <alignment horizontal="center" vertical="center" wrapText="1"/>
      <protection/>
    </xf>
    <xf numFmtId="0" fontId="3" fillId="0" borderId="0" xfId="54" applyFont="1" applyBorder="1">
      <alignment/>
      <protection/>
    </xf>
    <xf numFmtId="165" fontId="3" fillId="0" borderId="0" xfId="66" applyNumberFormat="1" applyFont="1" applyFill="1" applyBorder="1" applyAlignment="1" applyProtection="1">
      <alignment/>
      <protection/>
    </xf>
    <xf numFmtId="0" fontId="3" fillId="37" borderId="0" xfId="55" applyFont="1" applyFill="1">
      <alignment/>
      <protection/>
    </xf>
    <xf numFmtId="0" fontId="2" fillId="37" borderId="0" xfId="55" applyFont="1" applyFill="1" applyBorder="1" applyAlignment="1">
      <alignment horizontal="center" vertical="center" wrapText="1"/>
      <protection/>
    </xf>
    <xf numFmtId="0" fontId="2" fillId="37" borderId="0" xfId="55" applyFont="1" applyFill="1" applyBorder="1" applyAlignment="1">
      <alignment/>
      <protection/>
    </xf>
    <xf numFmtId="0" fontId="0" fillId="37" borderId="0" xfId="0" applyFill="1" applyAlignment="1">
      <alignment/>
    </xf>
    <xf numFmtId="0" fontId="2" fillId="37" borderId="0" xfId="55" applyFont="1" applyFill="1" applyBorder="1" applyAlignment="1" applyProtection="1">
      <alignment horizontal="right" vertical="center" wrapText="1"/>
      <protection locked="0"/>
    </xf>
    <xf numFmtId="0" fontId="2" fillId="37" borderId="0" xfId="55" applyFont="1" applyFill="1" applyBorder="1" applyAlignment="1" applyProtection="1">
      <alignment horizontal="left" vertical="center" wrapText="1"/>
      <protection locked="0"/>
    </xf>
    <xf numFmtId="0" fontId="0" fillId="37" borderId="0" xfId="0" applyFill="1" applyBorder="1" applyAlignment="1">
      <alignment/>
    </xf>
    <xf numFmtId="0" fontId="9" fillId="0" borderId="0" xfId="54" applyFont="1">
      <alignment/>
      <protection/>
    </xf>
    <xf numFmtId="0" fontId="15" fillId="0" borderId="0" xfId="54" applyFont="1">
      <alignment/>
      <protection/>
    </xf>
    <xf numFmtId="0" fontId="15" fillId="38" borderId="65" xfId="54" applyFont="1" applyFill="1" applyBorder="1" applyAlignment="1">
      <alignment horizontal="center" vertical="center" wrapText="1"/>
      <protection/>
    </xf>
    <xf numFmtId="0" fontId="15" fillId="0" borderId="65" xfId="54" applyFont="1" applyBorder="1" applyAlignment="1">
      <alignment horizontal="center"/>
      <protection/>
    </xf>
    <xf numFmtId="3" fontId="15" fillId="0" borderId="65" xfId="54" applyNumberFormat="1" applyFont="1" applyBorder="1" applyAlignment="1">
      <alignment horizontal="right"/>
      <protection/>
    </xf>
    <xf numFmtId="3" fontId="15" fillId="39" borderId="65" xfId="54" applyNumberFormat="1" applyFont="1" applyFill="1" applyBorder="1" applyAlignment="1">
      <alignment horizontal="right"/>
      <protection/>
    </xf>
    <xf numFmtId="3" fontId="15" fillId="40" borderId="65" xfId="54" applyNumberFormat="1" applyFont="1" applyFill="1" applyBorder="1" applyAlignment="1">
      <alignment horizontal="right"/>
      <protection/>
    </xf>
    <xf numFmtId="0" fontId="9" fillId="0" borderId="65" xfId="54" applyFont="1" applyBorder="1" applyAlignment="1">
      <alignment horizontal="center"/>
      <protection/>
    </xf>
    <xf numFmtId="3" fontId="9" fillId="0" borderId="65" xfId="54" applyNumberFormat="1" applyFont="1" applyBorder="1" applyAlignment="1">
      <alignment horizontal="right"/>
      <protection/>
    </xf>
    <xf numFmtId="3" fontId="9" fillId="40" borderId="65" xfId="54" applyNumberFormat="1" applyFont="1" applyFill="1" applyBorder="1" applyAlignment="1">
      <alignment horizontal="right"/>
      <protection/>
    </xf>
    <xf numFmtId="0" fontId="9" fillId="38" borderId="65" xfId="54" applyFont="1" applyFill="1" applyBorder="1" applyAlignment="1">
      <alignment horizontal="center"/>
      <protection/>
    </xf>
    <xf numFmtId="3" fontId="9" fillId="38" borderId="65" xfId="54" applyNumberFormat="1" applyFont="1" applyFill="1" applyBorder="1" applyAlignment="1">
      <alignment horizontal="right"/>
      <protection/>
    </xf>
    <xf numFmtId="4" fontId="15" fillId="0" borderId="65" xfId="54" applyNumberFormat="1" applyFont="1" applyBorder="1" applyAlignment="1">
      <alignment horizontal="right"/>
      <protection/>
    </xf>
    <xf numFmtId="0" fontId="15" fillId="37" borderId="0" xfId="54" applyFont="1" applyFill="1">
      <alignment/>
      <protection/>
    </xf>
    <xf numFmtId="0" fontId="5" fillId="37" borderId="0" xfId="54" applyFill="1">
      <alignment/>
      <protection/>
    </xf>
    <xf numFmtId="0" fontId="9" fillId="37" borderId="0" xfId="54" applyFont="1" applyFill="1">
      <alignment/>
      <protection/>
    </xf>
    <xf numFmtId="0" fontId="16" fillId="37" borderId="0" xfId="54" applyFont="1" applyFill="1">
      <alignment/>
      <protection/>
    </xf>
    <xf numFmtId="0" fontId="15" fillId="37" borderId="65" xfId="54" applyFont="1" applyFill="1" applyBorder="1" applyAlignment="1">
      <alignment horizontal="center"/>
      <protection/>
    </xf>
    <xf numFmtId="4" fontId="15" fillId="37" borderId="65" xfId="54" applyNumberFormat="1" applyFont="1" applyFill="1" applyBorder="1" applyAlignment="1">
      <alignment horizontal="right"/>
      <protection/>
    </xf>
    <xf numFmtId="165" fontId="3" fillId="0" borderId="66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67" xfId="60" applyNumberFormat="1" applyFont="1" applyFill="1" applyBorder="1" applyAlignment="1" applyProtection="1">
      <alignment horizontal="center" vertical="center" wrapText="1"/>
      <protection locked="0"/>
    </xf>
    <xf numFmtId="165" fontId="3" fillId="36" borderId="67" xfId="60" applyNumberFormat="1" applyFont="1" applyFill="1" applyBorder="1" applyAlignment="1" applyProtection="1">
      <alignment horizontal="center" vertical="center" wrapText="1"/>
      <protection/>
    </xf>
    <xf numFmtId="165" fontId="3" fillId="0" borderId="68" xfId="60" applyNumberFormat="1" applyFont="1" applyFill="1" applyBorder="1" applyAlignment="1" applyProtection="1">
      <alignment horizontal="center" vertical="center" wrapText="1"/>
      <protection/>
    </xf>
    <xf numFmtId="165" fontId="3" fillId="36" borderId="69" xfId="60" applyNumberFormat="1" applyFont="1" applyFill="1" applyBorder="1" applyAlignment="1" applyProtection="1">
      <alignment horizontal="center" vertical="center" wrapText="1"/>
      <protection/>
    </xf>
    <xf numFmtId="165" fontId="3" fillId="0" borderId="70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71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72" xfId="60" applyNumberFormat="1" applyFont="1" applyFill="1" applyBorder="1" applyAlignment="1" applyProtection="1">
      <alignment horizontal="center" vertical="center" wrapText="1"/>
      <protection locked="0"/>
    </xf>
    <xf numFmtId="165" fontId="3" fillId="36" borderId="72" xfId="60" applyNumberFormat="1" applyFont="1" applyFill="1" applyBorder="1" applyAlignment="1" applyProtection="1">
      <alignment horizontal="center" vertical="center" wrapText="1"/>
      <protection/>
    </xf>
    <xf numFmtId="165" fontId="3" fillId="0" borderId="73" xfId="60" applyNumberFormat="1" applyFont="1" applyFill="1" applyBorder="1" applyAlignment="1" applyProtection="1">
      <alignment horizontal="center" vertical="center" wrapText="1"/>
      <protection/>
    </xf>
    <xf numFmtId="165" fontId="3" fillId="36" borderId="74" xfId="60" applyNumberFormat="1" applyFont="1" applyFill="1" applyBorder="1" applyAlignment="1" applyProtection="1">
      <alignment horizontal="center" vertical="center" wrapText="1"/>
      <protection/>
    </xf>
    <xf numFmtId="165" fontId="3" fillId="0" borderId="75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76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77" xfId="60" applyNumberFormat="1" applyFont="1" applyFill="1" applyBorder="1" applyAlignment="1" applyProtection="1">
      <alignment horizontal="center" vertical="center" wrapText="1"/>
      <protection locked="0"/>
    </xf>
    <xf numFmtId="165" fontId="3" fillId="36" borderId="77" xfId="60" applyNumberFormat="1" applyFont="1" applyFill="1" applyBorder="1" applyAlignment="1" applyProtection="1">
      <alignment horizontal="center" vertical="center" wrapText="1"/>
      <protection/>
    </xf>
    <xf numFmtId="165" fontId="3" fillId="36" borderId="78" xfId="60" applyNumberFormat="1" applyFont="1" applyFill="1" applyBorder="1" applyAlignment="1" applyProtection="1">
      <alignment horizontal="center" vertical="center" wrapText="1"/>
      <protection/>
    </xf>
    <xf numFmtId="165" fontId="3" fillId="0" borderId="79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80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81" xfId="60" applyNumberFormat="1" applyFont="1" applyFill="1" applyBorder="1" applyAlignment="1" applyProtection="1">
      <alignment horizontal="center" vertical="center" wrapText="1"/>
      <protection locked="0"/>
    </xf>
    <xf numFmtId="165" fontId="3" fillId="36" borderId="81" xfId="60" applyNumberFormat="1" applyFont="1" applyFill="1" applyBorder="1" applyAlignment="1" applyProtection="1">
      <alignment horizontal="center" vertical="center" wrapText="1"/>
      <protection/>
    </xf>
    <xf numFmtId="165" fontId="3" fillId="36" borderId="82" xfId="60" applyNumberFormat="1" applyFont="1" applyFill="1" applyBorder="1" applyAlignment="1" applyProtection="1">
      <alignment horizontal="center" vertical="center" wrapText="1"/>
      <protection/>
    </xf>
    <xf numFmtId="165" fontId="3" fillId="0" borderId="83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84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85" xfId="60" applyNumberFormat="1" applyFont="1" applyFill="1" applyBorder="1" applyAlignment="1" applyProtection="1">
      <alignment horizontal="center" vertical="center" wrapText="1"/>
      <protection locked="0"/>
    </xf>
    <xf numFmtId="165" fontId="3" fillId="36" borderId="85" xfId="60" applyNumberFormat="1" applyFont="1" applyFill="1" applyBorder="1" applyAlignment="1" applyProtection="1">
      <alignment horizontal="center" vertical="center" wrapText="1"/>
      <protection/>
    </xf>
    <xf numFmtId="165" fontId="3" fillId="36" borderId="86" xfId="60" applyNumberFormat="1" applyFont="1" applyFill="1" applyBorder="1" applyAlignment="1" applyProtection="1">
      <alignment horizontal="center" vertical="center" wrapText="1"/>
      <protection/>
    </xf>
    <xf numFmtId="165" fontId="3" fillId="0" borderId="87" xfId="60" applyNumberFormat="1" applyFont="1" applyFill="1" applyBorder="1" applyAlignment="1" applyProtection="1">
      <alignment horizontal="center" vertical="center" wrapText="1"/>
      <protection locked="0"/>
    </xf>
    <xf numFmtId="165" fontId="2" fillId="36" borderId="51" xfId="60" applyNumberFormat="1" applyFont="1" applyFill="1" applyBorder="1" applyAlignment="1" applyProtection="1">
      <alignment horizontal="center" vertical="center" wrapText="1"/>
      <protection/>
    </xf>
    <xf numFmtId="165" fontId="2" fillId="36" borderId="10" xfId="60" applyNumberFormat="1" applyFont="1" applyFill="1" applyBorder="1" applyAlignment="1" applyProtection="1">
      <alignment horizontal="center" vertical="center" wrapText="1"/>
      <protection/>
    </xf>
    <xf numFmtId="165" fontId="2" fillId="36" borderId="68" xfId="60" applyNumberFormat="1" applyFont="1" applyFill="1" applyBorder="1" applyAlignment="1" applyProtection="1">
      <alignment horizontal="center" vertical="center" wrapText="1"/>
      <protection/>
    </xf>
    <xf numFmtId="165" fontId="2" fillId="36" borderId="88" xfId="60" applyNumberFormat="1" applyFont="1" applyFill="1" applyBorder="1" applyAlignment="1" applyProtection="1">
      <alignment horizontal="center" vertical="center" wrapText="1"/>
      <protection/>
    </xf>
    <xf numFmtId="165" fontId="2" fillId="36" borderId="89" xfId="60" applyNumberFormat="1" applyFont="1" applyFill="1" applyBorder="1" applyAlignment="1" applyProtection="1">
      <alignment horizontal="center" vertical="center" wrapText="1"/>
      <protection/>
    </xf>
    <xf numFmtId="165" fontId="3" fillId="0" borderId="90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91" xfId="60" applyNumberFormat="1" applyFont="1" applyFill="1" applyBorder="1" applyAlignment="1" applyProtection="1">
      <alignment horizontal="center" vertical="center" wrapText="1"/>
      <protection locked="0"/>
    </xf>
    <xf numFmtId="165" fontId="3" fillId="36" borderId="91" xfId="60" applyNumberFormat="1" applyFont="1" applyFill="1" applyBorder="1" applyAlignment="1" applyProtection="1">
      <alignment horizontal="center" vertical="center" wrapText="1"/>
      <protection/>
    </xf>
    <xf numFmtId="165" fontId="3" fillId="36" borderId="92" xfId="60" applyNumberFormat="1" applyFont="1" applyFill="1" applyBorder="1" applyAlignment="1" applyProtection="1">
      <alignment horizontal="center" vertical="center" wrapText="1"/>
      <protection/>
    </xf>
    <xf numFmtId="165" fontId="3" fillId="0" borderId="93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94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95" xfId="60" applyNumberFormat="1" applyFont="1" applyFill="1" applyBorder="1" applyAlignment="1" applyProtection="1">
      <alignment horizontal="center" vertical="center" wrapText="1"/>
      <protection locked="0"/>
    </xf>
    <xf numFmtId="165" fontId="3" fillId="36" borderId="95" xfId="60" applyNumberFormat="1" applyFont="1" applyFill="1" applyBorder="1" applyAlignment="1" applyProtection="1">
      <alignment horizontal="center" vertical="center" wrapText="1"/>
      <protection/>
    </xf>
    <xf numFmtId="165" fontId="3" fillId="36" borderId="96" xfId="60" applyNumberFormat="1" applyFont="1" applyFill="1" applyBorder="1" applyAlignment="1" applyProtection="1">
      <alignment horizontal="center" vertical="center" wrapText="1"/>
      <protection/>
    </xf>
    <xf numFmtId="165" fontId="3" fillId="0" borderId="97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98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99" xfId="60" applyNumberFormat="1" applyFont="1" applyFill="1" applyBorder="1" applyAlignment="1" applyProtection="1">
      <alignment horizontal="center" vertical="center" wrapText="1"/>
      <protection locked="0"/>
    </xf>
    <xf numFmtId="165" fontId="3" fillId="36" borderId="99" xfId="60" applyNumberFormat="1" applyFont="1" applyFill="1" applyBorder="1" applyAlignment="1" applyProtection="1">
      <alignment horizontal="center" vertical="center" wrapText="1"/>
      <protection/>
    </xf>
    <xf numFmtId="0" fontId="3" fillId="0" borderId="73" xfId="0" applyFont="1" applyBorder="1" applyAlignment="1">
      <alignment horizontal="center" vertical="center" wrapText="1"/>
    </xf>
    <xf numFmtId="165" fontId="3" fillId="36" borderId="100" xfId="60" applyNumberFormat="1" applyFont="1" applyFill="1" applyBorder="1" applyAlignment="1" applyProtection="1">
      <alignment horizontal="center" vertical="center" wrapText="1"/>
      <protection/>
    </xf>
    <xf numFmtId="165" fontId="3" fillId="0" borderId="101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85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>
      <alignment horizontal="center" vertical="center" wrapText="1"/>
    </xf>
    <xf numFmtId="165" fontId="2" fillId="36" borderId="102" xfId="60" applyNumberFormat="1" applyFont="1" applyFill="1" applyBorder="1" applyAlignment="1" applyProtection="1">
      <alignment horizontal="center" vertical="center" wrapText="1"/>
      <protection/>
    </xf>
    <xf numFmtId="165" fontId="2" fillId="36" borderId="52" xfId="60" applyNumberFormat="1" applyFont="1" applyFill="1" applyBorder="1" applyAlignment="1" applyProtection="1">
      <alignment horizontal="center" vertical="center" wrapText="1"/>
      <protection/>
    </xf>
    <xf numFmtId="165" fontId="2" fillId="36" borderId="103" xfId="60" applyNumberFormat="1" applyFont="1" applyFill="1" applyBorder="1" applyAlignment="1" applyProtection="1">
      <alignment horizontal="center" vertical="center" wrapText="1"/>
      <protection/>
    </xf>
    <xf numFmtId="165" fontId="2" fillId="36" borderId="104" xfId="60" applyNumberFormat="1" applyFont="1" applyFill="1" applyBorder="1" applyAlignment="1" applyProtection="1">
      <alignment horizontal="center" vertical="center" wrapText="1"/>
      <protection/>
    </xf>
    <xf numFmtId="165" fontId="2" fillId="36" borderId="105" xfId="60" applyNumberFormat="1" applyFont="1" applyFill="1" applyBorder="1" applyAlignment="1" applyProtection="1">
      <alignment horizontal="center" vertical="center" wrapText="1"/>
      <protection/>
    </xf>
    <xf numFmtId="165" fontId="2" fillId="36" borderId="106" xfId="60" applyNumberFormat="1" applyFont="1" applyFill="1" applyBorder="1" applyAlignment="1" applyProtection="1">
      <alignment horizontal="right" vertical="center" wrapText="1"/>
      <protection/>
    </xf>
    <xf numFmtId="165" fontId="2" fillId="36" borderId="107" xfId="60" applyNumberFormat="1" applyFont="1" applyFill="1" applyBorder="1" applyAlignment="1" applyProtection="1">
      <alignment horizontal="center" vertical="center" wrapText="1"/>
      <protection/>
    </xf>
    <xf numFmtId="165" fontId="2" fillId="36" borderId="106" xfId="60" applyNumberFormat="1" applyFont="1" applyFill="1" applyBorder="1" applyAlignment="1" applyProtection="1">
      <alignment horizontal="center" vertical="center" wrapText="1"/>
      <protection/>
    </xf>
    <xf numFmtId="165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165" fontId="3" fillId="33" borderId="10" xfId="60" applyNumberFormat="1" applyFont="1" applyFill="1" applyBorder="1" applyAlignment="1" applyProtection="1">
      <alignment horizontal="center" vertical="center" wrapText="1"/>
      <protection/>
    </xf>
    <xf numFmtId="3" fontId="9" fillId="37" borderId="65" xfId="54" applyNumberFormat="1" applyFont="1" applyFill="1" applyBorder="1" applyAlignment="1">
      <alignment horizontal="right"/>
      <protection/>
    </xf>
    <xf numFmtId="4" fontId="15" fillId="11" borderId="65" xfId="54" applyNumberFormat="1" applyFont="1" applyFill="1" applyBorder="1" applyAlignment="1">
      <alignment horizontal="right"/>
      <protection/>
    </xf>
    <xf numFmtId="3" fontId="9" fillId="13" borderId="65" xfId="54" applyNumberFormat="1" applyFont="1" applyFill="1" applyBorder="1" applyAlignment="1">
      <alignment horizontal="right"/>
      <protection/>
    </xf>
    <xf numFmtId="3" fontId="9" fillId="11" borderId="65" xfId="54" applyNumberFormat="1" applyFont="1" applyFill="1" applyBorder="1" applyAlignment="1">
      <alignment horizontal="right"/>
      <protection/>
    </xf>
    <xf numFmtId="4" fontId="15" fillId="13" borderId="65" xfId="54" applyNumberFormat="1" applyFont="1" applyFill="1" applyBorder="1" applyAlignment="1">
      <alignment horizontal="right"/>
      <protection/>
    </xf>
    <xf numFmtId="49" fontId="2" fillId="0" borderId="50" xfId="54" applyNumberFormat="1" applyFont="1" applyBorder="1" applyAlignment="1" applyProtection="1">
      <alignment horizontal="center" vertical="center" wrapText="1"/>
      <protection locked="0"/>
    </xf>
    <xf numFmtId="0" fontId="6" fillId="37" borderId="0" xfId="54" applyFont="1" applyFill="1" applyBorder="1" applyProtection="1">
      <alignment/>
      <protection locked="0"/>
    </xf>
    <xf numFmtId="0" fontId="3" fillId="37" borderId="0" xfId="54" applyFont="1" applyFill="1" applyBorder="1">
      <alignment/>
      <protection/>
    </xf>
    <xf numFmtId="0" fontId="3" fillId="37" borderId="0" xfId="54" applyFont="1" applyFill="1">
      <alignment/>
      <protection/>
    </xf>
    <xf numFmtId="49" fontId="2" fillId="0" borderId="11" xfId="55" applyNumberFormat="1" applyFont="1" applyBorder="1" applyAlignment="1" applyProtection="1">
      <alignment horizontal="center" vertical="center" wrapText="1"/>
      <protection locked="0"/>
    </xf>
    <xf numFmtId="49" fontId="2" fillId="37" borderId="0" xfId="55" applyNumberFormat="1" applyFont="1" applyFill="1" applyBorder="1" applyAlignment="1" applyProtection="1">
      <alignment horizontal="center" vertical="center" wrapText="1"/>
      <protection locked="0"/>
    </xf>
    <xf numFmtId="165" fontId="3" fillId="0" borderId="108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109" xfId="60" applyNumberFormat="1" applyFont="1" applyFill="1" applyBorder="1" applyAlignment="1" applyProtection="1">
      <alignment horizontal="center" vertical="center" wrapText="1"/>
      <protection locked="0"/>
    </xf>
    <xf numFmtId="165" fontId="3" fillId="0" borderId="110" xfId="60" applyNumberFormat="1" applyFont="1" applyFill="1" applyBorder="1" applyAlignment="1" applyProtection="1">
      <alignment horizontal="center" vertical="center" wrapText="1"/>
      <protection locked="0"/>
    </xf>
    <xf numFmtId="0" fontId="2" fillId="36" borderId="111" xfId="54" applyFont="1" applyFill="1" applyBorder="1" applyAlignment="1">
      <alignment horizontal="right" vertical="center" wrapText="1"/>
      <protection/>
    </xf>
    <xf numFmtId="0" fontId="5" fillId="0" borderId="111" xfId="54" applyBorder="1">
      <alignment/>
      <protection/>
    </xf>
    <xf numFmtId="0" fontId="5" fillId="0" borderId="112" xfId="54" applyBorder="1">
      <alignment/>
      <protection/>
    </xf>
    <xf numFmtId="0" fontId="2" fillId="0" borderId="102" xfId="54" applyFont="1" applyBorder="1" applyAlignment="1">
      <alignment horizontal="center" vertical="center" textRotation="90" wrapText="1"/>
      <protection/>
    </xf>
    <xf numFmtId="0" fontId="5" fillId="0" borderId="113" xfId="54" applyBorder="1">
      <alignment/>
      <protection/>
    </xf>
    <xf numFmtId="0" fontId="5" fillId="0" borderId="114" xfId="54" applyBorder="1">
      <alignment/>
      <protection/>
    </xf>
    <xf numFmtId="0" fontId="2" fillId="0" borderId="68" xfId="54" applyFont="1" applyBorder="1" applyAlignment="1">
      <alignment horizontal="center" vertical="center" textRotation="90" wrapText="1"/>
      <protection/>
    </xf>
    <xf numFmtId="0" fontId="5" fillId="0" borderId="73" xfId="54" applyBorder="1">
      <alignment/>
      <protection/>
    </xf>
    <xf numFmtId="0" fontId="5" fillId="0" borderId="115" xfId="54" applyBorder="1">
      <alignment/>
      <protection/>
    </xf>
    <xf numFmtId="169" fontId="14" fillId="0" borderId="116" xfId="64" applyNumberFormat="1" applyFont="1" applyBorder="1" applyAlignment="1">
      <alignment horizontal="center" vertical="center" wrapText="1"/>
    </xf>
    <xf numFmtId="0" fontId="5" fillId="0" borderId="117" xfId="54" applyBorder="1">
      <alignment/>
      <protection/>
    </xf>
    <xf numFmtId="0" fontId="5" fillId="0" borderId="118" xfId="54" applyBorder="1">
      <alignment/>
      <protection/>
    </xf>
    <xf numFmtId="169" fontId="14" fillId="0" borderId="119" xfId="64" applyNumberFormat="1" applyFont="1" applyBorder="1" applyAlignment="1">
      <alignment horizontal="center" vertical="center" wrapText="1"/>
    </xf>
    <xf numFmtId="0" fontId="5" fillId="0" borderId="120" xfId="54" applyBorder="1">
      <alignment/>
      <protection/>
    </xf>
    <xf numFmtId="0" fontId="2" fillId="35" borderId="68" xfId="54" applyFont="1" applyFill="1" applyBorder="1" applyAlignment="1">
      <alignment horizontal="center" vertical="center" wrapText="1"/>
      <protection/>
    </xf>
    <xf numFmtId="0" fontId="2" fillId="35" borderId="115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41" borderId="121" xfId="54" applyFont="1" applyFill="1" applyBorder="1" applyAlignment="1">
      <alignment horizontal="center" vertical="center" wrapText="1"/>
      <protection/>
    </xf>
    <xf numFmtId="0" fontId="5" fillId="0" borderId="122" xfId="54" applyBorder="1">
      <alignment/>
      <protection/>
    </xf>
    <xf numFmtId="0" fontId="5" fillId="0" borderId="123" xfId="54" applyBorder="1">
      <alignment/>
      <protection/>
    </xf>
    <xf numFmtId="0" fontId="5" fillId="0" borderId="124" xfId="54" applyBorder="1">
      <alignment/>
      <protection/>
    </xf>
    <xf numFmtId="0" fontId="5" fillId="0" borderId="11" xfId="54" applyBorder="1">
      <alignment/>
      <protection/>
    </xf>
    <xf numFmtId="0" fontId="5" fillId="0" borderId="125" xfId="54" applyBorder="1">
      <alignment/>
      <protection/>
    </xf>
    <xf numFmtId="0" fontId="2" fillId="42" borderId="126" xfId="54" applyFont="1" applyFill="1" applyBorder="1" applyAlignment="1">
      <alignment horizontal="center" vertical="center" wrapText="1"/>
      <protection/>
    </xf>
    <xf numFmtId="0" fontId="5" fillId="0" borderId="127" xfId="54" applyBorder="1">
      <alignment/>
      <protection/>
    </xf>
    <xf numFmtId="0" fontId="5" fillId="0" borderId="128" xfId="54" applyBorder="1">
      <alignment/>
      <protection/>
    </xf>
    <xf numFmtId="0" fontId="2" fillId="43" borderId="126" xfId="54" applyFont="1" applyFill="1" applyBorder="1" applyAlignment="1">
      <alignment horizontal="center" vertical="center"/>
      <protection/>
    </xf>
    <xf numFmtId="0" fontId="5" fillId="0" borderId="129" xfId="54" applyBorder="1">
      <alignment/>
      <protection/>
    </xf>
    <xf numFmtId="0" fontId="2" fillId="44" borderId="130" xfId="54" applyFont="1" applyFill="1" applyBorder="1" applyAlignment="1">
      <alignment horizontal="center" vertical="center" wrapText="1"/>
      <protection/>
    </xf>
    <xf numFmtId="0" fontId="5" fillId="0" borderId="131" xfId="54" applyBorder="1">
      <alignment/>
      <protection/>
    </xf>
    <xf numFmtId="0" fontId="5" fillId="0" borderId="132" xfId="54" applyBorder="1">
      <alignment/>
      <protection/>
    </xf>
    <xf numFmtId="0" fontId="2" fillId="35" borderId="133" xfId="54" applyFont="1" applyFill="1" applyBorder="1" applyAlignment="1">
      <alignment horizontal="center" vertical="center" wrapText="1"/>
      <protection/>
    </xf>
    <xf numFmtId="0" fontId="5" fillId="0" borderId="134" xfId="54" applyBorder="1">
      <alignment/>
      <protection/>
    </xf>
    <xf numFmtId="0" fontId="5" fillId="0" borderId="135" xfId="54" applyBorder="1">
      <alignment/>
      <protection/>
    </xf>
    <xf numFmtId="0" fontId="2" fillId="35" borderId="103" xfId="54" applyFont="1" applyFill="1" applyBorder="1" applyAlignment="1">
      <alignment horizontal="center" vertical="center" wrapText="1"/>
      <protection/>
    </xf>
    <xf numFmtId="0" fontId="2" fillId="35" borderId="132" xfId="54" applyFont="1" applyFill="1" applyBorder="1" applyAlignment="1">
      <alignment horizontal="center" vertical="center" wrapText="1"/>
      <protection/>
    </xf>
    <xf numFmtId="0" fontId="2" fillId="35" borderId="102" xfId="54" applyFont="1" applyFill="1" applyBorder="1" applyAlignment="1">
      <alignment horizontal="center" vertical="center" wrapText="1"/>
      <protection/>
    </xf>
    <xf numFmtId="0" fontId="2" fillId="35" borderId="114" xfId="54" applyFont="1" applyFill="1" applyBorder="1" applyAlignment="1">
      <alignment horizontal="center" vertical="center" wrapText="1"/>
      <protection/>
    </xf>
    <xf numFmtId="0" fontId="2" fillId="0" borderId="52" xfId="53" applyFont="1" applyBorder="1" applyAlignment="1" applyProtection="1">
      <alignment horizontal="center" vertical="center" textRotation="90" wrapText="1"/>
      <protection locked="0"/>
    </xf>
    <xf numFmtId="0" fontId="12" fillId="0" borderId="136" xfId="53" applyFont="1" applyBorder="1" applyAlignment="1" applyProtection="1">
      <alignment horizontal="center" vertical="center" textRotation="90" wrapText="1"/>
      <protection locked="0"/>
    </xf>
    <xf numFmtId="0" fontId="2" fillId="0" borderId="137" xfId="53" applyFont="1" applyBorder="1" applyAlignment="1" applyProtection="1">
      <alignment horizontal="center" vertical="center" textRotation="90" wrapText="1"/>
      <protection locked="0"/>
    </xf>
    <xf numFmtId="0" fontId="12" fillId="0" borderId="138" xfId="53" applyFont="1" applyBorder="1" applyAlignment="1" applyProtection="1">
      <alignment horizontal="center" vertical="center" textRotation="90" wrapText="1"/>
      <protection locked="0"/>
    </xf>
    <xf numFmtId="0" fontId="12" fillId="0" borderId="15" xfId="53" applyFont="1" applyBorder="1" applyAlignment="1" applyProtection="1">
      <alignment horizontal="center" vertical="center" textRotation="90" wrapText="1"/>
      <protection locked="0"/>
    </xf>
    <xf numFmtId="169" fontId="13" fillId="0" borderId="139" xfId="63" applyNumberFormat="1" applyFont="1" applyBorder="1" applyAlignment="1" applyProtection="1">
      <alignment horizontal="center" vertical="center" wrapText="1"/>
      <protection locked="0"/>
    </xf>
    <xf numFmtId="169" fontId="13" fillId="0" borderId="140" xfId="63" applyNumberFormat="1" applyFont="1" applyBorder="1" applyAlignment="1" applyProtection="1">
      <alignment horizontal="center" vertical="center" wrapText="1"/>
      <protection locked="0"/>
    </xf>
    <xf numFmtId="169" fontId="13" fillId="0" borderId="141" xfId="63" applyNumberFormat="1" applyFont="1" applyBorder="1" applyAlignment="1" applyProtection="1">
      <alignment horizontal="center" vertical="center" wrapText="1"/>
      <protection locked="0"/>
    </xf>
    <xf numFmtId="0" fontId="13" fillId="0" borderId="139" xfId="54" applyFont="1" applyBorder="1" applyAlignment="1" applyProtection="1">
      <alignment horizontal="center" vertical="center" wrapText="1"/>
      <protection locked="0"/>
    </xf>
    <xf numFmtId="0" fontId="13" fillId="0" borderId="140" xfId="54" applyFont="1" applyBorder="1" applyAlignment="1" applyProtection="1">
      <alignment horizontal="center" vertical="center" wrapText="1"/>
      <protection locked="0"/>
    </xf>
    <xf numFmtId="0" fontId="13" fillId="0" borderId="141" xfId="54" applyFont="1" applyBorder="1" applyAlignment="1" applyProtection="1">
      <alignment horizontal="center" vertical="center" wrapText="1"/>
      <protection locked="0"/>
    </xf>
    <xf numFmtId="0" fontId="13" fillId="0" borderId="142" xfId="54" applyFont="1" applyBorder="1" applyAlignment="1" applyProtection="1">
      <alignment horizontal="center" vertical="center" wrapText="1"/>
      <protection locked="0"/>
    </xf>
    <xf numFmtId="0" fontId="13" fillId="0" borderId="143" xfId="54" applyFont="1" applyBorder="1" applyAlignment="1" applyProtection="1">
      <alignment horizontal="center" vertical="center" wrapText="1"/>
      <protection locked="0"/>
    </xf>
    <xf numFmtId="0" fontId="2" fillId="0" borderId="136" xfId="53" applyFont="1" applyBorder="1" applyAlignment="1" applyProtection="1">
      <alignment horizontal="center" vertical="center" textRotation="90" wrapText="1"/>
      <protection locked="0"/>
    </xf>
    <xf numFmtId="0" fontId="2" fillId="0" borderId="144" xfId="53" applyFont="1" applyBorder="1" applyAlignment="1" applyProtection="1">
      <alignment horizontal="center" vertical="center" textRotation="90" wrapText="1"/>
      <protection locked="0"/>
    </xf>
    <xf numFmtId="169" fontId="10" fillId="0" borderId="145" xfId="63" applyNumberFormat="1" applyFont="1" applyBorder="1" applyAlignment="1" applyProtection="1">
      <alignment horizontal="center" vertical="center" wrapText="1"/>
      <protection locked="0"/>
    </xf>
    <xf numFmtId="169" fontId="10" fillId="0" borderId="140" xfId="63" applyNumberFormat="1" applyFont="1" applyBorder="1" applyAlignment="1" applyProtection="1">
      <alignment horizontal="center" vertical="center" wrapText="1"/>
      <protection locked="0"/>
    </xf>
    <xf numFmtId="169" fontId="10" fillId="0" borderId="146" xfId="63" applyNumberFormat="1" applyFont="1" applyBorder="1" applyAlignment="1" applyProtection="1">
      <alignment horizontal="center" vertical="center" wrapText="1"/>
      <protection locked="0"/>
    </xf>
    <xf numFmtId="169" fontId="10" fillId="0" borderId="142" xfId="63" applyNumberFormat="1" applyFont="1" applyBorder="1" applyAlignment="1" applyProtection="1">
      <alignment horizontal="center" vertical="center" wrapText="1"/>
      <protection locked="0"/>
    </xf>
    <xf numFmtId="169" fontId="10" fillId="0" borderId="141" xfId="63" applyNumberFormat="1" applyFont="1" applyBorder="1" applyAlignment="1" applyProtection="1">
      <alignment horizontal="center" vertical="center" wrapText="1"/>
      <protection locked="0"/>
    </xf>
    <xf numFmtId="169" fontId="10" fillId="0" borderId="139" xfId="63" applyNumberFormat="1" applyFont="1" applyBorder="1" applyAlignment="1" applyProtection="1">
      <alignment horizontal="center" vertical="center" wrapText="1"/>
      <protection locked="0"/>
    </xf>
    <xf numFmtId="169" fontId="10" fillId="0" borderId="147" xfId="63" applyNumberFormat="1" applyFont="1" applyBorder="1" applyAlignment="1" applyProtection="1">
      <alignment horizontal="center" vertical="center" wrapText="1"/>
      <protection locked="0"/>
    </xf>
    <xf numFmtId="0" fontId="9" fillId="2" borderId="148" xfId="53" applyFont="1" applyFill="1" applyBorder="1" applyAlignment="1" applyProtection="1">
      <alignment horizontal="center" vertical="center" wrapText="1"/>
      <protection/>
    </xf>
    <xf numFmtId="0" fontId="9" fillId="2" borderId="138" xfId="53" applyFont="1" applyFill="1" applyBorder="1" applyAlignment="1" applyProtection="1">
      <alignment horizontal="center" vertical="center" wrapText="1"/>
      <protection/>
    </xf>
    <xf numFmtId="0" fontId="9" fillId="2" borderId="15" xfId="53" applyFont="1" applyFill="1" applyBorder="1" applyAlignment="1" applyProtection="1">
      <alignment horizontal="center" vertical="center" wrapText="1"/>
      <protection/>
    </xf>
    <xf numFmtId="0" fontId="2" fillId="34" borderId="148" xfId="53" applyFont="1" applyFill="1" applyBorder="1" applyAlignment="1" applyProtection="1">
      <alignment horizontal="center" vertical="center" wrapText="1"/>
      <protection/>
    </xf>
    <xf numFmtId="0" fontId="2" fillId="34" borderId="138" xfId="53" applyFont="1" applyFill="1" applyBorder="1" applyAlignment="1" applyProtection="1">
      <alignment horizontal="center" vertical="center" wrapText="1"/>
      <protection/>
    </xf>
    <xf numFmtId="0" fontId="2" fillId="34" borderId="15" xfId="53" applyFont="1" applyFill="1" applyBorder="1" applyAlignment="1" applyProtection="1">
      <alignment horizontal="center" vertical="center" wrapText="1"/>
      <protection/>
    </xf>
    <xf numFmtId="0" fontId="2" fillId="34" borderId="149" xfId="53" applyFont="1" applyFill="1" applyBorder="1" applyAlignment="1" applyProtection="1">
      <alignment horizontal="center" vertical="center" wrapText="1"/>
      <protection/>
    </xf>
    <xf numFmtId="0" fontId="2" fillId="34" borderId="150" xfId="53" applyFont="1" applyFill="1" applyBorder="1" applyAlignment="1" applyProtection="1">
      <alignment horizontal="center" vertical="center" wrapText="1"/>
      <protection/>
    </xf>
    <xf numFmtId="0" fontId="2" fillId="34" borderId="151" xfId="53" applyFont="1" applyFill="1" applyBorder="1" applyAlignment="1" applyProtection="1">
      <alignment horizontal="center" vertical="center" wrapText="1"/>
      <protection/>
    </xf>
    <xf numFmtId="0" fontId="2" fillId="45" borderId="152" xfId="53" applyFont="1" applyFill="1" applyBorder="1" applyAlignment="1" applyProtection="1">
      <alignment horizontal="center" vertical="center" wrapText="1"/>
      <protection/>
    </xf>
    <xf numFmtId="0" fontId="0" fillId="46" borderId="153" xfId="53" applyFill="1" applyBorder="1" applyAlignment="1" applyProtection="1">
      <alignment horizontal="center" vertical="center" wrapText="1"/>
      <protection/>
    </xf>
    <xf numFmtId="0" fontId="0" fillId="0" borderId="15" xfId="53" applyBorder="1" applyAlignment="1" applyProtection="1">
      <alignment/>
      <protection/>
    </xf>
    <xf numFmtId="0" fontId="2" fillId="45" borderId="154" xfId="53" applyFont="1" applyFill="1" applyBorder="1" applyAlignment="1" applyProtection="1">
      <alignment horizontal="center" vertical="center" wrapText="1"/>
      <protection/>
    </xf>
    <xf numFmtId="0" fontId="2" fillId="45" borderId="134" xfId="53" applyFont="1" applyFill="1" applyBorder="1" applyAlignment="1" applyProtection="1">
      <alignment horizontal="center" vertical="center" wrapText="1"/>
      <protection/>
    </xf>
    <xf numFmtId="0" fontId="2" fillId="45" borderId="155" xfId="53" applyFont="1" applyFill="1" applyBorder="1" applyAlignment="1" applyProtection="1">
      <alignment horizontal="center" vertical="center" wrapText="1"/>
      <protection/>
    </xf>
    <xf numFmtId="0" fontId="2" fillId="34" borderId="156" xfId="53" applyFont="1" applyFill="1" applyBorder="1" applyAlignment="1" applyProtection="1">
      <alignment horizontal="center" vertical="center" wrapText="1"/>
      <protection/>
    </xf>
    <xf numFmtId="0" fontId="0" fillId="0" borderId="156" xfId="53" applyBorder="1" applyAlignment="1" applyProtection="1">
      <alignment horizontal="center" vertical="center" wrapText="1"/>
      <protection/>
    </xf>
    <xf numFmtId="0" fontId="2" fillId="41" borderId="157" xfId="53" applyFont="1" applyFill="1" applyBorder="1" applyAlignment="1" applyProtection="1">
      <alignment horizontal="center" vertical="center" wrapText="1"/>
      <protection/>
    </xf>
    <xf numFmtId="0" fontId="2" fillId="41" borderId="158" xfId="53" applyFont="1" applyFill="1" applyBorder="1" applyAlignment="1" applyProtection="1">
      <alignment horizontal="center" vertical="center" wrapText="1"/>
      <protection/>
    </xf>
    <xf numFmtId="0" fontId="2" fillId="41" borderId="159" xfId="53" applyFont="1" applyFill="1" applyBorder="1" applyAlignment="1" applyProtection="1">
      <alignment horizontal="center" vertical="center" wrapText="1"/>
      <protection/>
    </xf>
    <xf numFmtId="0" fontId="2" fillId="34" borderId="160" xfId="53" applyFont="1" applyFill="1" applyBorder="1" applyAlignment="1" applyProtection="1">
      <alignment horizontal="center" vertical="center" wrapText="1"/>
      <protection/>
    </xf>
    <xf numFmtId="0" fontId="2" fillId="34" borderId="161" xfId="53" applyFont="1" applyFill="1" applyBorder="1" applyAlignment="1" applyProtection="1">
      <alignment horizontal="center" vertical="center" wrapText="1"/>
      <protection/>
    </xf>
    <xf numFmtId="0" fontId="2" fillId="34" borderId="162" xfId="53" applyFont="1" applyFill="1" applyBorder="1" applyAlignment="1" applyProtection="1">
      <alignment horizontal="center" vertical="center" wrapText="1"/>
      <protection/>
    </xf>
    <xf numFmtId="0" fontId="2" fillId="41" borderId="163" xfId="53" applyFont="1" applyFill="1" applyBorder="1" applyAlignment="1" applyProtection="1">
      <alignment horizontal="center" vertical="center" wrapText="1"/>
      <protection/>
    </xf>
    <xf numFmtId="0" fontId="2" fillId="41" borderId="164" xfId="53" applyFont="1" applyFill="1" applyBorder="1" applyAlignment="1" applyProtection="1">
      <alignment horizontal="center" vertical="center" wrapText="1"/>
      <protection/>
    </xf>
    <xf numFmtId="0" fontId="2" fillId="34" borderId="165" xfId="53" applyFont="1" applyFill="1" applyBorder="1" applyAlignment="1" applyProtection="1">
      <alignment horizontal="center" vertical="center" wrapText="1"/>
      <protection/>
    </xf>
    <xf numFmtId="0" fontId="0" fillId="0" borderId="15" xfId="53" applyBorder="1" applyAlignment="1" applyProtection="1">
      <alignment horizontal="center" vertical="center" wrapText="1"/>
      <protection/>
    </xf>
    <xf numFmtId="0" fontId="2" fillId="34" borderId="166" xfId="53" applyFont="1" applyFill="1" applyBorder="1" applyAlignment="1" applyProtection="1">
      <alignment horizontal="center" vertical="center" wrapText="1"/>
      <protection/>
    </xf>
    <xf numFmtId="0" fontId="2" fillId="34" borderId="167" xfId="53" applyFont="1" applyFill="1" applyBorder="1" applyAlignment="1" applyProtection="1">
      <alignment horizontal="center" vertical="center" wrapText="1"/>
      <protection/>
    </xf>
    <xf numFmtId="0" fontId="2" fillId="34" borderId="168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Border="1" applyAlignment="1" applyProtection="1">
      <alignment horizontal="center" vertical="center" wrapText="1"/>
      <protection/>
    </xf>
    <xf numFmtId="0" fontId="8" fillId="34" borderId="169" xfId="53" applyFont="1" applyFill="1" applyBorder="1" applyAlignment="1" applyProtection="1">
      <alignment horizontal="center" vertical="center" wrapText="1"/>
      <protection/>
    </xf>
    <xf numFmtId="0" fontId="8" fillId="34" borderId="170" xfId="53" applyFont="1" applyFill="1" applyBorder="1" applyAlignment="1" applyProtection="1">
      <alignment horizontal="center" vertical="center" wrapText="1"/>
      <protection/>
    </xf>
    <xf numFmtId="0" fontId="8" fillId="34" borderId="171" xfId="53" applyFont="1" applyFill="1" applyBorder="1" applyAlignment="1" applyProtection="1">
      <alignment horizontal="center" vertical="center" wrapText="1"/>
      <protection/>
    </xf>
    <xf numFmtId="0" fontId="2" fillId="45" borderId="172" xfId="53" applyFont="1" applyFill="1" applyBorder="1" applyAlignment="1" applyProtection="1">
      <alignment horizontal="center" vertical="center" wrapText="1"/>
      <protection/>
    </xf>
    <xf numFmtId="0" fontId="2" fillId="45" borderId="173" xfId="53" applyFont="1" applyFill="1" applyBorder="1" applyAlignment="1" applyProtection="1">
      <alignment horizontal="center" vertical="center" wrapText="1"/>
      <protection/>
    </xf>
    <xf numFmtId="0" fontId="0" fillId="46" borderId="174" xfId="53" applyFill="1" applyBorder="1" applyAlignment="1" applyProtection="1">
      <alignment horizontal="center" vertical="center" wrapText="1"/>
      <protection/>
    </xf>
    <xf numFmtId="0" fontId="8" fillId="34" borderId="175" xfId="53" applyFont="1" applyFill="1" applyBorder="1" applyAlignment="1" applyProtection="1">
      <alignment horizontal="center" vertical="center" wrapText="1"/>
      <protection/>
    </xf>
    <xf numFmtId="0" fontId="8" fillId="34" borderId="176" xfId="53" applyFont="1" applyFill="1" applyBorder="1" applyAlignment="1" applyProtection="1">
      <alignment horizontal="center" vertical="center" wrapText="1"/>
      <protection/>
    </xf>
    <xf numFmtId="0" fontId="8" fillId="34" borderId="152" xfId="53" applyFont="1" applyFill="1" applyBorder="1" applyAlignment="1" applyProtection="1">
      <alignment horizontal="center" vertical="center" wrapText="1"/>
      <protection/>
    </xf>
    <xf numFmtId="0" fontId="2" fillId="34" borderId="177" xfId="53" applyFont="1" applyFill="1" applyBorder="1" applyAlignment="1" applyProtection="1">
      <alignment horizontal="center" vertical="center" wrapText="1"/>
      <protection/>
    </xf>
    <xf numFmtId="0" fontId="2" fillId="34" borderId="178" xfId="53" applyFont="1" applyFill="1" applyBorder="1" applyAlignment="1" applyProtection="1">
      <alignment horizontal="center" vertical="center" wrapText="1"/>
      <protection/>
    </xf>
    <xf numFmtId="0" fontId="2" fillId="34" borderId="179" xfId="53" applyFont="1" applyFill="1" applyBorder="1" applyAlignment="1" applyProtection="1">
      <alignment horizontal="center" vertical="center" wrapText="1"/>
      <protection/>
    </xf>
    <xf numFmtId="0" fontId="2" fillId="34" borderId="180" xfId="53" applyFont="1" applyFill="1" applyBorder="1" applyAlignment="1" applyProtection="1">
      <alignment horizontal="center" vertical="center" wrapText="1"/>
      <protection/>
    </xf>
    <xf numFmtId="0" fontId="2" fillId="34" borderId="181" xfId="53" applyFont="1" applyFill="1" applyBorder="1" applyAlignment="1" applyProtection="1">
      <alignment horizontal="center" vertical="center" wrapText="1"/>
      <protection/>
    </xf>
    <xf numFmtId="0" fontId="2" fillId="34" borderId="182" xfId="53" applyFont="1" applyFill="1" applyBorder="1" applyAlignment="1" applyProtection="1">
      <alignment horizontal="center" vertical="center" wrapText="1"/>
      <protection/>
    </xf>
    <xf numFmtId="0" fontId="8" fillId="34" borderId="157" xfId="53" applyFont="1" applyFill="1" applyBorder="1" applyAlignment="1" applyProtection="1">
      <alignment horizontal="center" vertical="center" wrapText="1"/>
      <protection/>
    </xf>
    <xf numFmtId="0" fontId="8" fillId="34" borderId="158" xfId="53" applyFont="1" applyFill="1" applyBorder="1" applyAlignment="1" applyProtection="1">
      <alignment horizontal="center" vertical="center" wrapText="1"/>
      <protection/>
    </xf>
    <xf numFmtId="0" fontId="8" fillId="34" borderId="159" xfId="53" applyFont="1" applyFill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15" fillId="38" borderId="65" xfId="54" applyFont="1" applyFill="1" applyBorder="1" applyAlignment="1">
      <alignment horizontal="center" vertical="center" wrapText="1"/>
      <protection/>
    </xf>
    <xf numFmtId="0" fontId="2" fillId="37" borderId="0" xfId="55" applyFont="1" applyFill="1" applyBorder="1" applyAlignment="1">
      <alignment horizontal="center" vertical="center" wrapText="1"/>
      <protection/>
    </xf>
    <xf numFmtId="0" fontId="15" fillId="37" borderId="183" xfId="54" applyFont="1" applyFill="1" applyBorder="1" applyAlignment="1">
      <alignment horizontal="right"/>
      <protection/>
    </xf>
    <xf numFmtId="0" fontId="15" fillId="37" borderId="184" xfId="54" applyFont="1" applyFill="1" applyBorder="1" applyAlignment="1">
      <alignment horizontal="right"/>
      <protection/>
    </xf>
    <xf numFmtId="0" fontId="15" fillId="37" borderId="185" xfId="54" applyFont="1" applyFill="1" applyBorder="1" applyAlignment="1">
      <alignment horizontal="right"/>
      <protection/>
    </xf>
    <xf numFmtId="0" fontId="9" fillId="38" borderId="183" xfId="54" applyFont="1" applyFill="1" applyBorder="1" applyAlignment="1">
      <alignment horizontal="left" vertical="center" wrapText="1"/>
      <protection/>
    </xf>
    <xf numFmtId="0" fontId="9" fillId="38" borderId="184" xfId="54" applyFont="1" applyFill="1" applyBorder="1" applyAlignment="1">
      <alignment horizontal="left" vertical="center" wrapText="1"/>
      <protection/>
    </xf>
    <xf numFmtId="0" fontId="9" fillId="38" borderId="185" xfId="54" applyFont="1" applyFill="1" applyBorder="1" applyAlignment="1">
      <alignment horizontal="left" vertical="center" wrapText="1"/>
      <protection/>
    </xf>
    <xf numFmtId="0" fontId="9" fillId="38" borderId="65" xfId="54" applyFont="1" applyFill="1" applyBorder="1" applyAlignment="1">
      <alignment horizontal="left"/>
      <protection/>
    </xf>
    <xf numFmtId="0" fontId="9" fillId="38" borderId="183" xfId="54" applyFont="1" applyFill="1" applyBorder="1" applyAlignment="1">
      <alignment horizontal="center" vertical="center" wrapText="1"/>
      <protection/>
    </xf>
    <xf numFmtId="0" fontId="9" fillId="38" borderId="184" xfId="54" applyFont="1" applyFill="1" applyBorder="1" applyAlignment="1">
      <alignment horizontal="center" vertical="center" wrapText="1"/>
      <protection/>
    </xf>
    <xf numFmtId="0" fontId="9" fillId="38" borderId="185" xfId="54" applyFont="1" applyFill="1" applyBorder="1" applyAlignment="1">
      <alignment horizontal="center" vertical="center" wrapText="1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4" xfId="51"/>
    <cellStyle name="Normal 15 2" xfId="52"/>
    <cellStyle name="Normal 2" xfId="53"/>
    <cellStyle name="Normal 2 2" xfId="54"/>
    <cellStyle name="Normal 3" xfId="55"/>
    <cellStyle name="Normal 3 3" xfId="56"/>
    <cellStyle name="Nota" xfId="57"/>
    <cellStyle name="Percent" xfId="58"/>
    <cellStyle name="Saída" xfId="59"/>
    <cellStyle name="Comma" xfId="60"/>
    <cellStyle name="Comma [0]" xfId="61"/>
    <cellStyle name="Separador de milhares 11 2" xfId="62"/>
    <cellStyle name="Separador de milhares 2" xfId="63"/>
    <cellStyle name="Separador de milhares 2 2" xfId="64"/>
    <cellStyle name="Separador de milhares 3" xfId="65"/>
    <cellStyle name="Separador de milhares 9" xfId="66"/>
    <cellStyle name="Separador de milhares 9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IV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III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IV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Modelos\Bases%20Output%20a%20&#8212;%20LO1003\base_qq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II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umentos\cjf\APLANG\GNOVO\Transpar&#234;ncia%20Rotinas\base.ref.2023.04_ANEXO_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4</v>
          </cell>
        </row>
        <row r="4">
          <cell r="B4">
            <v>2023</v>
          </cell>
        </row>
        <row r="6">
          <cell r="B6" t="str">
            <v>01/04/2023</v>
          </cell>
        </row>
        <row r="7">
          <cell r="B7" t="str">
            <v>04</v>
          </cell>
        </row>
        <row r="8">
          <cell r="B8" t="str">
            <v>05</v>
          </cell>
        </row>
        <row r="11">
          <cell r="B11" t="str">
            <v>ABR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4</v>
          </cell>
        </row>
        <row r="4">
          <cell r="B4">
            <v>2023</v>
          </cell>
        </row>
        <row r="5">
          <cell r="B5" t="str">
            <v>20/05/2023</v>
          </cell>
        </row>
        <row r="6">
          <cell r="B6" t="str">
            <v>01/04/2023</v>
          </cell>
        </row>
        <row r="7">
          <cell r="B7" t="str">
            <v>04</v>
          </cell>
        </row>
        <row r="8">
          <cell r="B8" t="str">
            <v>05</v>
          </cell>
        </row>
        <row r="11">
          <cell r="B11" t="str">
            <v>ABR</v>
          </cell>
        </row>
      </sheetData>
      <sheetData sheetId="2">
        <row r="5">
          <cell r="C5">
            <v>44958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25">
          <cell r="D25">
            <v>4</v>
          </cell>
        </row>
        <row r="26">
          <cell r="D26">
            <v>2023</v>
          </cell>
        </row>
        <row r="27">
          <cell r="D27" t="str">
            <v>20/05/2023</v>
          </cell>
        </row>
        <row r="28">
          <cell r="D28" t="str">
            <v>01/04/2023</v>
          </cell>
        </row>
        <row r="29">
          <cell r="D29" t="str">
            <v>04</v>
          </cell>
        </row>
        <row r="30">
          <cell r="D30" t="str">
            <v>05</v>
          </cell>
        </row>
        <row r="33">
          <cell r="D33" t="str">
            <v>ABR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4</v>
          </cell>
        </row>
        <row r="4">
          <cell r="B4">
            <v>2023</v>
          </cell>
        </row>
        <row r="5">
          <cell r="B5" t="str">
            <v>20/05/2023</v>
          </cell>
        </row>
        <row r="6">
          <cell r="B6" t="str">
            <v>01/04/2023</v>
          </cell>
        </row>
        <row r="7">
          <cell r="B7" t="str">
            <v>04</v>
          </cell>
        </row>
        <row r="8">
          <cell r="B8" t="str">
            <v>05</v>
          </cell>
        </row>
        <row r="11">
          <cell r="B11" t="str">
            <v>ABR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4</v>
          </cell>
        </row>
        <row r="57">
          <cell r="D57">
            <v>2023</v>
          </cell>
        </row>
        <row r="58">
          <cell r="D58" t="str">
            <v>20/05/2023</v>
          </cell>
        </row>
        <row r="59">
          <cell r="D59" t="str">
            <v>01/04/2023</v>
          </cell>
        </row>
        <row r="60">
          <cell r="D60" t="str">
            <v>04</v>
          </cell>
        </row>
        <row r="61">
          <cell r="D61" t="str">
            <v>05</v>
          </cell>
        </row>
        <row r="64">
          <cell r="D64" t="str">
            <v>ABR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2" width="11.140625" style="130" customWidth="1"/>
    <col min="3" max="3" width="11.140625" style="102" customWidth="1"/>
    <col min="4" max="4" width="13.28125" style="102" customWidth="1"/>
    <col min="5" max="6" width="14.28125" style="102" customWidth="1"/>
    <col min="7" max="7" width="14.28125" style="131" customWidth="1"/>
    <col min="8" max="12" width="14.28125" style="102" customWidth="1"/>
    <col min="13" max="13" width="15.8515625" style="102" customWidth="1"/>
    <col min="14" max="16384" width="9.140625" style="102" customWidth="1"/>
  </cols>
  <sheetData>
    <row r="1" spans="1:13" ht="12.75" customHeight="1">
      <c r="A1" s="248" t="s">
        <v>69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48" t="s">
        <v>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s="106" customFormat="1" ht="12.75" customHeight="1">
      <c r="A4" s="104" t="s">
        <v>115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s="108" customFormat="1" ht="13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L5" s="109" t="s">
        <v>1</v>
      </c>
      <c r="M5" s="223" t="s">
        <v>118</v>
      </c>
    </row>
    <row r="6" spans="1:13" ht="13.5" customHeight="1" thickTop="1">
      <c r="A6" s="249" t="s">
        <v>31</v>
      </c>
      <c r="B6" s="250"/>
      <c r="C6" s="250"/>
      <c r="D6" s="251"/>
      <c r="E6" s="255" t="s">
        <v>32</v>
      </c>
      <c r="F6" s="256"/>
      <c r="G6" s="256"/>
      <c r="H6" s="256"/>
      <c r="I6" s="257"/>
      <c r="J6" s="258" t="s">
        <v>70</v>
      </c>
      <c r="K6" s="256"/>
      <c r="L6" s="259"/>
      <c r="M6" s="260" t="s">
        <v>75</v>
      </c>
    </row>
    <row r="7" spans="1:13" ht="12.75" customHeight="1">
      <c r="A7" s="252"/>
      <c r="B7" s="253"/>
      <c r="C7" s="253"/>
      <c r="D7" s="254"/>
      <c r="E7" s="263" t="s">
        <v>71</v>
      </c>
      <c r="F7" s="264"/>
      <c r="G7" s="265"/>
      <c r="H7" s="246" t="s">
        <v>72</v>
      </c>
      <c r="I7" s="266" t="s">
        <v>3</v>
      </c>
      <c r="J7" s="268" t="s">
        <v>76</v>
      </c>
      <c r="K7" s="246" t="s">
        <v>73</v>
      </c>
      <c r="L7" s="246" t="s">
        <v>3</v>
      </c>
      <c r="M7" s="261"/>
    </row>
    <row r="8" spans="1:13" ht="38.25">
      <c r="A8" s="110" t="s">
        <v>37</v>
      </c>
      <c r="B8" s="111" t="s">
        <v>38</v>
      </c>
      <c r="C8" s="111" t="s">
        <v>39</v>
      </c>
      <c r="D8" s="112" t="s">
        <v>77</v>
      </c>
      <c r="E8" s="110" t="s">
        <v>78</v>
      </c>
      <c r="F8" s="111" t="s">
        <v>79</v>
      </c>
      <c r="G8" s="113" t="s">
        <v>27</v>
      </c>
      <c r="H8" s="247"/>
      <c r="I8" s="267"/>
      <c r="J8" s="269"/>
      <c r="K8" s="247"/>
      <c r="L8" s="247"/>
      <c r="M8" s="262"/>
    </row>
    <row r="9" spans="1:13" s="115" customFormat="1" ht="12.75" customHeight="1">
      <c r="A9" s="235" t="s">
        <v>58</v>
      </c>
      <c r="B9" s="238" t="s">
        <v>59</v>
      </c>
      <c r="C9" s="241" t="s">
        <v>60</v>
      </c>
      <c r="D9" s="114">
        <v>13</v>
      </c>
      <c r="E9" s="158">
        <v>530</v>
      </c>
      <c r="F9" s="159"/>
      <c r="G9" s="160">
        <f>E9+F9</f>
        <v>530</v>
      </c>
      <c r="H9" s="161"/>
      <c r="I9" s="160">
        <f>G9+H9</f>
        <v>530</v>
      </c>
      <c r="J9" s="158">
        <v>301</v>
      </c>
      <c r="K9" s="159">
        <v>52</v>
      </c>
      <c r="L9" s="162">
        <f>J9+K9</f>
        <v>353</v>
      </c>
      <c r="M9" s="163">
        <v>56</v>
      </c>
    </row>
    <row r="10" spans="1:13" s="115" customFormat="1" ht="12.75">
      <c r="A10" s="236"/>
      <c r="B10" s="239"/>
      <c r="C10" s="242"/>
      <c r="D10" s="116">
        <v>12</v>
      </c>
      <c r="E10" s="164">
        <v>34</v>
      </c>
      <c r="F10" s="165"/>
      <c r="G10" s="166">
        <f aca="true" t="shared" si="0" ref="G10:G33">E10+F10</f>
        <v>34</v>
      </c>
      <c r="H10" s="167"/>
      <c r="I10" s="166">
        <f aca="true" t="shared" si="1" ref="I10:I49">G10+H10</f>
        <v>34</v>
      </c>
      <c r="J10" s="164"/>
      <c r="K10" s="165"/>
      <c r="L10" s="168">
        <f aca="true" t="shared" si="2" ref="L10:L49">J10+K10</f>
        <v>0</v>
      </c>
      <c r="M10" s="169"/>
    </row>
    <row r="11" spans="1:13" s="115" customFormat="1" ht="12.75">
      <c r="A11" s="236"/>
      <c r="B11" s="239"/>
      <c r="C11" s="243"/>
      <c r="D11" s="117">
        <v>11</v>
      </c>
      <c r="E11" s="170">
        <v>47</v>
      </c>
      <c r="F11" s="171"/>
      <c r="G11" s="172">
        <f t="shared" si="0"/>
        <v>47</v>
      </c>
      <c r="H11" s="167"/>
      <c r="I11" s="172">
        <f t="shared" si="1"/>
        <v>47</v>
      </c>
      <c r="J11" s="170">
        <v>1</v>
      </c>
      <c r="K11" s="171"/>
      <c r="L11" s="173">
        <f t="shared" si="2"/>
        <v>1</v>
      </c>
      <c r="M11" s="174"/>
    </row>
    <row r="12" spans="1:13" s="115" customFormat="1" ht="12.75">
      <c r="A12" s="236"/>
      <c r="B12" s="239"/>
      <c r="C12" s="244" t="s">
        <v>61</v>
      </c>
      <c r="D12" s="114">
        <v>10</v>
      </c>
      <c r="E12" s="158">
        <v>50</v>
      </c>
      <c r="F12" s="159"/>
      <c r="G12" s="160">
        <f t="shared" si="0"/>
        <v>50</v>
      </c>
      <c r="H12" s="167"/>
      <c r="I12" s="160">
        <f t="shared" si="1"/>
        <v>50</v>
      </c>
      <c r="J12" s="158"/>
      <c r="K12" s="159"/>
      <c r="L12" s="162">
        <f t="shared" si="2"/>
        <v>0</v>
      </c>
      <c r="M12" s="163"/>
    </row>
    <row r="13" spans="1:13" s="115" customFormat="1" ht="12.75">
      <c r="A13" s="236"/>
      <c r="B13" s="239"/>
      <c r="C13" s="242"/>
      <c r="D13" s="116">
        <v>9</v>
      </c>
      <c r="E13" s="164">
        <v>20</v>
      </c>
      <c r="F13" s="165"/>
      <c r="G13" s="166">
        <f t="shared" si="0"/>
        <v>20</v>
      </c>
      <c r="H13" s="167"/>
      <c r="I13" s="166">
        <f t="shared" si="1"/>
        <v>20</v>
      </c>
      <c r="J13" s="164">
        <v>2</v>
      </c>
      <c r="K13" s="165"/>
      <c r="L13" s="168">
        <f t="shared" si="2"/>
        <v>2</v>
      </c>
      <c r="M13" s="169"/>
    </row>
    <row r="14" spans="1:13" s="115" customFormat="1" ht="12.75">
      <c r="A14" s="236"/>
      <c r="B14" s="239"/>
      <c r="C14" s="242"/>
      <c r="D14" s="116">
        <v>8</v>
      </c>
      <c r="E14" s="164">
        <v>5</v>
      </c>
      <c r="F14" s="165"/>
      <c r="G14" s="166">
        <f t="shared" si="0"/>
        <v>5</v>
      </c>
      <c r="H14" s="167"/>
      <c r="I14" s="166">
        <f t="shared" si="1"/>
        <v>5</v>
      </c>
      <c r="J14" s="164"/>
      <c r="K14" s="165">
        <v>3</v>
      </c>
      <c r="L14" s="168">
        <f t="shared" si="2"/>
        <v>3</v>
      </c>
      <c r="M14" s="169">
        <v>5</v>
      </c>
    </row>
    <row r="15" spans="1:13" s="115" customFormat="1" ht="12.75">
      <c r="A15" s="236"/>
      <c r="B15" s="239"/>
      <c r="C15" s="242"/>
      <c r="D15" s="118">
        <v>7</v>
      </c>
      <c r="E15" s="175">
        <v>10</v>
      </c>
      <c r="F15" s="176"/>
      <c r="G15" s="177">
        <f t="shared" si="0"/>
        <v>10</v>
      </c>
      <c r="H15" s="167"/>
      <c r="I15" s="177">
        <f t="shared" si="1"/>
        <v>10</v>
      </c>
      <c r="J15" s="175">
        <v>2</v>
      </c>
      <c r="K15" s="176"/>
      <c r="L15" s="178">
        <f t="shared" si="2"/>
        <v>2</v>
      </c>
      <c r="M15" s="179"/>
    </row>
    <row r="16" spans="1:13" s="115" customFormat="1" ht="12.75">
      <c r="A16" s="236"/>
      <c r="B16" s="239"/>
      <c r="C16" s="243"/>
      <c r="D16" s="117">
        <v>6</v>
      </c>
      <c r="E16" s="170">
        <v>11</v>
      </c>
      <c r="F16" s="171"/>
      <c r="G16" s="172">
        <f t="shared" si="0"/>
        <v>11</v>
      </c>
      <c r="H16" s="167"/>
      <c r="I16" s="172">
        <f t="shared" si="1"/>
        <v>11</v>
      </c>
      <c r="J16" s="170"/>
      <c r="K16" s="171"/>
      <c r="L16" s="173">
        <f t="shared" si="2"/>
        <v>0</v>
      </c>
      <c r="M16" s="174"/>
    </row>
    <row r="17" spans="1:13" s="115" customFormat="1" ht="12.75">
      <c r="A17" s="236"/>
      <c r="B17" s="239"/>
      <c r="C17" s="244" t="s">
        <v>62</v>
      </c>
      <c r="D17" s="114">
        <v>5</v>
      </c>
      <c r="E17" s="158">
        <v>8</v>
      </c>
      <c r="F17" s="159"/>
      <c r="G17" s="160">
        <f t="shared" si="0"/>
        <v>8</v>
      </c>
      <c r="H17" s="167"/>
      <c r="I17" s="160">
        <f t="shared" si="1"/>
        <v>8</v>
      </c>
      <c r="J17" s="158"/>
      <c r="K17" s="159"/>
      <c r="L17" s="162">
        <f t="shared" si="2"/>
        <v>0</v>
      </c>
      <c r="M17" s="163"/>
    </row>
    <row r="18" spans="1:13" s="115" customFormat="1" ht="12.75">
      <c r="A18" s="236"/>
      <c r="B18" s="239"/>
      <c r="C18" s="242"/>
      <c r="D18" s="116">
        <v>4</v>
      </c>
      <c r="E18" s="164">
        <v>7</v>
      </c>
      <c r="F18" s="165"/>
      <c r="G18" s="166">
        <f t="shared" si="0"/>
        <v>7</v>
      </c>
      <c r="H18" s="167"/>
      <c r="I18" s="166">
        <f t="shared" si="1"/>
        <v>7</v>
      </c>
      <c r="J18" s="164"/>
      <c r="K18" s="165"/>
      <c r="L18" s="168">
        <f t="shared" si="2"/>
        <v>0</v>
      </c>
      <c r="M18" s="169"/>
    </row>
    <row r="19" spans="1:13" s="115" customFormat="1" ht="12.75">
      <c r="A19" s="236"/>
      <c r="B19" s="239"/>
      <c r="C19" s="242"/>
      <c r="D19" s="116">
        <v>3</v>
      </c>
      <c r="E19" s="164"/>
      <c r="F19" s="229">
        <v>12</v>
      </c>
      <c r="G19" s="166">
        <f t="shared" si="0"/>
        <v>12</v>
      </c>
      <c r="H19" s="167"/>
      <c r="I19" s="166">
        <f t="shared" si="1"/>
        <v>12</v>
      </c>
      <c r="J19" s="164"/>
      <c r="K19" s="165"/>
      <c r="L19" s="168">
        <f t="shared" si="2"/>
        <v>0</v>
      </c>
      <c r="M19" s="169"/>
    </row>
    <row r="20" spans="1:13" s="115" customFormat="1" ht="12.75">
      <c r="A20" s="236"/>
      <c r="B20" s="239"/>
      <c r="C20" s="242"/>
      <c r="D20" s="116">
        <v>2</v>
      </c>
      <c r="E20" s="175"/>
      <c r="F20" s="230">
        <v>8</v>
      </c>
      <c r="G20" s="177">
        <f t="shared" si="0"/>
        <v>8</v>
      </c>
      <c r="H20" s="167"/>
      <c r="I20" s="177">
        <f t="shared" si="1"/>
        <v>8</v>
      </c>
      <c r="J20" s="175"/>
      <c r="K20" s="176"/>
      <c r="L20" s="178">
        <f t="shared" si="2"/>
        <v>0</v>
      </c>
      <c r="M20" s="179"/>
    </row>
    <row r="21" spans="1:13" s="115" customFormat="1" ht="12.75">
      <c r="A21" s="237"/>
      <c r="B21" s="240"/>
      <c r="C21" s="245"/>
      <c r="D21" s="118">
        <v>1</v>
      </c>
      <c r="E21" s="180"/>
      <c r="F21" s="231">
        <v>35</v>
      </c>
      <c r="G21" s="182">
        <f t="shared" si="0"/>
        <v>35</v>
      </c>
      <c r="H21" s="181">
        <v>39</v>
      </c>
      <c r="I21" s="182">
        <f t="shared" si="1"/>
        <v>74</v>
      </c>
      <c r="J21" s="180"/>
      <c r="K21" s="181"/>
      <c r="L21" s="183">
        <f t="shared" si="2"/>
        <v>0</v>
      </c>
      <c r="M21" s="184"/>
    </row>
    <row r="22" spans="1:13" s="123" customFormat="1" ht="12.75">
      <c r="A22" s="119"/>
      <c r="B22" s="120"/>
      <c r="C22" s="121"/>
      <c r="D22" s="122" t="s">
        <v>80</v>
      </c>
      <c r="E22" s="185">
        <f>SUM(E9:E21)</f>
        <v>722</v>
      </c>
      <c r="F22" s="186">
        <f aca="true" t="shared" si="3" ref="F22:M22">SUM(F9:F21)</f>
        <v>55</v>
      </c>
      <c r="G22" s="186">
        <f t="shared" si="3"/>
        <v>777</v>
      </c>
      <c r="H22" s="187">
        <f t="shared" si="3"/>
        <v>39</v>
      </c>
      <c r="I22" s="186">
        <f t="shared" si="3"/>
        <v>816</v>
      </c>
      <c r="J22" s="185">
        <f t="shared" si="3"/>
        <v>306</v>
      </c>
      <c r="K22" s="186">
        <f t="shared" si="3"/>
        <v>55</v>
      </c>
      <c r="L22" s="188">
        <f t="shared" si="3"/>
        <v>361</v>
      </c>
      <c r="M22" s="189">
        <f t="shared" si="3"/>
        <v>61</v>
      </c>
    </row>
    <row r="23" spans="1:13" s="115" customFormat="1" ht="12.75" customHeight="1">
      <c r="A23" s="235" t="s">
        <v>63</v>
      </c>
      <c r="B23" s="238" t="s">
        <v>64</v>
      </c>
      <c r="C23" s="241" t="s">
        <v>60</v>
      </c>
      <c r="D23" s="124">
        <v>13</v>
      </c>
      <c r="E23" s="190">
        <v>702</v>
      </c>
      <c r="F23" s="191"/>
      <c r="G23" s="192">
        <f t="shared" si="0"/>
        <v>702</v>
      </c>
      <c r="H23" s="161"/>
      <c r="I23" s="192">
        <f t="shared" si="1"/>
        <v>702</v>
      </c>
      <c r="J23" s="190">
        <v>198</v>
      </c>
      <c r="K23" s="191">
        <v>32</v>
      </c>
      <c r="L23" s="193">
        <f t="shared" si="2"/>
        <v>230</v>
      </c>
      <c r="M23" s="194">
        <v>31</v>
      </c>
    </row>
    <row r="24" spans="1:13" s="115" customFormat="1" ht="12.75">
      <c r="A24" s="236"/>
      <c r="B24" s="239"/>
      <c r="C24" s="242"/>
      <c r="D24" s="125">
        <v>12</v>
      </c>
      <c r="E24" s="195">
        <v>39</v>
      </c>
      <c r="F24" s="196"/>
      <c r="G24" s="197">
        <f t="shared" si="0"/>
        <v>39</v>
      </c>
      <c r="H24" s="167"/>
      <c r="I24" s="197">
        <f t="shared" si="1"/>
        <v>39</v>
      </c>
      <c r="J24" s="195"/>
      <c r="K24" s="196">
        <v>1</v>
      </c>
      <c r="L24" s="198">
        <f t="shared" si="2"/>
        <v>1</v>
      </c>
      <c r="M24" s="199">
        <v>1</v>
      </c>
    </row>
    <row r="25" spans="1:13" s="115" customFormat="1" ht="12.75">
      <c r="A25" s="236"/>
      <c r="B25" s="239"/>
      <c r="C25" s="243"/>
      <c r="D25" s="126">
        <v>11</v>
      </c>
      <c r="E25" s="180">
        <v>56</v>
      </c>
      <c r="F25" s="181"/>
      <c r="G25" s="182">
        <f t="shared" si="0"/>
        <v>56</v>
      </c>
      <c r="H25" s="167"/>
      <c r="I25" s="182">
        <f t="shared" si="1"/>
        <v>56</v>
      </c>
      <c r="J25" s="180"/>
      <c r="K25" s="181"/>
      <c r="L25" s="183">
        <f t="shared" si="2"/>
        <v>0</v>
      </c>
      <c r="M25" s="184"/>
    </row>
    <row r="26" spans="1:13" s="115" customFormat="1" ht="12.75">
      <c r="A26" s="236"/>
      <c r="B26" s="239"/>
      <c r="C26" s="244" t="s">
        <v>61</v>
      </c>
      <c r="D26" s="124">
        <v>10</v>
      </c>
      <c r="E26" s="190">
        <v>70</v>
      </c>
      <c r="F26" s="191"/>
      <c r="G26" s="192">
        <f t="shared" si="0"/>
        <v>70</v>
      </c>
      <c r="H26" s="167"/>
      <c r="I26" s="192">
        <f t="shared" si="1"/>
        <v>70</v>
      </c>
      <c r="J26" s="190"/>
      <c r="K26" s="191"/>
      <c r="L26" s="193">
        <f t="shared" si="2"/>
        <v>0</v>
      </c>
      <c r="M26" s="194"/>
    </row>
    <row r="27" spans="1:13" s="115" customFormat="1" ht="12.75">
      <c r="A27" s="236"/>
      <c r="B27" s="239"/>
      <c r="C27" s="242"/>
      <c r="D27" s="125">
        <v>9</v>
      </c>
      <c r="E27" s="195">
        <v>33</v>
      </c>
      <c r="F27" s="196"/>
      <c r="G27" s="197">
        <f t="shared" si="0"/>
        <v>33</v>
      </c>
      <c r="H27" s="167"/>
      <c r="I27" s="197">
        <f t="shared" si="1"/>
        <v>33</v>
      </c>
      <c r="J27" s="195"/>
      <c r="K27" s="196"/>
      <c r="L27" s="198">
        <f t="shared" si="2"/>
        <v>0</v>
      </c>
      <c r="M27" s="199"/>
    </row>
    <row r="28" spans="1:13" s="115" customFormat="1" ht="12.75">
      <c r="A28" s="236"/>
      <c r="B28" s="239"/>
      <c r="C28" s="242"/>
      <c r="D28" s="125">
        <v>8</v>
      </c>
      <c r="E28" s="195">
        <v>13</v>
      </c>
      <c r="F28" s="196"/>
      <c r="G28" s="197">
        <f t="shared" si="0"/>
        <v>13</v>
      </c>
      <c r="H28" s="167"/>
      <c r="I28" s="197">
        <f t="shared" si="1"/>
        <v>13</v>
      </c>
      <c r="J28" s="195">
        <v>1</v>
      </c>
      <c r="K28" s="196"/>
      <c r="L28" s="198">
        <f t="shared" si="2"/>
        <v>1</v>
      </c>
      <c r="M28" s="199"/>
    </row>
    <row r="29" spans="1:13" s="115" customFormat="1" ht="12.75">
      <c r="A29" s="236"/>
      <c r="B29" s="239"/>
      <c r="C29" s="242"/>
      <c r="D29" s="125">
        <v>7</v>
      </c>
      <c r="E29" s="195">
        <v>6</v>
      </c>
      <c r="F29" s="196"/>
      <c r="G29" s="197">
        <f t="shared" si="0"/>
        <v>6</v>
      </c>
      <c r="H29" s="167"/>
      <c r="I29" s="197">
        <f t="shared" si="1"/>
        <v>6</v>
      </c>
      <c r="J29" s="195"/>
      <c r="K29" s="196">
        <v>1</v>
      </c>
      <c r="L29" s="198">
        <f t="shared" si="2"/>
        <v>1</v>
      </c>
      <c r="M29" s="199">
        <v>1</v>
      </c>
    </row>
    <row r="30" spans="1:13" s="115" customFormat="1" ht="12.75">
      <c r="A30" s="236"/>
      <c r="B30" s="239"/>
      <c r="C30" s="243"/>
      <c r="D30" s="126">
        <v>6</v>
      </c>
      <c r="E30" s="180">
        <v>10</v>
      </c>
      <c r="F30" s="181"/>
      <c r="G30" s="182">
        <f t="shared" si="0"/>
        <v>10</v>
      </c>
      <c r="H30" s="167"/>
      <c r="I30" s="182">
        <f t="shared" si="1"/>
        <v>10</v>
      </c>
      <c r="J30" s="180"/>
      <c r="K30" s="181"/>
      <c r="L30" s="183">
        <f t="shared" si="2"/>
        <v>0</v>
      </c>
      <c r="M30" s="184"/>
    </row>
    <row r="31" spans="1:13" s="115" customFormat="1" ht="12.75">
      <c r="A31" s="236"/>
      <c r="B31" s="239"/>
      <c r="C31" s="244" t="s">
        <v>62</v>
      </c>
      <c r="D31" s="124">
        <v>5</v>
      </c>
      <c r="E31" s="190">
        <v>9</v>
      </c>
      <c r="F31" s="191"/>
      <c r="G31" s="192">
        <f t="shared" si="0"/>
        <v>9</v>
      </c>
      <c r="H31" s="167"/>
      <c r="I31" s="192">
        <f t="shared" si="1"/>
        <v>9</v>
      </c>
      <c r="J31" s="190"/>
      <c r="K31" s="191"/>
      <c r="L31" s="193">
        <f t="shared" si="2"/>
        <v>0</v>
      </c>
      <c r="M31" s="194"/>
    </row>
    <row r="32" spans="1:13" s="115" customFormat="1" ht="12.75">
      <c r="A32" s="236"/>
      <c r="B32" s="239"/>
      <c r="C32" s="242"/>
      <c r="D32" s="125">
        <v>4</v>
      </c>
      <c r="E32" s="195">
        <v>5</v>
      </c>
      <c r="F32" s="196"/>
      <c r="G32" s="197">
        <f t="shared" si="0"/>
        <v>5</v>
      </c>
      <c r="H32" s="167"/>
      <c r="I32" s="197">
        <f t="shared" si="1"/>
        <v>5</v>
      </c>
      <c r="J32" s="195"/>
      <c r="K32" s="196"/>
      <c r="L32" s="198">
        <f t="shared" si="2"/>
        <v>0</v>
      </c>
      <c r="M32" s="199"/>
    </row>
    <row r="33" spans="1:13" s="115" customFormat="1" ht="12.75">
      <c r="A33" s="236"/>
      <c r="B33" s="239"/>
      <c r="C33" s="242"/>
      <c r="D33" s="125">
        <v>3</v>
      </c>
      <c r="E33" s="195"/>
      <c r="F33" s="196">
        <v>41</v>
      </c>
      <c r="G33" s="197">
        <f t="shared" si="0"/>
        <v>41</v>
      </c>
      <c r="H33" s="167"/>
      <c r="I33" s="197">
        <f t="shared" si="1"/>
        <v>41</v>
      </c>
      <c r="J33" s="195"/>
      <c r="K33" s="196"/>
      <c r="L33" s="198">
        <f t="shared" si="2"/>
        <v>0</v>
      </c>
      <c r="M33" s="199"/>
    </row>
    <row r="34" spans="1:13" s="115" customFormat="1" ht="12.75">
      <c r="A34" s="236"/>
      <c r="B34" s="239"/>
      <c r="C34" s="242"/>
      <c r="D34" s="125">
        <v>2</v>
      </c>
      <c r="E34" s="200"/>
      <c r="F34" s="201">
        <v>19</v>
      </c>
      <c r="G34" s="202">
        <f>E34+F34</f>
        <v>19</v>
      </c>
      <c r="H34" s="203"/>
      <c r="I34" s="202">
        <f t="shared" si="1"/>
        <v>19</v>
      </c>
      <c r="J34" s="200"/>
      <c r="K34" s="201">
        <v>1</v>
      </c>
      <c r="L34" s="204">
        <f t="shared" si="2"/>
        <v>1</v>
      </c>
      <c r="M34" s="205">
        <v>1</v>
      </c>
    </row>
    <row r="35" spans="1:13" s="115" customFormat="1" ht="12.75">
      <c r="A35" s="237"/>
      <c r="B35" s="240"/>
      <c r="C35" s="245"/>
      <c r="D35" s="126">
        <v>1</v>
      </c>
      <c r="E35" s="180"/>
      <c r="F35" s="181">
        <v>46</v>
      </c>
      <c r="G35" s="182">
        <f aca="true" t="shared" si="4" ref="G35:G49">E35+F35</f>
        <v>46</v>
      </c>
      <c r="H35" s="206">
        <v>21</v>
      </c>
      <c r="I35" s="182">
        <f t="shared" si="1"/>
        <v>67</v>
      </c>
      <c r="J35" s="180"/>
      <c r="K35" s="181"/>
      <c r="L35" s="183">
        <f t="shared" si="2"/>
        <v>0</v>
      </c>
      <c r="M35" s="184"/>
    </row>
    <row r="36" spans="1:13" s="123" customFormat="1" ht="12.75">
      <c r="A36" s="119"/>
      <c r="B36" s="120"/>
      <c r="C36" s="121"/>
      <c r="D36" s="122" t="s">
        <v>80</v>
      </c>
      <c r="E36" s="185">
        <f>SUM(E23:E35)</f>
        <v>943</v>
      </c>
      <c r="F36" s="186">
        <f aca="true" t="shared" si="5" ref="F36:M36">SUM(F23:F35)</f>
        <v>106</v>
      </c>
      <c r="G36" s="186">
        <f t="shared" si="5"/>
        <v>1049</v>
      </c>
      <c r="H36" s="187">
        <f t="shared" si="5"/>
        <v>21</v>
      </c>
      <c r="I36" s="186">
        <f t="shared" si="5"/>
        <v>1070</v>
      </c>
      <c r="J36" s="185">
        <f t="shared" si="5"/>
        <v>199</v>
      </c>
      <c r="K36" s="186">
        <f t="shared" si="5"/>
        <v>35</v>
      </c>
      <c r="L36" s="188">
        <f t="shared" si="5"/>
        <v>234</v>
      </c>
      <c r="M36" s="189">
        <f t="shared" si="5"/>
        <v>34</v>
      </c>
    </row>
    <row r="37" spans="1:13" s="115" customFormat="1" ht="12.75" customHeight="1">
      <c r="A37" s="235" t="s">
        <v>65</v>
      </c>
      <c r="B37" s="238" t="s">
        <v>66</v>
      </c>
      <c r="C37" s="241" t="s">
        <v>60</v>
      </c>
      <c r="D37" s="114">
        <v>13</v>
      </c>
      <c r="E37" s="158">
        <v>8</v>
      </c>
      <c r="F37" s="159"/>
      <c r="G37" s="160">
        <f t="shared" si="4"/>
        <v>8</v>
      </c>
      <c r="H37" s="207"/>
      <c r="I37" s="160">
        <f t="shared" si="1"/>
        <v>8</v>
      </c>
      <c r="J37" s="158">
        <v>1</v>
      </c>
      <c r="K37" s="159"/>
      <c r="L37" s="162">
        <f t="shared" si="2"/>
        <v>1</v>
      </c>
      <c r="M37" s="163"/>
    </row>
    <row r="38" spans="1:13" s="115" customFormat="1" ht="12.75">
      <c r="A38" s="236"/>
      <c r="B38" s="239"/>
      <c r="C38" s="242"/>
      <c r="D38" s="116">
        <v>12</v>
      </c>
      <c r="E38" s="164"/>
      <c r="F38" s="165"/>
      <c r="G38" s="166">
        <f t="shared" si="4"/>
        <v>0</v>
      </c>
      <c r="H38" s="203"/>
      <c r="I38" s="166">
        <f t="shared" si="1"/>
        <v>0</v>
      </c>
      <c r="J38" s="164"/>
      <c r="K38" s="165"/>
      <c r="L38" s="168">
        <f t="shared" si="2"/>
        <v>0</v>
      </c>
      <c r="M38" s="169"/>
    </row>
    <row r="39" spans="1:13" s="115" customFormat="1" ht="12.75">
      <c r="A39" s="236"/>
      <c r="B39" s="239"/>
      <c r="C39" s="243"/>
      <c r="D39" s="117">
        <v>11</v>
      </c>
      <c r="E39" s="170"/>
      <c r="F39" s="171"/>
      <c r="G39" s="172">
        <f t="shared" si="4"/>
        <v>0</v>
      </c>
      <c r="H39" s="203"/>
      <c r="I39" s="172">
        <f t="shared" si="1"/>
        <v>0</v>
      </c>
      <c r="J39" s="170"/>
      <c r="K39" s="171"/>
      <c r="L39" s="173">
        <f t="shared" si="2"/>
        <v>0</v>
      </c>
      <c r="M39" s="174"/>
    </row>
    <row r="40" spans="1:13" s="115" customFormat="1" ht="12.75">
      <c r="A40" s="236"/>
      <c r="B40" s="239"/>
      <c r="C40" s="244" t="s">
        <v>61</v>
      </c>
      <c r="D40" s="114">
        <v>10</v>
      </c>
      <c r="E40" s="158"/>
      <c r="F40" s="159"/>
      <c r="G40" s="160">
        <f t="shared" si="4"/>
        <v>0</v>
      </c>
      <c r="H40" s="203"/>
      <c r="I40" s="160">
        <f t="shared" si="1"/>
        <v>0</v>
      </c>
      <c r="J40" s="158"/>
      <c r="K40" s="159"/>
      <c r="L40" s="162">
        <f t="shared" si="2"/>
        <v>0</v>
      </c>
      <c r="M40" s="163"/>
    </row>
    <row r="41" spans="1:13" s="115" customFormat="1" ht="12.75">
      <c r="A41" s="236"/>
      <c r="B41" s="239"/>
      <c r="C41" s="242"/>
      <c r="D41" s="116">
        <v>9</v>
      </c>
      <c r="E41" s="164"/>
      <c r="F41" s="165"/>
      <c r="G41" s="166">
        <f t="shared" si="4"/>
        <v>0</v>
      </c>
      <c r="H41" s="203"/>
      <c r="I41" s="166">
        <f t="shared" si="1"/>
        <v>0</v>
      </c>
      <c r="J41" s="164"/>
      <c r="K41" s="165"/>
      <c r="L41" s="168">
        <f t="shared" si="2"/>
        <v>0</v>
      </c>
      <c r="M41" s="169"/>
    </row>
    <row r="42" spans="1:13" s="115" customFormat="1" ht="12.75">
      <c r="A42" s="236"/>
      <c r="B42" s="239"/>
      <c r="C42" s="242"/>
      <c r="D42" s="116">
        <v>8</v>
      </c>
      <c r="E42" s="164"/>
      <c r="F42" s="165"/>
      <c r="G42" s="166">
        <f t="shared" si="4"/>
        <v>0</v>
      </c>
      <c r="H42" s="203"/>
      <c r="I42" s="166">
        <f t="shared" si="1"/>
        <v>0</v>
      </c>
      <c r="J42" s="164"/>
      <c r="K42" s="165"/>
      <c r="L42" s="168">
        <f t="shared" si="2"/>
        <v>0</v>
      </c>
      <c r="M42" s="169"/>
    </row>
    <row r="43" spans="1:13" s="115" customFormat="1" ht="12.75">
      <c r="A43" s="236"/>
      <c r="B43" s="239"/>
      <c r="C43" s="242"/>
      <c r="D43" s="116">
        <v>7</v>
      </c>
      <c r="E43" s="164"/>
      <c r="F43" s="165"/>
      <c r="G43" s="166">
        <f t="shared" si="4"/>
        <v>0</v>
      </c>
      <c r="H43" s="203"/>
      <c r="I43" s="166">
        <f t="shared" si="1"/>
        <v>0</v>
      </c>
      <c r="J43" s="164"/>
      <c r="K43" s="165"/>
      <c r="L43" s="168">
        <f t="shared" si="2"/>
        <v>0</v>
      </c>
      <c r="M43" s="169"/>
    </row>
    <row r="44" spans="1:13" s="115" customFormat="1" ht="12.75">
      <c r="A44" s="236"/>
      <c r="B44" s="239"/>
      <c r="C44" s="243"/>
      <c r="D44" s="117">
        <v>6</v>
      </c>
      <c r="E44" s="170"/>
      <c r="F44" s="171"/>
      <c r="G44" s="172">
        <f t="shared" si="4"/>
        <v>0</v>
      </c>
      <c r="H44" s="203"/>
      <c r="I44" s="172">
        <f t="shared" si="1"/>
        <v>0</v>
      </c>
      <c r="J44" s="170"/>
      <c r="K44" s="171"/>
      <c r="L44" s="173">
        <f t="shared" si="2"/>
        <v>0</v>
      </c>
      <c r="M44" s="174"/>
    </row>
    <row r="45" spans="1:13" s="115" customFormat="1" ht="12.75">
      <c r="A45" s="236"/>
      <c r="B45" s="239"/>
      <c r="C45" s="244" t="s">
        <v>62</v>
      </c>
      <c r="D45" s="114">
        <v>5</v>
      </c>
      <c r="E45" s="158"/>
      <c r="F45" s="159"/>
      <c r="G45" s="160">
        <f t="shared" si="4"/>
        <v>0</v>
      </c>
      <c r="H45" s="203"/>
      <c r="I45" s="160">
        <f t="shared" si="1"/>
        <v>0</v>
      </c>
      <c r="J45" s="158"/>
      <c r="K45" s="159"/>
      <c r="L45" s="162">
        <f t="shared" si="2"/>
        <v>0</v>
      </c>
      <c r="M45" s="163"/>
    </row>
    <row r="46" spans="1:13" s="115" customFormat="1" ht="12.75">
      <c r="A46" s="236"/>
      <c r="B46" s="239"/>
      <c r="C46" s="242"/>
      <c r="D46" s="116">
        <v>4</v>
      </c>
      <c r="E46" s="164"/>
      <c r="F46" s="165"/>
      <c r="G46" s="166">
        <f t="shared" si="4"/>
        <v>0</v>
      </c>
      <c r="H46" s="203"/>
      <c r="I46" s="166">
        <f t="shared" si="1"/>
        <v>0</v>
      </c>
      <c r="J46" s="164"/>
      <c r="K46" s="165"/>
      <c r="L46" s="168">
        <f t="shared" si="2"/>
        <v>0</v>
      </c>
      <c r="M46" s="169"/>
    </row>
    <row r="47" spans="1:13" s="115" customFormat="1" ht="12.75">
      <c r="A47" s="236"/>
      <c r="B47" s="239"/>
      <c r="C47" s="242"/>
      <c r="D47" s="116">
        <v>3</v>
      </c>
      <c r="E47" s="164"/>
      <c r="F47" s="165"/>
      <c r="G47" s="166">
        <f t="shared" si="4"/>
        <v>0</v>
      </c>
      <c r="H47" s="203"/>
      <c r="I47" s="166">
        <f t="shared" si="1"/>
        <v>0</v>
      </c>
      <c r="J47" s="164"/>
      <c r="K47" s="165"/>
      <c r="L47" s="168">
        <f t="shared" si="2"/>
        <v>0</v>
      </c>
      <c r="M47" s="169"/>
    </row>
    <row r="48" spans="1:13" s="115" customFormat="1" ht="12.75">
      <c r="A48" s="236"/>
      <c r="B48" s="239"/>
      <c r="C48" s="242"/>
      <c r="D48" s="116">
        <v>2</v>
      </c>
      <c r="E48" s="175"/>
      <c r="F48" s="176"/>
      <c r="G48" s="177">
        <f t="shared" si="4"/>
        <v>0</v>
      </c>
      <c r="H48" s="203"/>
      <c r="I48" s="177">
        <f t="shared" si="1"/>
        <v>0</v>
      </c>
      <c r="J48" s="175"/>
      <c r="K48" s="176"/>
      <c r="L48" s="178">
        <f t="shared" si="2"/>
        <v>0</v>
      </c>
      <c r="M48" s="179"/>
    </row>
    <row r="49" spans="1:13" s="115" customFormat="1" ht="12.75">
      <c r="A49" s="237"/>
      <c r="B49" s="240"/>
      <c r="C49" s="245"/>
      <c r="D49" s="117">
        <v>1</v>
      </c>
      <c r="E49" s="180"/>
      <c r="F49" s="181"/>
      <c r="G49" s="182">
        <f t="shared" si="4"/>
        <v>0</v>
      </c>
      <c r="H49" s="206">
        <v>2</v>
      </c>
      <c r="I49" s="182">
        <f t="shared" si="1"/>
        <v>2</v>
      </c>
      <c r="J49" s="180"/>
      <c r="K49" s="181"/>
      <c r="L49" s="183">
        <f t="shared" si="2"/>
        <v>0</v>
      </c>
      <c r="M49" s="184"/>
    </row>
    <row r="50" spans="1:13" s="123" customFormat="1" ht="12.75">
      <c r="A50" s="127"/>
      <c r="B50" s="120"/>
      <c r="C50" s="121"/>
      <c r="D50" s="128" t="s">
        <v>80</v>
      </c>
      <c r="E50" s="208">
        <f>SUM(E37:E49)</f>
        <v>8</v>
      </c>
      <c r="F50" s="187">
        <f aca="true" t="shared" si="6" ref="F50:M50">SUM(F37:F49)</f>
        <v>0</v>
      </c>
      <c r="G50" s="187">
        <f t="shared" si="6"/>
        <v>8</v>
      </c>
      <c r="H50" s="187">
        <f t="shared" si="6"/>
        <v>2</v>
      </c>
      <c r="I50" s="187">
        <f t="shared" si="6"/>
        <v>10</v>
      </c>
      <c r="J50" s="208">
        <f t="shared" si="6"/>
        <v>1</v>
      </c>
      <c r="K50" s="187">
        <f t="shared" si="6"/>
        <v>0</v>
      </c>
      <c r="L50" s="209">
        <f t="shared" si="6"/>
        <v>1</v>
      </c>
      <c r="M50" s="210">
        <f t="shared" si="6"/>
        <v>0</v>
      </c>
    </row>
    <row r="51" spans="1:13" s="123" customFormat="1" ht="13.5" customHeight="1" thickBot="1">
      <c r="A51" s="129"/>
      <c r="B51" s="232" t="s">
        <v>74</v>
      </c>
      <c r="C51" s="233"/>
      <c r="D51" s="234"/>
      <c r="E51" s="211">
        <f>E22+E36+E50</f>
        <v>1673</v>
      </c>
      <c r="F51" s="212">
        <f aca="true" t="shared" si="7" ref="F51:M51">F22+F36+F50</f>
        <v>161</v>
      </c>
      <c r="G51" s="212">
        <f t="shared" si="7"/>
        <v>1834</v>
      </c>
      <c r="H51" s="212">
        <f t="shared" si="7"/>
        <v>62</v>
      </c>
      <c r="I51" s="213">
        <f t="shared" si="7"/>
        <v>1896</v>
      </c>
      <c r="J51" s="211">
        <f t="shared" si="7"/>
        <v>506</v>
      </c>
      <c r="K51" s="212">
        <f t="shared" si="7"/>
        <v>90</v>
      </c>
      <c r="L51" s="214">
        <f t="shared" si="7"/>
        <v>596</v>
      </c>
      <c r="M51" s="215">
        <f t="shared" si="7"/>
        <v>95</v>
      </c>
    </row>
    <row r="52" spans="1:3" ht="13.5" thickTop="1">
      <c r="A52" s="224" t="s">
        <v>116</v>
      </c>
      <c r="B52" s="225"/>
      <c r="C52" s="226"/>
    </row>
  </sheetData>
  <sheetProtection/>
  <mergeCells count="28"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C45:C49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</mergeCells>
  <printOptions horizontalCentered="1"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X60"/>
  <sheetViews>
    <sheetView showGridLines="0" zoomScale="85" zoomScaleNormal="85" zoomScalePageLayoutView="0" workbookViewId="0" topLeftCell="A1">
      <selection activeCell="I10" sqref="I10:O10"/>
    </sheetView>
  </sheetViews>
  <sheetFormatPr defaultColWidth="9.140625" defaultRowHeight="15"/>
  <cols>
    <col min="1" max="1" width="10.421875" style="100" customWidth="1"/>
    <col min="2" max="2" width="11.00390625" style="100" customWidth="1"/>
    <col min="3" max="3" width="9.140625" style="101" customWidth="1"/>
    <col min="4" max="4" width="12.7109375" style="101" customWidth="1"/>
    <col min="5" max="5" width="15.28125" style="101" customWidth="1"/>
    <col min="6" max="11" width="9.8515625" style="101" customWidth="1"/>
    <col min="12" max="12" width="11.28125" style="101" customWidth="1"/>
    <col min="13" max="13" width="10.7109375" style="101" customWidth="1"/>
    <col min="14" max="14" width="11.8515625" style="101" customWidth="1"/>
    <col min="15" max="20" width="9.8515625" style="101" customWidth="1"/>
    <col min="21" max="21" width="10.7109375" style="101" customWidth="1"/>
    <col min="22" max="22" width="11.57421875" style="101" customWidth="1"/>
    <col min="23" max="23" width="9.140625" style="100" customWidth="1"/>
    <col min="24" max="16384" width="9.140625" style="101" customWidth="1"/>
  </cols>
  <sheetData>
    <row r="1" spans="1:23" s="33" customFormat="1" ht="12.75" customHeight="1">
      <c r="A1" s="322" t="s">
        <v>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23" s="33" customFormat="1" ht="12.75" customHeight="1">
      <c r="A2" s="322" t="s">
        <v>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1:23" s="33" customFormat="1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</row>
    <row r="4" spans="1:23" s="33" customFormat="1" ht="12.75" customHeight="1">
      <c r="A4" s="36" t="s">
        <v>113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5"/>
    </row>
    <row r="5" spans="1:23" s="33" customFormat="1" ht="12.75" customHeight="1">
      <c r="A5" s="36" t="s">
        <v>30</v>
      </c>
      <c r="B5" s="37">
        <v>44958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5"/>
    </row>
    <row r="6" spans="2:23" s="33" customFormat="1" ht="13.5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40"/>
      <c r="W6" s="40">
        <v>1</v>
      </c>
    </row>
    <row r="7" spans="1:24" s="42" customFormat="1" ht="21.75" customHeight="1" thickBot="1">
      <c r="A7" s="323" t="s">
        <v>31</v>
      </c>
      <c r="B7" s="324"/>
      <c r="C7" s="324"/>
      <c r="D7" s="325"/>
      <c r="E7" s="326" t="s">
        <v>35</v>
      </c>
      <c r="F7" s="329" t="s">
        <v>36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1"/>
      <c r="X7" s="41"/>
    </row>
    <row r="8" spans="1:24" s="42" customFormat="1" ht="21.75" customHeight="1" thickBot="1">
      <c r="A8" s="332" t="s">
        <v>37</v>
      </c>
      <c r="B8" s="335" t="s">
        <v>38</v>
      </c>
      <c r="C8" s="335" t="s">
        <v>39</v>
      </c>
      <c r="D8" s="335" t="s">
        <v>40</v>
      </c>
      <c r="E8" s="327"/>
      <c r="F8" s="338" t="s">
        <v>32</v>
      </c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40"/>
      <c r="R8" s="304" t="s">
        <v>33</v>
      </c>
      <c r="S8" s="305"/>
      <c r="T8" s="305"/>
      <c r="U8" s="305"/>
      <c r="V8" s="305"/>
      <c r="W8" s="306"/>
      <c r="X8" s="41"/>
    </row>
    <row r="9" spans="1:24" s="42" customFormat="1" ht="17.25" customHeight="1" thickBot="1">
      <c r="A9" s="333"/>
      <c r="B9" s="336"/>
      <c r="C9" s="336"/>
      <c r="D9" s="336"/>
      <c r="E9" s="327"/>
      <c r="F9" s="307" t="s">
        <v>41</v>
      </c>
      <c r="G9" s="307"/>
      <c r="H9" s="308"/>
      <c r="I9" s="309" t="s">
        <v>42</v>
      </c>
      <c r="J9" s="310"/>
      <c r="K9" s="310"/>
      <c r="L9" s="310"/>
      <c r="M9" s="310"/>
      <c r="N9" s="310"/>
      <c r="O9" s="310"/>
      <c r="P9" s="310"/>
      <c r="Q9" s="311"/>
      <c r="R9" s="312" t="s">
        <v>41</v>
      </c>
      <c r="S9" s="313"/>
      <c r="T9" s="314"/>
      <c r="U9" s="315" t="s">
        <v>42</v>
      </c>
      <c r="V9" s="315"/>
      <c r="W9" s="316"/>
      <c r="X9" s="41"/>
    </row>
    <row r="10" spans="1:24" s="42" customFormat="1" ht="26.25" customHeight="1" thickBot="1">
      <c r="A10" s="333"/>
      <c r="B10" s="336"/>
      <c r="C10" s="336"/>
      <c r="D10" s="336"/>
      <c r="E10" s="328"/>
      <c r="F10" s="317" t="s">
        <v>43</v>
      </c>
      <c r="G10" s="296" t="s">
        <v>44</v>
      </c>
      <c r="H10" s="296" t="s">
        <v>3</v>
      </c>
      <c r="I10" s="319" t="s">
        <v>45</v>
      </c>
      <c r="J10" s="320"/>
      <c r="K10" s="320"/>
      <c r="L10" s="320"/>
      <c r="M10" s="320"/>
      <c r="N10" s="320"/>
      <c r="O10" s="321"/>
      <c r="P10" s="292" t="s">
        <v>46</v>
      </c>
      <c r="Q10" s="292" t="s">
        <v>47</v>
      </c>
      <c r="R10" s="295" t="s">
        <v>43</v>
      </c>
      <c r="S10" s="295" t="s">
        <v>44</v>
      </c>
      <c r="T10" s="295" t="s">
        <v>3</v>
      </c>
      <c r="U10" s="298" t="s">
        <v>45</v>
      </c>
      <c r="V10" s="299"/>
      <c r="W10" s="300"/>
      <c r="X10" s="41"/>
    </row>
    <row r="11" spans="1:24" s="42" customFormat="1" ht="26.25" customHeight="1" thickBot="1">
      <c r="A11" s="333"/>
      <c r="B11" s="336"/>
      <c r="C11" s="336"/>
      <c r="D11" s="336"/>
      <c r="E11" s="301" t="s">
        <v>48</v>
      </c>
      <c r="F11" s="296"/>
      <c r="G11" s="296"/>
      <c r="H11" s="296"/>
      <c r="I11" s="297" t="s">
        <v>49</v>
      </c>
      <c r="J11" s="303"/>
      <c r="K11" s="303"/>
      <c r="L11" s="43" t="s">
        <v>50</v>
      </c>
      <c r="M11" s="43" t="s">
        <v>51</v>
      </c>
      <c r="N11" s="43" t="s">
        <v>52</v>
      </c>
      <c r="O11" s="43" t="s">
        <v>53</v>
      </c>
      <c r="P11" s="293"/>
      <c r="Q11" s="293"/>
      <c r="R11" s="296"/>
      <c r="S11" s="296"/>
      <c r="T11" s="296"/>
      <c r="U11" s="44" t="s">
        <v>51</v>
      </c>
      <c r="V11" s="44" t="s">
        <v>52</v>
      </c>
      <c r="W11" s="45" t="s">
        <v>53</v>
      </c>
      <c r="X11" s="41"/>
    </row>
    <row r="12" spans="1:24" s="42" customFormat="1" ht="28.5" customHeight="1" thickBot="1">
      <c r="A12" s="334"/>
      <c r="B12" s="337"/>
      <c r="C12" s="337"/>
      <c r="D12" s="337"/>
      <c r="E12" s="302"/>
      <c r="F12" s="318"/>
      <c r="G12" s="318"/>
      <c r="H12" s="318"/>
      <c r="I12" s="46" t="s">
        <v>54</v>
      </c>
      <c r="J12" s="46" t="s">
        <v>55</v>
      </c>
      <c r="K12" s="46" t="s">
        <v>56</v>
      </c>
      <c r="L12" s="46">
        <v>0.05</v>
      </c>
      <c r="M12" s="47" t="s">
        <v>57</v>
      </c>
      <c r="N12" s="46">
        <v>0.1</v>
      </c>
      <c r="O12" s="48">
        <v>0.125</v>
      </c>
      <c r="P12" s="294"/>
      <c r="Q12" s="294"/>
      <c r="R12" s="297"/>
      <c r="S12" s="297"/>
      <c r="T12" s="297"/>
      <c r="U12" s="49" t="s">
        <v>57</v>
      </c>
      <c r="V12" s="50">
        <v>0.1</v>
      </c>
      <c r="W12" s="51">
        <v>0.125</v>
      </c>
      <c r="X12" s="41"/>
    </row>
    <row r="13" spans="1:24" s="33" customFormat="1" ht="12.75" customHeight="1">
      <c r="A13" s="283" t="s">
        <v>58</v>
      </c>
      <c r="B13" s="284" t="s">
        <v>59</v>
      </c>
      <c r="C13" s="285" t="s">
        <v>60</v>
      </c>
      <c r="D13" s="52">
        <v>13</v>
      </c>
      <c r="E13" s="53">
        <v>8259.84</v>
      </c>
      <c r="F13" s="53">
        <v>11563.776</v>
      </c>
      <c r="G13" s="54"/>
      <c r="H13" s="55">
        <v>19823.616</v>
      </c>
      <c r="I13" s="55">
        <v>82.5984</v>
      </c>
      <c r="J13" s="55">
        <v>165.1968</v>
      </c>
      <c r="K13" s="55">
        <v>247.7952</v>
      </c>
      <c r="L13" s="55">
        <v>0</v>
      </c>
      <c r="M13" s="55">
        <v>619.4879999999999</v>
      </c>
      <c r="N13" s="55">
        <v>825.984</v>
      </c>
      <c r="O13" s="55">
        <v>1032.48</v>
      </c>
      <c r="P13" s="55">
        <v>2890.944</v>
      </c>
      <c r="Q13" s="55">
        <v>0</v>
      </c>
      <c r="R13" s="53">
        <v>11563.776</v>
      </c>
      <c r="S13" s="55">
        <v>0</v>
      </c>
      <c r="T13" s="55">
        <v>19823.616</v>
      </c>
      <c r="U13" s="55">
        <v>619.4879999999999</v>
      </c>
      <c r="V13" s="55">
        <v>825.984</v>
      </c>
      <c r="W13" s="56">
        <v>1032.48</v>
      </c>
      <c r="X13" s="35"/>
    </row>
    <row r="14" spans="1:24" s="33" customFormat="1" ht="12.75" customHeight="1">
      <c r="A14" s="271"/>
      <c r="B14" s="273"/>
      <c r="C14" s="286"/>
      <c r="D14" s="57">
        <v>12</v>
      </c>
      <c r="E14" s="58">
        <v>8019.26</v>
      </c>
      <c r="F14" s="58">
        <v>11226.964</v>
      </c>
      <c r="G14" s="59"/>
      <c r="H14" s="60">
        <v>19246.224000000002</v>
      </c>
      <c r="I14" s="60">
        <v>80.1926</v>
      </c>
      <c r="J14" s="60">
        <v>160.3852</v>
      </c>
      <c r="K14" s="60">
        <v>240.5778</v>
      </c>
      <c r="L14" s="60">
        <v>0</v>
      </c>
      <c r="M14" s="60">
        <v>601.4445</v>
      </c>
      <c r="N14" s="60">
        <v>801.926</v>
      </c>
      <c r="O14" s="60">
        <v>1002.4075</v>
      </c>
      <c r="P14" s="60">
        <v>2806.741</v>
      </c>
      <c r="Q14" s="60">
        <v>0</v>
      </c>
      <c r="R14" s="58">
        <v>11226.964</v>
      </c>
      <c r="S14" s="60">
        <v>0</v>
      </c>
      <c r="T14" s="60">
        <v>19246.224000000002</v>
      </c>
      <c r="U14" s="60">
        <v>601.4445</v>
      </c>
      <c r="V14" s="60">
        <v>801.926</v>
      </c>
      <c r="W14" s="61">
        <v>1002.4075</v>
      </c>
      <c r="X14" s="35"/>
    </row>
    <row r="15" spans="1:24" s="33" customFormat="1" ht="12.75" customHeight="1">
      <c r="A15" s="271"/>
      <c r="B15" s="273"/>
      <c r="C15" s="287"/>
      <c r="D15" s="62">
        <v>11</v>
      </c>
      <c r="E15" s="63">
        <v>7785.69</v>
      </c>
      <c r="F15" s="63">
        <v>10899.965999999999</v>
      </c>
      <c r="G15" s="64"/>
      <c r="H15" s="65">
        <v>18685.656</v>
      </c>
      <c r="I15" s="65">
        <v>77.8569</v>
      </c>
      <c r="J15" s="65">
        <v>155.7138</v>
      </c>
      <c r="K15" s="65">
        <v>233.5707</v>
      </c>
      <c r="L15" s="65">
        <v>0</v>
      </c>
      <c r="M15" s="65">
        <v>583.92675</v>
      </c>
      <c r="N15" s="65">
        <v>778.569</v>
      </c>
      <c r="O15" s="65">
        <v>973.21125</v>
      </c>
      <c r="P15" s="65">
        <v>2724.9914999999996</v>
      </c>
      <c r="Q15" s="65">
        <v>0</v>
      </c>
      <c r="R15" s="63">
        <v>10899.965999999999</v>
      </c>
      <c r="S15" s="65">
        <v>0</v>
      </c>
      <c r="T15" s="65">
        <v>18685.656</v>
      </c>
      <c r="U15" s="65">
        <v>583.92675</v>
      </c>
      <c r="V15" s="65">
        <v>778.569</v>
      </c>
      <c r="W15" s="66">
        <v>973.21125</v>
      </c>
      <c r="X15" s="35"/>
    </row>
    <row r="16" spans="1:24" s="33" customFormat="1" ht="12.75" customHeight="1">
      <c r="A16" s="271"/>
      <c r="B16" s="273"/>
      <c r="C16" s="288" t="s">
        <v>61</v>
      </c>
      <c r="D16" s="67">
        <v>10</v>
      </c>
      <c r="E16" s="68">
        <v>7558.92</v>
      </c>
      <c r="F16" s="68">
        <v>10582.488</v>
      </c>
      <c r="G16" s="69"/>
      <c r="H16" s="70">
        <v>18141.408</v>
      </c>
      <c r="I16" s="70">
        <v>75.5892</v>
      </c>
      <c r="J16" s="70">
        <v>151.1784</v>
      </c>
      <c r="K16" s="70">
        <v>226.7676</v>
      </c>
      <c r="L16" s="70">
        <v>0</v>
      </c>
      <c r="M16" s="70">
        <v>566.919</v>
      </c>
      <c r="N16" s="70">
        <v>755.892</v>
      </c>
      <c r="O16" s="70">
        <v>944.865</v>
      </c>
      <c r="P16" s="70">
        <v>2645.622</v>
      </c>
      <c r="Q16" s="70">
        <v>0</v>
      </c>
      <c r="R16" s="68">
        <v>10582.488</v>
      </c>
      <c r="S16" s="70">
        <v>0</v>
      </c>
      <c r="T16" s="70">
        <v>18141.408</v>
      </c>
      <c r="U16" s="70">
        <v>566.919</v>
      </c>
      <c r="V16" s="70">
        <v>755.892</v>
      </c>
      <c r="W16" s="71">
        <v>944.865</v>
      </c>
      <c r="X16" s="35"/>
    </row>
    <row r="17" spans="1:24" s="33" customFormat="1" ht="12.75" customHeight="1">
      <c r="A17" s="271"/>
      <c r="B17" s="273"/>
      <c r="C17" s="286"/>
      <c r="D17" s="57">
        <v>9</v>
      </c>
      <c r="E17" s="58">
        <v>7338.76</v>
      </c>
      <c r="F17" s="58">
        <v>10274.264</v>
      </c>
      <c r="G17" s="59"/>
      <c r="H17" s="60">
        <v>17613.023999999998</v>
      </c>
      <c r="I17" s="60">
        <v>73.3876</v>
      </c>
      <c r="J17" s="60">
        <v>146.7752</v>
      </c>
      <c r="K17" s="60">
        <v>220.1628</v>
      </c>
      <c r="L17" s="60">
        <v>0</v>
      </c>
      <c r="M17" s="60">
        <v>550.407</v>
      </c>
      <c r="N17" s="60">
        <v>733.8760000000001</v>
      </c>
      <c r="O17" s="60">
        <v>917.345</v>
      </c>
      <c r="P17" s="60">
        <v>2568.566</v>
      </c>
      <c r="Q17" s="60">
        <v>0</v>
      </c>
      <c r="R17" s="58">
        <v>10274.264</v>
      </c>
      <c r="S17" s="60">
        <v>0</v>
      </c>
      <c r="T17" s="60">
        <v>17613.023999999998</v>
      </c>
      <c r="U17" s="60">
        <v>550.407</v>
      </c>
      <c r="V17" s="60">
        <v>733.8760000000001</v>
      </c>
      <c r="W17" s="61">
        <v>917.345</v>
      </c>
      <c r="X17" s="35"/>
    </row>
    <row r="18" spans="1:24" s="33" customFormat="1" ht="12.75" customHeight="1">
      <c r="A18" s="271"/>
      <c r="B18" s="273"/>
      <c r="C18" s="286"/>
      <c r="D18" s="57">
        <v>8</v>
      </c>
      <c r="E18" s="58">
        <v>6943.01</v>
      </c>
      <c r="F18" s="58">
        <v>9720.214</v>
      </c>
      <c r="G18" s="59"/>
      <c r="H18" s="60">
        <v>16663.224000000002</v>
      </c>
      <c r="I18" s="60">
        <v>69.43010000000001</v>
      </c>
      <c r="J18" s="60">
        <v>138.86020000000002</v>
      </c>
      <c r="K18" s="60">
        <v>208.2903</v>
      </c>
      <c r="L18" s="60">
        <v>0</v>
      </c>
      <c r="M18" s="60">
        <v>520.72575</v>
      </c>
      <c r="N18" s="60">
        <v>694.301</v>
      </c>
      <c r="O18" s="60">
        <v>867.87625</v>
      </c>
      <c r="P18" s="60">
        <v>2430.0535</v>
      </c>
      <c r="Q18" s="60">
        <v>0</v>
      </c>
      <c r="R18" s="58">
        <v>9720.214</v>
      </c>
      <c r="S18" s="60">
        <v>0</v>
      </c>
      <c r="T18" s="60">
        <v>16663.224000000002</v>
      </c>
      <c r="U18" s="60">
        <v>520.72575</v>
      </c>
      <c r="V18" s="60">
        <v>694.301</v>
      </c>
      <c r="W18" s="61">
        <v>867.87625</v>
      </c>
      <c r="X18" s="35"/>
    </row>
    <row r="19" spans="1:24" s="33" customFormat="1" ht="12.75" customHeight="1">
      <c r="A19" s="271"/>
      <c r="B19" s="273"/>
      <c r="C19" s="286"/>
      <c r="D19" s="57">
        <v>7</v>
      </c>
      <c r="E19" s="58">
        <v>6740.78</v>
      </c>
      <c r="F19" s="58">
        <v>9437.091999999999</v>
      </c>
      <c r="G19" s="59"/>
      <c r="H19" s="60">
        <v>16177.872</v>
      </c>
      <c r="I19" s="60">
        <v>67.4078</v>
      </c>
      <c r="J19" s="60">
        <v>134.8156</v>
      </c>
      <c r="K19" s="60">
        <v>202.2234</v>
      </c>
      <c r="L19" s="60">
        <v>0</v>
      </c>
      <c r="M19" s="60">
        <v>505.5585</v>
      </c>
      <c r="N19" s="60">
        <v>674.078</v>
      </c>
      <c r="O19" s="60">
        <v>842.5975</v>
      </c>
      <c r="P19" s="60">
        <v>2359.2729999999997</v>
      </c>
      <c r="Q19" s="60">
        <v>0</v>
      </c>
      <c r="R19" s="58">
        <v>9437.091999999999</v>
      </c>
      <c r="S19" s="60">
        <v>0</v>
      </c>
      <c r="T19" s="60">
        <v>16177.872</v>
      </c>
      <c r="U19" s="60">
        <v>505.5585</v>
      </c>
      <c r="V19" s="60">
        <v>674.078</v>
      </c>
      <c r="W19" s="61">
        <v>842.5975</v>
      </c>
      <c r="X19" s="35"/>
    </row>
    <row r="20" spans="1:24" s="33" customFormat="1" ht="12.75" customHeight="1">
      <c r="A20" s="271"/>
      <c r="B20" s="273"/>
      <c r="C20" s="289"/>
      <c r="D20" s="62">
        <v>6</v>
      </c>
      <c r="E20" s="63">
        <v>6544.45</v>
      </c>
      <c r="F20" s="63">
        <v>9162.23</v>
      </c>
      <c r="G20" s="64"/>
      <c r="H20" s="65">
        <v>15706.68</v>
      </c>
      <c r="I20" s="65">
        <v>65.4445</v>
      </c>
      <c r="J20" s="65">
        <v>130.889</v>
      </c>
      <c r="K20" s="65">
        <v>196.3335</v>
      </c>
      <c r="L20" s="65">
        <v>0</v>
      </c>
      <c r="M20" s="65">
        <v>490.83374999999995</v>
      </c>
      <c r="N20" s="65">
        <v>654.445</v>
      </c>
      <c r="O20" s="65">
        <v>818.05625</v>
      </c>
      <c r="P20" s="65">
        <v>2290.5575</v>
      </c>
      <c r="Q20" s="65">
        <v>0</v>
      </c>
      <c r="R20" s="63">
        <v>9162.23</v>
      </c>
      <c r="S20" s="65">
        <v>0</v>
      </c>
      <c r="T20" s="65">
        <v>15706.68</v>
      </c>
      <c r="U20" s="65">
        <v>490.83374999999995</v>
      </c>
      <c r="V20" s="65">
        <v>654.445</v>
      </c>
      <c r="W20" s="66">
        <v>818.05625</v>
      </c>
      <c r="X20" s="35"/>
    </row>
    <row r="21" spans="1:24" s="33" customFormat="1" ht="12.75" customHeight="1">
      <c r="A21" s="271"/>
      <c r="B21" s="273"/>
      <c r="C21" s="290" t="s">
        <v>62</v>
      </c>
      <c r="D21" s="67">
        <v>5</v>
      </c>
      <c r="E21" s="68">
        <v>6353.83</v>
      </c>
      <c r="F21" s="68">
        <v>8895.362</v>
      </c>
      <c r="G21" s="69"/>
      <c r="H21" s="72">
        <v>15249.192</v>
      </c>
      <c r="I21" s="72">
        <v>63.5383</v>
      </c>
      <c r="J21" s="72">
        <v>127.0766</v>
      </c>
      <c r="K21" s="72">
        <v>190.61489999999998</v>
      </c>
      <c r="L21" s="72">
        <v>0</v>
      </c>
      <c r="M21" s="72">
        <v>476.53725</v>
      </c>
      <c r="N21" s="72">
        <v>635.383</v>
      </c>
      <c r="O21" s="72">
        <v>794.22875</v>
      </c>
      <c r="P21" s="72">
        <v>2223.8405</v>
      </c>
      <c r="Q21" s="72">
        <v>0</v>
      </c>
      <c r="R21" s="68">
        <v>8895.362</v>
      </c>
      <c r="S21" s="72">
        <v>0</v>
      </c>
      <c r="T21" s="72">
        <v>15249.192</v>
      </c>
      <c r="U21" s="72">
        <v>476.53725</v>
      </c>
      <c r="V21" s="72">
        <v>635.383</v>
      </c>
      <c r="W21" s="71">
        <v>794.22875</v>
      </c>
      <c r="X21" s="35"/>
    </row>
    <row r="22" spans="1:24" s="33" customFormat="1" ht="12.75" customHeight="1">
      <c r="A22" s="271"/>
      <c r="B22" s="273"/>
      <c r="C22" s="286"/>
      <c r="D22" s="57">
        <v>4</v>
      </c>
      <c r="E22" s="58">
        <v>6168.78</v>
      </c>
      <c r="F22" s="58">
        <v>8636.292</v>
      </c>
      <c r="G22" s="59"/>
      <c r="H22" s="60">
        <v>14805.072</v>
      </c>
      <c r="I22" s="60">
        <v>61.687799999999996</v>
      </c>
      <c r="J22" s="60">
        <v>123.37559999999999</v>
      </c>
      <c r="K22" s="60">
        <v>185.06339999999997</v>
      </c>
      <c r="L22" s="60">
        <v>0</v>
      </c>
      <c r="M22" s="60">
        <v>462.65849999999995</v>
      </c>
      <c r="N22" s="60">
        <v>616.878</v>
      </c>
      <c r="O22" s="60">
        <v>771.0975</v>
      </c>
      <c r="P22" s="60">
        <v>2159.073</v>
      </c>
      <c r="Q22" s="60">
        <v>0</v>
      </c>
      <c r="R22" s="58">
        <v>8636.292</v>
      </c>
      <c r="S22" s="60">
        <v>0</v>
      </c>
      <c r="T22" s="60">
        <v>14805.072</v>
      </c>
      <c r="U22" s="60">
        <v>462.65849999999995</v>
      </c>
      <c r="V22" s="60">
        <v>616.878</v>
      </c>
      <c r="W22" s="61">
        <v>771.0975</v>
      </c>
      <c r="X22" s="35"/>
    </row>
    <row r="23" spans="1:24" s="33" customFormat="1" ht="12.75" customHeight="1">
      <c r="A23" s="271"/>
      <c r="B23" s="273"/>
      <c r="C23" s="286"/>
      <c r="D23" s="57">
        <v>3</v>
      </c>
      <c r="E23" s="58">
        <v>5836.11</v>
      </c>
      <c r="F23" s="58">
        <v>8170.553999999999</v>
      </c>
      <c r="G23" s="59"/>
      <c r="H23" s="60">
        <v>14006.663999999999</v>
      </c>
      <c r="I23" s="60">
        <v>58.3611</v>
      </c>
      <c r="J23" s="60">
        <v>116.7222</v>
      </c>
      <c r="K23" s="60">
        <v>175.08329999999998</v>
      </c>
      <c r="L23" s="60">
        <v>0</v>
      </c>
      <c r="M23" s="60">
        <v>437.70824999999996</v>
      </c>
      <c r="N23" s="60">
        <v>583.611</v>
      </c>
      <c r="O23" s="60">
        <v>729.51375</v>
      </c>
      <c r="P23" s="60">
        <v>2042.6384999999998</v>
      </c>
      <c r="Q23" s="60">
        <v>0</v>
      </c>
      <c r="R23" s="58">
        <v>8170.553999999999</v>
      </c>
      <c r="S23" s="60">
        <v>0</v>
      </c>
      <c r="T23" s="60">
        <v>14006.663999999999</v>
      </c>
      <c r="U23" s="60">
        <v>437.70824999999996</v>
      </c>
      <c r="V23" s="60">
        <v>583.611</v>
      </c>
      <c r="W23" s="61">
        <v>729.51375</v>
      </c>
      <c r="X23" s="35"/>
    </row>
    <row r="24" spans="1:24" s="33" customFormat="1" ht="12.75" customHeight="1">
      <c r="A24" s="271"/>
      <c r="B24" s="273"/>
      <c r="C24" s="286"/>
      <c r="D24" s="57">
        <v>2</v>
      </c>
      <c r="E24" s="58">
        <v>5666.12</v>
      </c>
      <c r="F24" s="58">
        <v>7932.567999999999</v>
      </c>
      <c r="G24" s="59"/>
      <c r="H24" s="60">
        <v>13598.687999999998</v>
      </c>
      <c r="I24" s="60">
        <v>56.6612</v>
      </c>
      <c r="J24" s="60">
        <v>113.3224</v>
      </c>
      <c r="K24" s="60">
        <v>169.9836</v>
      </c>
      <c r="L24" s="60">
        <v>0</v>
      </c>
      <c r="M24" s="60">
        <v>424.959</v>
      </c>
      <c r="N24" s="60">
        <v>566.612</v>
      </c>
      <c r="O24" s="60">
        <v>708.265</v>
      </c>
      <c r="P24" s="60">
        <v>1983.1419999999998</v>
      </c>
      <c r="Q24" s="60">
        <v>0</v>
      </c>
      <c r="R24" s="58">
        <v>7932.567999999999</v>
      </c>
      <c r="S24" s="60">
        <v>0</v>
      </c>
      <c r="T24" s="60">
        <v>13598.687999999998</v>
      </c>
      <c r="U24" s="60">
        <v>424.959</v>
      </c>
      <c r="V24" s="60">
        <v>566.612</v>
      </c>
      <c r="W24" s="61">
        <v>708.265</v>
      </c>
      <c r="X24" s="35"/>
    </row>
    <row r="25" spans="1:24" s="33" customFormat="1" ht="12.75" customHeight="1" thickBot="1">
      <c r="A25" s="271"/>
      <c r="B25" s="273"/>
      <c r="C25" s="287"/>
      <c r="D25" s="73">
        <v>1</v>
      </c>
      <c r="E25" s="74">
        <v>5501.09</v>
      </c>
      <c r="F25" s="74">
        <v>7701.526</v>
      </c>
      <c r="G25" s="75"/>
      <c r="H25" s="75">
        <v>13202.616</v>
      </c>
      <c r="I25" s="75">
        <v>55.0109</v>
      </c>
      <c r="J25" s="75">
        <v>110.0218</v>
      </c>
      <c r="K25" s="75">
        <v>165.0327</v>
      </c>
      <c r="L25" s="75">
        <v>0</v>
      </c>
      <c r="M25" s="75">
        <v>412.58175</v>
      </c>
      <c r="N25" s="75">
        <v>550.109</v>
      </c>
      <c r="O25" s="75">
        <v>687.63625</v>
      </c>
      <c r="P25" s="75">
        <v>1925.3815</v>
      </c>
      <c r="Q25" s="75">
        <v>0</v>
      </c>
      <c r="R25" s="74">
        <v>7701.526</v>
      </c>
      <c r="S25" s="75">
        <v>0</v>
      </c>
      <c r="T25" s="75">
        <v>13202.616</v>
      </c>
      <c r="U25" s="75">
        <v>412.58175</v>
      </c>
      <c r="V25" s="75">
        <v>550.109</v>
      </c>
      <c r="W25" s="76">
        <v>687.63625</v>
      </c>
      <c r="X25" s="35"/>
    </row>
    <row r="26" spans="1:24" s="33" customFormat="1" ht="12.75" customHeight="1">
      <c r="A26" s="270" t="s">
        <v>63</v>
      </c>
      <c r="B26" s="272" t="s">
        <v>64</v>
      </c>
      <c r="C26" s="291" t="s">
        <v>60</v>
      </c>
      <c r="D26" s="77">
        <v>13</v>
      </c>
      <c r="E26" s="69">
        <v>5034.29</v>
      </c>
      <c r="F26" s="69">
        <v>7048.005999999999</v>
      </c>
      <c r="G26" s="69"/>
      <c r="H26" s="70">
        <v>12082.295999999998</v>
      </c>
      <c r="I26" s="70">
        <v>50.3429</v>
      </c>
      <c r="J26" s="70">
        <v>100.6858</v>
      </c>
      <c r="K26" s="70">
        <v>151.0287</v>
      </c>
      <c r="L26" s="70">
        <v>251.71450000000002</v>
      </c>
      <c r="M26" s="70">
        <v>377.57175</v>
      </c>
      <c r="N26" s="70">
        <v>503.42900000000003</v>
      </c>
      <c r="O26" s="70">
        <v>629.28625</v>
      </c>
      <c r="P26" s="70"/>
      <c r="Q26" s="70">
        <v>1762.0014999999999</v>
      </c>
      <c r="R26" s="69">
        <v>7048.005999999999</v>
      </c>
      <c r="S26" s="70">
        <v>0</v>
      </c>
      <c r="T26" s="70">
        <v>12082.295999999998</v>
      </c>
      <c r="U26" s="70">
        <v>377.57175</v>
      </c>
      <c r="V26" s="69">
        <v>503.42900000000003</v>
      </c>
      <c r="W26" s="78">
        <v>629.28625</v>
      </c>
      <c r="X26" s="35"/>
    </row>
    <row r="27" spans="1:24" s="33" customFormat="1" ht="12.75" customHeight="1">
      <c r="A27" s="271"/>
      <c r="B27" s="273"/>
      <c r="C27" s="286"/>
      <c r="D27" s="79">
        <v>12</v>
      </c>
      <c r="E27" s="59">
        <v>4887.66</v>
      </c>
      <c r="F27" s="59">
        <v>6842.723999999999</v>
      </c>
      <c r="G27" s="59"/>
      <c r="H27" s="60">
        <v>11730.383999999998</v>
      </c>
      <c r="I27" s="60">
        <v>48.876599999999996</v>
      </c>
      <c r="J27" s="60">
        <v>97.75319999999999</v>
      </c>
      <c r="K27" s="60">
        <v>146.6298</v>
      </c>
      <c r="L27" s="60">
        <v>244.383</v>
      </c>
      <c r="M27" s="60">
        <v>366.5745</v>
      </c>
      <c r="N27" s="60">
        <v>488.766</v>
      </c>
      <c r="O27" s="60">
        <v>610.9575</v>
      </c>
      <c r="P27" s="60"/>
      <c r="Q27" s="60">
        <v>1710.6809999999998</v>
      </c>
      <c r="R27" s="59">
        <v>6842.723999999999</v>
      </c>
      <c r="S27" s="60">
        <v>0</v>
      </c>
      <c r="T27" s="60">
        <v>11730.383999999998</v>
      </c>
      <c r="U27" s="60">
        <v>366.5745</v>
      </c>
      <c r="V27" s="59">
        <v>488.766</v>
      </c>
      <c r="W27" s="80">
        <v>610.9575</v>
      </c>
      <c r="X27" s="35"/>
    </row>
    <row r="28" spans="1:24" s="33" customFormat="1" ht="12.75" customHeight="1">
      <c r="A28" s="271"/>
      <c r="B28" s="273"/>
      <c r="C28" s="287"/>
      <c r="D28" s="81">
        <v>11</v>
      </c>
      <c r="E28" s="65">
        <v>4745.3</v>
      </c>
      <c r="F28" s="65">
        <v>6643.42</v>
      </c>
      <c r="G28" s="65"/>
      <c r="H28" s="65">
        <v>11388.720000000001</v>
      </c>
      <c r="I28" s="65">
        <v>47.453</v>
      </c>
      <c r="J28" s="65">
        <v>94.906</v>
      </c>
      <c r="K28" s="65">
        <v>142.359</v>
      </c>
      <c r="L28" s="65">
        <v>237.26500000000001</v>
      </c>
      <c r="M28" s="65">
        <v>355.8975</v>
      </c>
      <c r="N28" s="65">
        <v>474.53000000000003</v>
      </c>
      <c r="O28" s="65">
        <v>593.1625</v>
      </c>
      <c r="P28" s="65"/>
      <c r="Q28" s="65">
        <v>1660.855</v>
      </c>
      <c r="R28" s="65">
        <v>6643.42</v>
      </c>
      <c r="S28" s="65">
        <v>0</v>
      </c>
      <c r="T28" s="65">
        <v>11388.720000000001</v>
      </c>
      <c r="U28" s="65">
        <v>355.8975</v>
      </c>
      <c r="V28" s="65">
        <v>474.53000000000003</v>
      </c>
      <c r="W28" s="66">
        <v>593.1625</v>
      </c>
      <c r="X28" s="35"/>
    </row>
    <row r="29" spans="1:24" s="33" customFormat="1" ht="12.75" customHeight="1">
      <c r="A29" s="271"/>
      <c r="B29" s="273"/>
      <c r="C29" s="288" t="s">
        <v>61</v>
      </c>
      <c r="D29" s="77">
        <v>10</v>
      </c>
      <c r="E29" s="69">
        <v>4607.09</v>
      </c>
      <c r="F29" s="69">
        <v>6449.9259999999995</v>
      </c>
      <c r="G29" s="69"/>
      <c r="H29" s="70">
        <v>11057.016</v>
      </c>
      <c r="I29" s="70">
        <v>46.0709</v>
      </c>
      <c r="J29" s="70">
        <v>92.1418</v>
      </c>
      <c r="K29" s="70">
        <v>138.2127</v>
      </c>
      <c r="L29" s="70">
        <v>230.35450000000003</v>
      </c>
      <c r="M29" s="70">
        <v>345.53175</v>
      </c>
      <c r="N29" s="70">
        <v>460.70900000000006</v>
      </c>
      <c r="O29" s="70">
        <v>575.88625</v>
      </c>
      <c r="P29" s="70"/>
      <c r="Q29" s="70">
        <v>1612.4814999999999</v>
      </c>
      <c r="R29" s="69">
        <v>6449.9259999999995</v>
      </c>
      <c r="S29" s="70">
        <v>0</v>
      </c>
      <c r="T29" s="70">
        <v>11057.016</v>
      </c>
      <c r="U29" s="70">
        <v>345.53175</v>
      </c>
      <c r="V29" s="69">
        <v>460.70900000000006</v>
      </c>
      <c r="W29" s="78">
        <v>575.88625</v>
      </c>
      <c r="X29" s="35"/>
    </row>
    <row r="30" spans="1:24" s="33" customFormat="1" ht="12.75" customHeight="1">
      <c r="A30" s="271"/>
      <c r="B30" s="273"/>
      <c r="C30" s="286"/>
      <c r="D30" s="79">
        <v>9</v>
      </c>
      <c r="E30" s="59">
        <v>4472.89</v>
      </c>
      <c r="F30" s="59">
        <v>6262.046</v>
      </c>
      <c r="G30" s="59"/>
      <c r="H30" s="60">
        <v>10734.936000000002</v>
      </c>
      <c r="I30" s="60">
        <v>44.7289</v>
      </c>
      <c r="J30" s="60">
        <v>89.4578</v>
      </c>
      <c r="K30" s="60">
        <v>134.1867</v>
      </c>
      <c r="L30" s="60">
        <v>223.64450000000002</v>
      </c>
      <c r="M30" s="60">
        <v>335.46675</v>
      </c>
      <c r="N30" s="60">
        <v>447.28900000000004</v>
      </c>
      <c r="O30" s="60">
        <v>559.11125</v>
      </c>
      <c r="P30" s="60"/>
      <c r="Q30" s="60">
        <v>1565.5115</v>
      </c>
      <c r="R30" s="59">
        <v>6262.046</v>
      </c>
      <c r="S30" s="60">
        <v>0</v>
      </c>
      <c r="T30" s="60">
        <v>10734.936000000002</v>
      </c>
      <c r="U30" s="60">
        <v>335.46675</v>
      </c>
      <c r="V30" s="59">
        <v>447.28900000000004</v>
      </c>
      <c r="W30" s="80">
        <v>559.11125</v>
      </c>
      <c r="X30" s="35"/>
    </row>
    <row r="31" spans="1:24" s="33" customFormat="1" ht="12.75" customHeight="1">
      <c r="A31" s="271"/>
      <c r="B31" s="273"/>
      <c r="C31" s="286"/>
      <c r="D31" s="79">
        <v>8</v>
      </c>
      <c r="E31" s="59">
        <v>4231.69</v>
      </c>
      <c r="F31" s="59">
        <v>5924.365999999999</v>
      </c>
      <c r="G31" s="59"/>
      <c r="H31" s="60">
        <v>10156.055999999999</v>
      </c>
      <c r="I31" s="60">
        <v>42.3169</v>
      </c>
      <c r="J31" s="60">
        <v>84.6338</v>
      </c>
      <c r="K31" s="60">
        <v>126.95069999999998</v>
      </c>
      <c r="L31" s="60">
        <v>211.5845</v>
      </c>
      <c r="M31" s="60">
        <v>317.37674999999996</v>
      </c>
      <c r="N31" s="60">
        <v>423.169</v>
      </c>
      <c r="O31" s="60">
        <v>528.96125</v>
      </c>
      <c r="P31" s="60"/>
      <c r="Q31" s="60">
        <v>1481.0914999999998</v>
      </c>
      <c r="R31" s="59">
        <v>5924.365999999999</v>
      </c>
      <c r="S31" s="60">
        <v>0</v>
      </c>
      <c r="T31" s="60">
        <v>10156.055999999999</v>
      </c>
      <c r="U31" s="60">
        <v>317.37674999999996</v>
      </c>
      <c r="V31" s="59">
        <v>423.169</v>
      </c>
      <c r="W31" s="80">
        <v>528.96125</v>
      </c>
      <c r="X31" s="35"/>
    </row>
    <row r="32" spans="1:24" s="33" customFormat="1" ht="12.75" customHeight="1">
      <c r="A32" s="271"/>
      <c r="B32" s="273"/>
      <c r="C32" s="286"/>
      <c r="D32" s="79">
        <v>7</v>
      </c>
      <c r="E32" s="59">
        <v>4108.43</v>
      </c>
      <c r="F32" s="59">
        <v>5751.802</v>
      </c>
      <c r="G32" s="59"/>
      <c r="H32" s="60">
        <v>9860.232</v>
      </c>
      <c r="I32" s="60">
        <v>41.084300000000006</v>
      </c>
      <c r="J32" s="60">
        <v>82.16860000000001</v>
      </c>
      <c r="K32" s="60">
        <v>123.25290000000001</v>
      </c>
      <c r="L32" s="60">
        <v>205.42150000000004</v>
      </c>
      <c r="M32" s="60">
        <v>308.13225</v>
      </c>
      <c r="N32" s="60">
        <v>410.8430000000001</v>
      </c>
      <c r="O32" s="60">
        <v>513.55375</v>
      </c>
      <c r="P32" s="60"/>
      <c r="Q32" s="60">
        <v>1437.9505</v>
      </c>
      <c r="R32" s="59">
        <v>5751.802</v>
      </c>
      <c r="S32" s="60">
        <v>0</v>
      </c>
      <c r="T32" s="60">
        <v>9860.232</v>
      </c>
      <c r="U32" s="60">
        <v>308.13225</v>
      </c>
      <c r="V32" s="59">
        <v>410.8430000000001</v>
      </c>
      <c r="W32" s="80">
        <v>513.55375</v>
      </c>
      <c r="X32" s="35"/>
    </row>
    <row r="33" spans="1:24" s="33" customFormat="1" ht="12.75" customHeight="1">
      <c r="A33" s="271"/>
      <c r="B33" s="273"/>
      <c r="C33" s="289"/>
      <c r="D33" s="81">
        <v>6</v>
      </c>
      <c r="E33" s="65">
        <v>3988.78</v>
      </c>
      <c r="F33" s="65">
        <v>5584.292</v>
      </c>
      <c r="G33" s="65"/>
      <c r="H33" s="65">
        <v>9573.072</v>
      </c>
      <c r="I33" s="65">
        <v>39.887800000000006</v>
      </c>
      <c r="J33" s="65">
        <v>79.77560000000001</v>
      </c>
      <c r="K33" s="65">
        <v>119.6634</v>
      </c>
      <c r="L33" s="65">
        <v>199.43900000000002</v>
      </c>
      <c r="M33" s="65">
        <v>299.1585</v>
      </c>
      <c r="N33" s="65">
        <v>398.87800000000004</v>
      </c>
      <c r="O33" s="65">
        <v>498.5975</v>
      </c>
      <c r="P33" s="65"/>
      <c r="Q33" s="65">
        <v>1396.073</v>
      </c>
      <c r="R33" s="65">
        <v>5584.292</v>
      </c>
      <c r="S33" s="65">
        <v>0</v>
      </c>
      <c r="T33" s="65">
        <v>9573.072</v>
      </c>
      <c r="U33" s="65">
        <v>299.1585</v>
      </c>
      <c r="V33" s="65">
        <v>398.87800000000004</v>
      </c>
      <c r="W33" s="66">
        <v>498.5975</v>
      </c>
      <c r="X33" s="35"/>
    </row>
    <row r="34" spans="1:24" s="33" customFormat="1" ht="12.75" customHeight="1">
      <c r="A34" s="271"/>
      <c r="B34" s="273"/>
      <c r="C34" s="288" t="s">
        <v>62</v>
      </c>
      <c r="D34" s="77">
        <v>5</v>
      </c>
      <c r="E34" s="69">
        <v>3872.6</v>
      </c>
      <c r="F34" s="69">
        <v>5421.639999999999</v>
      </c>
      <c r="G34" s="69"/>
      <c r="H34" s="72">
        <v>9294.24</v>
      </c>
      <c r="I34" s="72">
        <v>38.726</v>
      </c>
      <c r="J34" s="72">
        <v>77.452</v>
      </c>
      <c r="K34" s="72">
        <v>116.178</v>
      </c>
      <c r="L34" s="72">
        <v>193.63</v>
      </c>
      <c r="M34" s="72">
        <v>290.445</v>
      </c>
      <c r="N34" s="72">
        <v>387.26</v>
      </c>
      <c r="O34" s="72">
        <v>484.075</v>
      </c>
      <c r="P34" s="72"/>
      <c r="Q34" s="72">
        <v>1355.4099999999999</v>
      </c>
      <c r="R34" s="69">
        <v>5421.639999999999</v>
      </c>
      <c r="S34" s="72">
        <v>0</v>
      </c>
      <c r="T34" s="72">
        <v>9294.24</v>
      </c>
      <c r="U34" s="72">
        <v>290.445</v>
      </c>
      <c r="V34" s="69">
        <v>387.26</v>
      </c>
      <c r="W34" s="78">
        <v>484.075</v>
      </c>
      <c r="X34" s="35"/>
    </row>
    <row r="35" spans="1:24" s="33" customFormat="1" ht="12.75" customHeight="1">
      <c r="A35" s="271"/>
      <c r="B35" s="273"/>
      <c r="C35" s="286"/>
      <c r="D35" s="79">
        <v>4</v>
      </c>
      <c r="E35" s="59">
        <v>3759.8</v>
      </c>
      <c r="F35" s="59">
        <v>5263.72</v>
      </c>
      <c r="G35" s="59"/>
      <c r="H35" s="60">
        <v>9023.52</v>
      </c>
      <c r="I35" s="60">
        <v>37.598000000000006</v>
      </c>
      <c r="J35" s="60">
        <v>75.19600000000001</v>
      </c>
      <c r="K35" s="60">
        <v>112.794</v>
      </c>
      <c r="L35" s="60">
        <v>187.99</v>
      </c>
      <c r="M35" s="60">
        <v>281.985</v>
      </c>
      <c r="N35" s="60">
        <v>375.98</v>
      </c>
      <c r="O35" s="60">
        <v>469.975</v>
      </c>
      <c r="P35" s="60"/>
      <c r="Q35" s="60">
        <v>1315.93</v>
      </c>
      <c r="R35" s="59">
        <v>5263.72</v>
      </c>
      <c r="S35" s="60">
        <v>0</v>
      </c>
      <c r="T35" s="60">
        <v>9023.52</v>
      </c>
      <c r="U35" s="60">
        <v>281.985</v>
      </c>
      <c r="V35" s="59">
        <v>375.98</v>
      </c>
      <c r="W35" s="80">
        <v>469.975</v>
      </c>
      <c r="X35" s="35"/>
    </row>
    <row r="36" spans="1:24" s="33" customFormat="1" ht="12.75" customHeight="1">
      <c r="A36" s="271"/>
      <c r="B36" s="273"/>
      <c r="C36" s="286"/>
      <c r="D36" s="79">
        <v>3</v>
      </c>
      <c r="E36" s="59">
        <v>3557.05</v>
      </c>
      <c r="F36" s="59">
        <v>4979.87</v>
      </c>
      <c r="G36" s="59"/>
      <c r="H36" s="60">
        <v>8536.92</v>
      </c>
      <c r="I36" s="60">
        <v>35.5705</v>
      </c>
      <c r="J36" s="60">
        <v>71.141</v>
      </c>
      <c r="K36" s="60">
        <v>106.7115</v>
      </c>
      <c r="L36" s="60">
        <v>177.85250000000002</v>
      </c>
      <c r="M36" s="60">
        <v>266.77875</v>
      </c>
      <c r="N36" s="60">
        <v>355.70500000000004</v>
      </c>
      <c r="O36" s="60">
        <v>444.63125</v>
      </c>
      <c r="P36" s="60"/>
      <c r="Q36" s="60">
        <v>1244.9675</v>
      </c>
      <c r="R36" s="59">
        <v>4979.87</v>
      </c>
      <c r="S36" s="60">
        <v>0</v>
      </c>
      <c r="T36" s="60">
        <v>8536.92</v>
      </c>
      <c r="U36" s="60">
        <v>266.77875</v>
      </c>
      <c r="V36" s="59">
        <v>355.70500000000004</v>
      </c>
      <c r="W36" s="80">
        <v>444.63125</v>
      </c>
      <c r="X36" s="35"/>
    </row>
    <row r="37" spans="1:24" s="33" customFormat="1" ht="12.75" customHeight="1">
      <c r="A37" s="271"/>
      <c r="B37" s="273"/>
      <c r="C37" s="286"/>
      <c r="D37" s="79">
        <v>2</v>
      </c>
      <c r="E37" s="59">
        <v>3453.45</v>
      </c>
      <c r="F37" s="59">
        <v>4834.829999999999</v>
      </c>
      <c r="G37" s="59"/>
      <c r="H37" s="60">
        <v>8288.279999999999</v>
      </c>
      <c r="I37" s="60">
        <v>34.5345</v>
      </c>
      <c r="J37" s="60">
        <v>69.069</v>
      </c>
      <c r="K37" s="60">
        <v>103.6035</v>
      </c>
      <c r="L37" s="60">
        <v>172.6725</v>
      </c>
      <c r="M37" s="60">
        <v>259.00874999999996</v>
      </c>
      <c r="N37" s="60">
        <v>345.345</v>
      </c>
      <c r="O37" s="60">
        <v>431.68125</v>
      </c>
      <c r="P37" s="60"/>
      <c r="Q37" s="60">
        <v>1208.7074999999998</v>
      </c>
      <c r="R37" s="59">
        <v>4834.829999999999</v>
      </c>
      <c r="S37" s="60">
        <v>0</v>
      </c>
      <c r="T37" s="60">
        <v>8288.279999999999</v>
      </c>
      <c r="U37" s="60">
        <v>259.00874999999996</v>
      </c>
      <c r="V37" s="59">
        <v>345.345</v>
      </c>
      <c r="W37" s="80">
        <v>431.68125</v>
      </c>
      <c r="X37" s="35"/>
    </row>
    <row r="38" spans="1:24" s="33" customFormat="1" ht="12.75" customHeight="1" thickBot="1">
      <c r="A38" s="271"/>
      <c r="B38" s="273"/>
      <c r="C38" s="289"/>
      <c r="D38" s="82">
        <v>1</v>
      </c>
      <c r="E38" s="75">
        <v>3352.85</v>
      </c>
      <c r="F38" s="75">
        <v>4693.99</v>
      </c>
      <c r="G38" s="75"/>
      <c r="H38" s="75">
        <v>8046.84</v>
      </c>
      <c r="I38" s="75">
        <v>33.5285</v>
      </c>
      <c r="J38" s="75">
        <v>67.057</v>
      </c>
      <c r="K38" s="75">
        <v>100.5855</v>
      </c>
      <c r="L38" s="75">
        <v>167.6425</v>
      </c>
      <c r="M38" s="75">
        <v>251.46374999999998</v>
      </c>
      <c r="N38" s="75">
        <v>335.285</v>
      </c>
      <c r="O38" s="75">
        <v>419.10625</v>
      </c>
      <c r="P38" s="75"/>
      <c r="Q38" s="75">
        <v>1173.4975</v>
      </c>
      <c r="R38" s="75">
        <v>4693.99</v>
      </c>
      <c r="S38" s="75">
        <v>0</v>
      </c>
      <c r="T38" s="75">
        <v>8046.84</v>
      </c>
      <c r="U38" s="75">
        <v>251.46374999999998</v>
      </c>
      <c r="V38" s="75">
        <v>335.285</v>
      </c>
      <c r="W38" s="76">
        <v>419.10625</v>
      </c>
      <c r="X38" s="35"/>
    </row>
    <row r="39" spans="1:24" s="33" customFormat="1" ht="12.75" customHeight="1">
      <c r="A39" s="270" t="s">
        <v>65</v>
      </c>
      <c r="B39" s="272" t="s">
        <v>66</v>
      </c>
      <c r="C39" s="275" t="s">
        <v>60</v>
      </c>
      <c r="D39" s="67">
        <v>13</v>
      </c>
      <c r="E39" s="68">
        <v>2981.49</v>
      </c>
      <c r="F39" s="68">
        <v>4174.085999999999</v>
      </c>
      <c r="G39" s="69"/>
      <c r="H39" s="70">
        <v>7155.575999999999</v>
      </c>
      <c r="I39" s="70">
        <v>29.814899999999998</v>
      </c>
      <c r="J39" s="70">
        <v>59.629799999999996</v>
      </c>
      <c r="K39" s="70">
        <v>89.44469999999998</v>
      </c>
      <c r="L39" s="70">
        <v>0</v>
      </c>
      <c r="M39" s="70">
        <v>223.61174999999997</v>
      </c>
      <c r="N39" s="70">
        <v>298.149</v>
      </c>
      <c r="O39" s="70">
        <v>372.68625</v>
      </c>
      <c r="P39" s="70"/>
      <c r="Q39" s="70"/>
      <c r="R39" s="68">
        <v>4174.085999999999</v>
      </c>
      <c r="S39" s="70">
        <v>0</v>
      </c>
      <c r="T39" s="70">
        <v>7155.575999999999</v>
      </c>
      <c r="U39" s="70">
        <v>223.61174999999997</v>
      </c>
      <c r="V39" s="60">
        <v>298.149</v>
      </c>
      <c r="W39" s="61">
        <v>372.68625</v>
      </c>
      <c r="X39" s="35"/>
    </row>
    <row r="40" spans="1:24" s="33" customFormat="1" ht="12.75" customHeight="1">
      <c r="A40" s="271"/>
      <c r="B40" s="273"/>
      <c r="C40" s="276"/>
      <c r="D40" s="57">
        <v>12</v>
      </c>
      <c r="E40" s="58">
        <v>2853.12</v>
      </c>
      <c r="F40" s="58">
        <v>3994.3679999999995</v>
      </c>
      <c r="G40" s="59"/>
      <c r="H40" s="60">
        <v>6847.487999999999</v>
      </c>
      <c r="I40" s="60">
        <v>28.5312</v>
      </c>
      <c r="J40" s="60">
        <v>57.0624</v>
      </c>
      <c r="K40" s="60">
        <v>85.5936</v>
      </c>
      <c r="L40" s="60">
        <v>0</v>
      </c>
      <c r="M40" s="60">
        <v>213.98399999999998</v>
      </c>
      <c r="N40" s="60">
        <v>285.312</v>
      </c>
      <c r="O40" s="60">
        <v>356.64</v>
      </c>
      <c r="P40" s="60"/>
      <c r="Q40" s="60"/>
      <c r="R40" s="58">
        <v>3994.3679999999995</v>
      </c>
      <c r="S40" s="60">
        <v>0</v>
      </c>
      <c r="T40" s="60">
        <v>6847.487999999999</v>
      </c>
      <c r="U40" s="60">
        <v>213.98399999999998</v>
      </c>
      <c r="V40" s="60">
        <v>285.312</v>
      </c>
      <c r="W40" s="61">
        <v>356.64</v>
      </c>
      <c r="X40" s="35"/>
    </row>
    <row r="41" spans="1:24" s="33" customFormat="1" ht="12.75" customHeight="1">
      <c r="A41" s="271"/>
      <c r="B41" s="273"/>
      <c r="C41" s="277"/>
      <c r="D41" s="62">
        <v>11</v>
      </c>
      <c r="E41" s="63">
        <v>2730.25</v>
      </c>
      <c r="F41" s="63">
        <v>3822.35</v>
      </c>
      <c r="G41" s="64"/>
      <c r="H41" s="65">
        <v>6552.6</v>
      </c>
      <c r="I41" s="65">
        <v>27.302500000000002</v>
      </c>
      <c r="J41" s="65">
        <v>54.605000000000004</v>
      </c>
      <c r="K41" s="65">
        <v>81.9075</v>
      </c>
      <c r="L41" s="65">
        <v>0</v>
      </c>
      <c r="M41" s="65">
        <v>204.76874999999998</v>
      </c>
      <c r="N41" s="65">
        <v>273.02500000000003</v>
      </c>
      <c r="O41" s="65">
        <v>341.28125</v>
      </c>
      <c r="P41" s="65"/>
      <c r="Q41" s="65"/>
      <c r="R41" s="63">
        <v>3822.35</v>
      </c>
      <c r="S41" s="65">
        <v>0</v>
      </c>
      <c r="T41" s="65">
        <v>6552.6</v>
      </c>
      <c r="U41" s="65">
        <v>204.76874999999998</v>
      </c>
      <c r="V41" s="65">
        <v>273.02500000000003</v>
      </c>
      <c r="W41" s="66">
        <v>341.28125</v>
      </c>
      <c r="X41" s="35"/>
    </row>
    <row r="42" spans="1:24" s="33" customFormat="1" ht="12.75" customHeight="1">
      <c r="A42" s="271"/>
      <c r="B42" s="273"/>
      <c r="C42" s="278" t="s">
        <v>61</v>
      </c>
      <c r="D42" s="67">
        <v>10</v>
      </c>
      <c r="E42" s="68">
        <v>2612.69</v>
      </c>
      <c r="F42" s="68">
        <v>3657.7659999999996</v>
      </c>
      <c r="G42" s="69"/>
      <c r="H42" s="70">
        <v>6270.456</v>
      </c>
      <c r="I42" s="70">
        <v>26.126900000000003</v>
      </c>
      <c r="J42" s="70">
        <v>52.253800000000005</v>
      </c>
      <c r="K42" s="70">
        <v>78.3807</v>
      </c>
      <c r="L42" s="70">
        <v>0</v>
      </c>
      <c r="M42" s="70">
        <v>195.95175</v>
      </c>
      <c r="N42" s="70">
        <v>261.269</v>
      </c>
      <c r="O42" s="70">
        <v>326.58625</v>
      </c>
      <c r="P42" s="70"/>
      <c r="Q42" s="70"/>
      <c r="R42" s="68">
        <v>3657.7659999999996</v>
      </c>
      <c r="S42" s="70">
        <v>0</v>
      </c>
      <c r="T42" s="70">
        <v>6270.456</v>
      </c>
      <c r="U42" s="70">
        <v>195.95175</v>
      </c>
      <c r="V42" s="70">
        <v>261.269</v>
      </c>
      <c r="W42" s="71">
        <v>326.58625</v>
      </c>
      <c r="X42" s="35"/>
    </row>
    <row r="43" spans="1:24" s="33" customFormat="1" ht="12.75" customHeight="1">
      <c r="A43" s="271"/>
      <c r="B43" s="273"/>
      <c r="C43" s="279"/>
      <c r="D43" s="57">
        <v>9</v>
      </c>
      <c r="E43" s="58">
        <v>2500.17</v>
      </c>
      <c r="F43" s="58">
        <v>3500.238</v>
      </c>
      <c r="G43" s="59"/>
      <c r="H43" s="60">
        <v>6000.407999999999</v>
      </c>
      <c r="I43" s="60">
        <v>25.0017</v>
      </c>
      <c r="J43" s="60">
        <v>50.0034</v>
      </c>
      <c r="K43" s="60">
        <v>75.0051</v>
      </c>
      <c r="L43" s="60">
        <v>0</v>
      </c>
      <c r="M43" s="60">
        <v>187.51275</v>
      </c>
      <c r="N43" s="60">
        <v>250.01700000000002</v>
      </c>
      <c r="O43" s="60">
        <v>312.52125</v>
      </c>
      <c r="P43" s="60"/>
      <c r="Q43" s="60"/>
      <c r="R43" s="58">
        <v>3500.238</v>
      </c>
      <c r="S43" s="60">
        <v>0</v>
      </c>
      <c r="T43" s="60">
        <v>6000.407999999999</v>
      </c>
      <c r="U43" s="60">
        <v>187.51275</v>
      </c>
      <c r="V43" s="60">
        <v>250.01700000000002</v>
      </c>
      <c r="W43" s="61">
        <v>312.52125</v>
      </c>
      <c r="X43" s="35"/>
    </row>
    <row r="44" spans="1:24" s="33" customFormat="1" ht="12.75" customHeight="1">
      <c r="A44" s="271"/>
      <c r="B44" s="273"/>
      <c r="C44" s="279"/>
      <c r="D44" s="57">
        <v>8</v>
      </c>
      <c r="E44" s="58">
        <v>2365.34</v>
      </c>
      <c r="F44" s="58">
        <v>3311.476</v>
      </c>
      <c r="G44" s="59"/>
      <c r="H44" s="60">
        <v>5676.816000000001</v>
      </c>
      <c r="I44" s="60">
        <v>23.6534</v>
      </c>
      <c r="J44" s="60">
        <v>47.3068</v>
      </c>
      <c r="K44" s="60">
        <v>70.9602</v>
      </c>
      <c r="L44" s="60">
        <v>0</v>
      </c>
      <c r="M44" s="60">
        <v>177.4005</v>
      </c>
      <c r="N44" s="60">
        <v>236.53400000000002</v>
      </c>
      <c r="O44" s="60">
        <v>295.6675</v>
      </c>
      <c r="P44" s="60"/>
      <c r="Q44" s="60"/>
      <c r="R44" s="58">
        <v>3311.476</v>
      </c>
      <c r="S44" s="60">
        <v>0</v>
      </c>
      <c r="T44" s="60">
        <v>5676.816000000001</v>
      </c>
      <c r="U44" s="60">
        <v>177.4005</v>
      </c>
      <c r="V44" s="60">
        <v>236.53400000000002</v>
      </c>
      <c r="W44" s="61">
        <v>295.6675</v>
      </c>
      <c r="X44" s="35"/>
    </row>
    <row r="45" spans="1:24" s="33" customFormat="1" ht="12.75" customHeight="1">
      <c r="A45" s="271"/>
      <c r="B45" s="273"/>
      <c r="C45" s="279"/>
      <c r="D45" s="57">
        <v>7</v>
      </c>
      <c r="E45" s="58">
        <v>2263.49</v>
      </c>
      <c r="F45" s="58">
        <v>3168.8859999999995</v>
      </c>
      <c r="G45" s="59"/>
      <c r="H45" s="60">
        <v>5432.375999999999</v>
      </c>
      <c r="I45" s="60">
        <v>22.6349</v>
      </c>
      <c r="J45" s="60">
        <v>45.2698</v>
      </c>
      <c r="K45" s="60">
        <v>67.90469999999999</v>
      </c>
      <c r="L45" s="60">
        <v>0</v>
      </c>
      <c r="M45" s="60">
        <v>169.76174999999998</v>
      </c>
      <c r="N45" s="60">
        <v>226.349</v>
      </c>
      <c r="O45" s="60">
        <v>282.93625</v>
      </c>
      <c r="P45" s="60"/>
      <c r="Q45" s="60"/>
      <c r="R45" s="58">
        <v>3168.8859999999995</v>
      </c>
      <c r="S45" s="60">
        <v>0</v>
      </c>
      <c r="T45" s="60">
        <v>5432.375999999999</v>
      </c>
      <c r="U45" s="60">
        <v>169.76174999999998</v>
      </c>
      <c r="V45" s="60">
        <v>226.349</v>
      </c>
      <c r="W45" s="61">
        <v>282.93625</v>
      </c>
      <c r="X45" s="35"/>
    </row>
    <row r="46" spans="1:24" s="33" customFormat="1" ht="12.75" customHeight="1">
      <c r="A46" s="271"/>
      <c r="B46" s="273"/>
      <c r="C46" s="280"/>
      <c r="D46" s="62">
        <v>6</v>
      </c>
      <c r="E46" s="63">
        <v>2166.03</v>
      </c>
      <c r="F46" s="63">
        <v>3032.442</v>
      </c>
      <c r="G46" s="64"/>
      <c r="H46" s="65">
        <v>5198.472</v>
      </c>
      <c r="I46" s="65">
        <v>21.660300000000003</v>
      </c>
      <c r="J46" s="65">
        <v>43.320600000000006</v>
      </c>
      <c r="K46" s="65">
        <v>64.9809</v>
      </c>
      <c r="L46" s="65">
        <v>0</v>
      </c>
      <c r="M46" s="65">
        <v>162.45225000000002</v>
      </c>
      <c r="N46" s="65">
        <v>216.60300000000004</v>
      </c>
      <c r="O46" s="65">
        <v>270.75375</v>
      </c>
      <c r="P46" s="65"/>
      <c r="Q46" s="65"/>
      <c r="R46" s="63">
        <v>3032.442</v>
      </c>
      <c r="S46" s="65">
        <v>0</v>
      </c>
      <c r="T46" s="65">
        <v>5198.472</v>
      </c>
      <c r="U46" s="65">
        <v>162.45225000000002</v>
      </c>
      <c r="V46" s="65">
        <v>216.60300000000004</v>
      </c>
      <c r="W46" s="66">
        <v>270.75375</v>
      </c>
      <c r="X46" s="35"/>
    </row>
    <row r="47" spans="1:24" s="33" customFormat="1" ht="12.75" customHeight="1">
      <c r="A47" s="271"/>
      <c r="B47" s="273"/>
      <c r="C47" s="281" t="s">
        <v>62</v>
      </c>
      <c r="D47" s="83">
        <v>5</v>
      </c>
      <c r="E47" s="84">
        <v>2072.75</v>
      </c>
      <c r="F47" s="84">
        <v>2901.85</v>
      </c>
      <c r="G47" s="85"/>
      <c r="H47" s="72">
        <v>4974.6</v>
      </c>
      <c r="I47" s="72">
        <v>20.7275</v>
      </c>
      <c r="J47" s="72">
        <v>41.455</v>
      </c>
      <c r="K47" s="72">
        <v>62.1825</v>
      </c>
      <c r="L47" s="72">
        <v>0</v>
      </c>
      <c r="M47" s="72">
        <v>155.45624999999998</v>
      </c>
      <c r="N47" s="72">
        <v>207.275</v>
      </c>
      <c r="O47" s="72">
        <v>259.09375</v>
      </c>
      <c r="P47" s="72"/>
      <c r="Q47" s="72"/>
      <c r="R47" s="84">
        <v>2901.85</v>
      </c>
      <c r="S47" s="72">
        <v>0</v>
      </c>
      <c r="T47" s="72">
        <v>4974.6</v>
      </c>
      <c r="U47" s="72">
        <v>155.45624999999998</v>
      </c>
      <c r="V47" s="72">
        <v>207.275</v>
      </c>
      <c r="W47" s="86">
        <v>259.09375</v>
      </c>
      <c r="X47" s="35"/>
    </row>
    <row r="48" spans="1:24" s="33" customFormat="1" ht="12.75" customHeight="1">
      <c r="A48" s="271"/>
      <c r="B48" s="273"/>
      <c r="C48" s="279"/>
      <c r="D48" s="57">
        <v>4</v>
      </c>
      <c r="E48" s="58">
        <v>1983.49</v>
      </c>
      <c r="F48" s="58">
        <v>2776.886</v>
      </c>
      <c r="G48" s="59"/>
      <c r="H48" s="60">
        <v>4760.376</v>
      </c>
      <c r="I48" s="60">
        <v>19.8349</v>
      </c>
      <c r="J48" s="60">
        <v>39.6698</v>
      </c>
      <c r="K48" s="60">
        <v>59.5047</v>
      </c>
      <c r="L48" s="60">
        <v>0</v>
      </c>
      <c r="M48" s="60">
        <v>148.76175</v>
      </c>
      <c r="N48" s="60">
        <v>198.34900000000002</v>
      </c>
      <c r="O48" s="60">
        <v>247.93625</v>
      </c>
      <c r="P48" s="60"/>
      <c r="Q48" s="60"/>
      <c r="R48" s="58">
        <v>2776.886</v>
      </c>
      <c r="S48" s="60">
        <v>0</v>
      </c>
      <c r="T48" s="60">
        <v>4760.376</v>
      </c>
      <c r="U48" s="60">
        <v>148.76175</v>
      </c>
      <c r="V48" s="60">
        <v>198.34900000000002</v>
      </c>
      <c r="W48" s="61">
        <v>247.93625</v>
      </c>
      <c r="X48" s="35"/>
    </row>
    <row r="49" spans="1:24" s="33" customFormat="1" ht="12.75" customHeight="1">
      <c r="A49" s="271"/>
      <c r="B49" s="273"/>
      <c r="C49" s="279"/>
      <c r="D49" s="57">
        <v>3</v>
      </c>
      <c r="E49" s="58">
        <v>1876.53</v>
      </c>
      <c r="F49" s="58">
        <v>2627.142</v>
      </c>
      <c r="G49" s="59"/>
      <c r="H49" s="60">
        <v>4503.672</v>
      </c>
      <c r="I49" s="60">
        <v>18.7653</v>
      </c>
      <c r="J49" s="60">
        <v>37.5306</v>
      </c>
      <c r="K49" s="60">
        <v>56.295899999999996</v>
      </c>
      <c r="L49" s="60">
        <v>0</v>
      </c>
      <c r="M49" s="60">
        <v>140.73975</v>
      </c>
      <c r="N49" s="60">
        <v>187.65300000000002</v>
      </c>
      <c r="O49" s="60">
        <v>234.56625</v>
      </c>
      <c r="P49" s="60"/>
      <c r="Q49" s="60"/>
      <c r="R49" s="58">
        <v>2627.142</v>
      </c>
      <c r="S49" s="60">
        <v>0</v>
      </c>
      <c r="T49" s="60">
        <v>4503.672</v>
      </c>
      <c r="U49" s="60">
        <v>140.73975</v>
      </c>
      <c r="V49" s="60">
        <v>187.65300000000002</v>
      </c>
      <c r="W49" s="61">
        <v>234.56625</v>
      </c>
      <c r="X49" s="35"/>
    </row>
    <row r="50" spans="1:24" s="33" customFormat="1" ht="12.75" customHeight="1">
      <c r="A50" s="271"/>
      <c r="B50" s="273"/>
      <c r="C50" s="279"/>
      <c r="D50" s="57">
        <v>2</v>
      </c>
      <c r="E50" s="58">
        <v>1795.72</v>
      </c>
      <c r="F50" s="58">
        <v>2514.008</v>
      </c>
      <c r="G50" s="59"/>
      <c r="H50" s="60">
        <v>4309.728</v>
      </c>
      <c r="I50" s="60">
        <v>17.9572</v>
      </c>
      <c r="J50" s="60">
        <v>35.9144</v>
      </c>
      <c r="K50" s="60">
        <v>53.8716</v>
      </c>
      <c r="L50" s="60">
        <v>0</v>
      </c>
      <c r="M50" s="60">
        <v>134.679</v>
      </c>
      <c r="N50" s="60">
        <v>179.572</v>
      </c>
      <c r="O50" s="60">
        <v>224.465</v>
      </c>
      <c r="P50" s="60"/>
      <c r="Q50" s="60"/>
      <c r="R50" s="58">
        <v>2514.008</v>
      </c>
      <c r="S50" s="60">
        <v>0</v>
      </c>
      <c r="T50" s="60">
        <v>4309.728</v>
      </c>
      <c r="U50" s="60">
        <v>134.679</v>
      </c>
      <c r="V50" s="60">
        <v>179.572</v>
      </c>
      <c r="W50" s="61">
        <v>224.465</v>
      </c>
      <c r="X50" s="35"/>
    </row>
    <row r="51" spans="1:24" s="33" customFormat="1" ht="12.75" customHeight="1" thickBot="1">
      <c r="A51" s="271"/>
      <c r="B51" s="274"/>
      <c r="C51" s="282"/>
      <c r="D51" s="73">
        <v>1</v>
      </c>
      <c r="E51" s="74">
        <v>1718.39</v>
      </c>
      <c r="F51" s="74">
        <v>2405.746</v>
      </c>
      <c r="G51" s="75"/>
      <c r="H51" s="75">
        <v>4124.136</v>
      </c>
      <c r="I51" s="75">
        <v>17.1839</v>
      </c>
      <c r="J51" s="75">
        <v>34.3678</v>
      </c>
      <c r="K51" s="75">
        <v>51.551700000000004</v>
      </c>
      <c r="L51" s="75">
        <v>0</v>
      </c>
      <c r="M51" s="75">
        <v>128.87925</v>
      </c>
      <c r="N51" s="75">
        <v>171.83900000000003</v>
      </c>
      <c r="O51" s="75">
        <v>214.79875</v>
      </c>
      <c r="P51" s="75"/>
      <c r="Q51" s="75"/>
      <c r="R51" s="74">
        <v>2405.746</v>
      </c>
      <c r="S51" s="75">
        <v>0</v>
      </c>
      <c r="T51" s="75">
        <v>4124.136</v>
      </c>
      <c r="U51" s="75">
        <v>128.87925</v>
      </c>
      <c r="V51" s="75">
        <v>171.83900000000003</v>
      </c>
      <c r="W51" s="76">
        <v>214.79875</v>
      </c>
      <c r="X51" s="35"/>
    </row>
    <row r="52" spans="1:24" s="33" customFormat="1" ht="12.75" customHeight="1" thickBot="1">
      <c r="A52" s="87"/>
      <c r="B52" s="88"/>
      <c r="C52" s="89"/>
      <c r="D52" s="90"/>
      <c r="E52" s="91"/>
      <c r="F52" s="92"/>
      <c r="G52" s="93"/>
      <c r="H52" s="93"/>
      <c r="I52" s="93"/>
      <c r="J52" s="93"/>
      <c r="K52" s="93"/>
      <c r="L52" s="93"/>
      <c r="M52" s="93"/>
      <c r="N52" s="93"/>
      <c r="O52" s="94"/>
      <c r="P52" s="95"/>
      <c r="Q52" s="95"/>
      <c r="R52" s="92"/>
      <c r="S52" s="92"/>
      <c r="T52" s="92"/>
      <c r="U52" s="92"/>
      <c r="V52" s="93"/>
      <c r="W52" s="96"/>
      <c r="X52" s="35"/>
    </row>
    <row r="53" spans="1:23" s="33" customFormat="1" ht="13.5" thickTop="1">
      <c r="A53" s="97" t="s">
        <v>67</v>
      </c>
      <c r="B53" s="35"/>
      <c r="W53" s="35"/>
    </row>
    <row r="54" spans="1:23" s="33" customFormat="1" ht="12.75" customHeight="1">
      <c r="A54" s="98" t="s">
        <v>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35"/>
    </row>
    <row r="55" spans="1:23" s="33" customFormat="1" ht="12.75">
      <c r="A55" s="99" t="s">
        <v>68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35"/>
    </row>
    <row r="56" spans="1:23" s="33" customFormat="1" ht="12.75">
      <c r="A56" s="35"/>
      <c r="B56" s="35"/>
      <c r="W56" s="35"/>
    </row>
    <row r="57" spans="1:23" s="33" customFormat="1" ht="12.75">
      <c r="A57" s="35"/>
      <c r="B57" s="35"/>
      <c r="W57" s="35"/>
    </row>
    <row r="58" spans="1:23" s="33" customFormat="1" ht="12.75">
      <c r="A58" s="35"/>
      <c r="B58" s="35"/>
      <c r="W58" s="35"/>
    </row>
    <row r="59" spans="1:23" s="33" customFormat="1" ht="12.75">
      <c r="A59" s="35"/>
      <c r="B59" s="35"/>
      <c r="W59" s="35"/>
    </row>
    <row r="60" spans="1:23" s="33" customFormat="1" ht="12.75">
      <c r="A60" s="35"/>
      <c r="B60" s="35"/>
      <c r="W60" s="35"/>
    </row>
  </sheetData>
  <sheetProtection/>
  <mergeCells count="42">
    <mergeCell ref="A1:W1"/>
    <mergeCell ref="A2:W2"/>
    <mergeCell ref="A7:D7"/>
    <mergeCell ref="E7:E10"/>
    <mergeCell ref="F7:W7"/>
    <mergeCell ref="A8:A12"/>
    <mergeCell ref="B8:B12"/>
    <mergeCell ref="C8:C12"/>
    <mergeCell ref="D8:D12"/>
    <mergeCell ref="F8:Q8"/>
    <mergeCell ref="R8:W8"/>
    <mergeCell ref="F9:H9"/>
    <mergeCell ref="I9:Q9"/>
    <mergeCell ref="R9:T9"/>
    <mergeCell ref="U9:W9"/>
    <mergeCell ref="F10:F12"/>
    <mergeCell ref="G10:G12"/>
    <mergeCell ref="H10:H12"/>
    <mergeCell ref="I10:O10"/>
    <mergeCell ref="P10:P12"/>
    <mergeCell ref="R10:R12"/>
    <mergeCell ref="S10:S12"/>
    <mergeCell ref="T10:T12"/>
    <mergeCell ref="U10:W10"/>
    <mergeCell ref="E11:E12"/>
    <mergeCell ref="I11:K11"/>
    <mergeCell ref="A26:A38"/>
    <mergeCell ref="B26:B38"/>
    <mergeCell ref="C26:C28"/>
    <mergeCell ref="C29:C33"/>
    <mergeCell ref="C34:C38"/>
    <mergeCell ref="Q10:Q12"/>
    <mergeCell ref="A39:A51"/>
    <mergeCell ref="B39:B51"/>
    <mergeCell ref="C39:C41"/>
    <mergeCell ref="C42:C46"/>
    <mergeCell ref="C47:C51"/>
    <mergeCell ref="A13:A25"/>
    <mergeCell ref="B13:B25"/>
    <mergeCell ref="C13:C15"/>
    <mergeCell ref="C16:C20"/>
    <mergeCell ref="C21:C25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G21"/>
  <sheetViews>
    <sheetView showGridLines="0" tabSelected="1" zoomScalePageLayoutView="0" workbookViewId="0" topLeftCell="A1">
      <selection activeCell="D25" sqref="D25"/>
    </sheetView>
  </sheetViews>
  <sheetFormatPr defaultColWidth="9.140625" defaultRowHeight="15"/>
  <cols>
    <col min="1" max="1" width="27.140625" style="1" customWidth="1"/>
    <col min="2" max="2" width="14.140625" style="1" customWidth="1"/>
    <col min="3" max="6" width="14.140625" style="3" customWidth="1"/>
    <col min="7" max="7" width="15.7109375" style="3" customWidth="1"/>
    <col min="8" max="16384" width="9.140625" style="3" customWidth="1"/>
  </cols>
  <sheetData>
    <row r="1" spans="1:7" s="21" customFormat="1" ht="12.75">
      <c r="A1" s="341" t="s">
        <v>22</v>
      </c>
      <c r="B1" s="341"/>
      <c r="C1" s="341"/>
      <c r="D1" s="341"/>
      <c r="E1" s="341"/>
      <c r="F1" s="341"/>
      <c r="G1" s="341"/>
    </row>
    <row r="2" spans="1:7" s="21" customFormat="1" ht="12.75">
      <c r="A2" s="341" t="s">
        <v>5</v>
      </c>
      <c r="B2" s="341"/>
      <c r="C2" s="341"/>
      <c r="D2" s="341"/>
      <c r="E2" s="341"/>
      <c r="F2" s="341"/>
      <c r="G2" s="341"/>
    </row>
    <row r="3" spans="1:5" s="23" customFormat="1" ht="12.75">
      <c r="A3" s="22"/>
      <c r="B3" s="22"/>
      <c r="C3" s="22"/>
      <c r="D3" s="22"/>
      <c r="E3" s="22"/>
    </row>
    <row r="4" spans="1:7" s="23" customFormat="1" ht="12.75" customHeight="1">
      <c r="A4" s="24" t="s">
        <v>115</v>
      </c>
      <c r="B4" s="25"/>
      <c r="C4" s="25"/>
      <c r="D4" s="25"/>
      <c r="E4" s="25"/>
      <c r="F4" s="25"/>
      <c r="G4" s="25"/>
    </row>
    <row r="5" spans="1:7" s="27" customFormat="1" ht="12.75" customHeight="1">
      <c r="A5" s="26"/>
      <c r="B5" s="26"/>
      <c r="F5" s="28" t="s">
        <v>1</v>
      </c>
      <c r="G5" s="227" t="s">
        <v>118</v>
      </c>
    </row>
    <row r="6" spans="1:7" s="11" customFormat="1" ht="12.75">
      <c r="A6" s="342" t="s">
        <v>8</v>
      </c>
      <c r="B6" s="342" t="s">
        <v>2</v>
      </c>
      <c r="C6" s="342"/>
      <c r="D6" s="342"/>
      <c r="E6" s="342"/>
      <c r="F6" s="342"/>
      <c r="G6" s="342"/>
    </row>
    <row r="7" spans="1:7" s="11" customFormat="1" ht="12.75">
      <c r="A7" s="342"/>
      <c r="B7" s="342" t="s">
        <v>23</v>
      </c>
      <c r="C7" s="342"/>
      <c r="D7" s="342"/>
      <c r="E7" s="342"/>
      <c r="F7" s="342" t="s">
        <v>24</v>
      </c>
      <c r="G7" s="342" t="s">
        <v>3</v>
      </c>
    </row>
    <row r="8" spans="1:7" s="11" customFormat="1" ht="12.75">
      <c r="A8" s="342"/>
      <c r="B8" s="342" t="s">
        <v>25</v>
      </c>
      <c r="C8" s="342"/>
      <c r="D8" s="342" t="s">
        <v>26</v>
      </c>
      <c r="E8" s="342" t="s">
        <v>27</v>
      </c>
      <c r="F8" s="342"/>
      <c r="G8" s="342"/>
    </row>
    <row r="9" spans="1:7" s="30" customFormat="1" ht="12.75">
      <c r="A9" s="342"/>
      <c r="B9" s="29" t="s">
        <v>28</v>
      </c>
      <c r="C9" s="29" t="s">
        <v>29</v>
      </c>
      <c r="D9" s="342"/>
      <c r="E9" s="342"/>
      <c r="F9" s="342"/>
      <c r="G9" s="342"/>
    </row>
    <row r="10" spans="1:7" s="30" customFormat="1" ht="12.75">
      <c r="A10" s="31" t="s">
        <v>12</v>
      </c>
      <c r="B10" s="216">
        <v>1</v>
      </c>
      <c r="C10" s="216">
        <v>0</v>
      </c>
      <c r="D10" s="216">
        <v>0</v>
      </c>
      <c r="E10" s="217">
        <f aca="true" t="shared" si="0" ref="E10:E19">SUM(B10:D10)</f>
        <v>1</v>
      </c>
      <c r="F10" s="216">
        <v>0</v>
      </c>
      <c r="G10" s="217">
        <f aca="true" t="shared" si="1" ref="G10:G19">E10+F10</f>
        <v>1</v>
      </c>
    </row>
    <row r="11" spans="1:7" s="30" customFormat="1" ht="12.75">
      <c r="A11" s="31" t="s">
        <v>13</v>
      </c>
      <c r="B11" s="216">
        <v>66</v>
      </c>
      <c r="C11" s="216">
        <v>1</v>
      </c>
      <c r="D11" s="216">
        <v>10</v>
      </c>
      <c r="E11" s="217">
        <f t="shared" si="0"/>
        <v>77</v>
      </c>
      <c r="F11" s="216">
        <v>0</v>
      </c>
      <c r="G11" s="217">
        <f t="shared" si="1"/>
        <v>77</v>
      </c>
    </row>
    <row r="12" spans="1:7" s="30" customFormat="1" ht="12.75">
      <c r="A12" s="31" t="s">
        <v>14</v>
      </c>
      <c r="B12" s="216">
        <v>60</v>
      </c>
      <c r="C12" s="216">
        <v>1</v>
      </c>
      <c r="D12" s="216">
        <v>9</v>
      </c>
      <c r="E12" s="217">
        <f t="shared" si="0"/>
        <v>70</v>
      </c>
      <c r="F12" s="216">
        <v>0</v>
      </c>
      <c r="G12" s="217">
        <f t="shared" si="1"/>
        <v>70</v>
      </c>
    </row>
    <row r="13" spans="1:7" s="30" customFormat="1" ht="12.75">
      <c r="A13" s="31" t="s">
        <v>15</v>
      </c>
      <c r="B13" s="216">
        <v>54</v>
      </c>
      <c r="C13" s="216">
        <v>1</v>
      </c>
      <c r="D13" s="216">
        <v>14</v>
      </c>
      <c r="E13" s="217">
        <f t="shared" si="0"/>
        <v>69</v>
      </c>
      <c r="F13" s="216">
        <v>0</v>
      </c>
      <c r="G13" s="217">
        <f t="shared" si="1"/>
        <v>69</v>
      </c>
    </row>
    <row r="14" spans="1:7" s="30" customFormat="1" ht="12.75">
      <c r="A14" s="31" t="s">
        <v>16</v>
      </c>
      <c r="B14" s="216">
        <v>97</v>
      </c>
      <c r="C14" s="216">
        <v>0</v>
      </c>
      <c r="D14" s="216">
        <v>0</v>
      </c>
      <c r="E14" s="217">
        <f t="shared" si="0"/>
        <v>97</v>
      </c>
      <c r="F14" s="216">
        <v>0</v>
      </c>
      <c r="G14" s="217">
        <f t="shared" si="1"/>
        <v>97</v>
      </c>
    </row>
    <row r="15" spans="1:7" s="30" customFormat="1" ht="12.75">
      <c r="A15" s="31" t="s">
        <v>17</v>
      </c>
      <c r="B15" s="216">
        <v>640</v>
      </c>
      <c r="C15" s="216">
        <v>0</v>
      </c>
      <c r="D15" s="216">
        <v>0</v>
      </c>
      <c r="E15" s="217">
        <f t="shared" si="0"/>
        <v>640</v>
      </c>
      <c r="F15" s="216">
        <v>19</v>
      </c>
      <c r="G15" s="217">
        <f t="shared" si="1"/>
        <v>659</v>
      </c>
    </row>
    <row r="16" spans="1:7" s="30" customFormat="1" ht="12.75">
      <c r="A16" s="31" t="s">
        <v>18</v>
      </c>
      <c r="B16" s="216">
        <v>2</v>
      </c>
      <c r="C16" s="216">
        <v>0</v>
      </c>
      <c r="D16" s="216">
        <v>0</v>
      </c>
      <c r="E16" s="217">
        <f t="shared" si="0"/>
        <v>2</v>
      </c>
      <c r="F16" s="216">
        <v>0</v>
      </c>
      <c r="G16" s="217">
        <f t="shared" si="1"/>
        <v>2</v>
      </c>
    </row>
    <row r="17" spans="1:7" s="30" customFormat="1" ht="12.75">
      <c r="A17" s="31" t="s">
        <v>19</v>
      </c>
      <c r="B17" s="216">
        <v>341</v>
      </c>
      <c r="C17" s="216">
        <v>0</v>
      </c>
      <c r="D17" s="216">
        <v>0</v>
      </c>
      <c r="E17" s="217">
        <f t="shared" si="0"/>
        <v>341</v>
      </c>
      <c r="F17" s="216">
        <v>26</v>
      </c>
      <c r="G17" s="217">
        <f t="shared" si="1"/>
        <v>367</v>
      </c>
    </row>
    <row r="18" spans="1:7" s="30" customFormat="1" ht="12.75">
      <c r="A18" s="31" t="s">
        <v>20</v>
      </c>
      <c r="B18" s="216">
        <v>182</v>
      </c>
      <c r="C18" s="216">
        <v>0</v>
      </c>
      <c r="D18" s="216">
        <v>0</v>
      </c>
      <c r="E18" s="217">
        <f t="shared" si="0"/>
        <v>182</v>
      </c>
      <c r="F18" s="216">
        <v>16</v>
      </c>
      <c r="G18" s="217">
        <f t="shared" si="1"/>
        <v>198</v>
      </c>
    </row>
    <row r="19" spans="1:7" s="30" customFormat="1" ht="12.75">
      <c r="A19" s="31" t="s">
        <v>21</v>
      </c>
      <c r="B19" s="216">
        <v>1</v>
      </c>
      <c r="C19" s="216">
        <v>0</v>
      </c>
      <c r="D19" s="216">
        <v>0</v>
      </c>
      <c r="E19" s="217">
        <f t="shared" si="0"/>
        <v>1</v>
      </c>
      <c r="F19" s="216">
        <v>0</v>
      </c>
      <c r="G19" s="217">
        <f t="shared" si="1"/>
        <v>1</v>
      </c>
    </row>
    <row r="20" spans="1:7" s="30" customFormat="1" ht="12.75">
      <c r="A20" s="9" t="s">
        <v>3</v>
      </c>
      <c r="B20" s="29">
        <f aca="true" t="shared" si="2" ref="B20:G20">SUM(B10:B19)</f>
        <v>1444</v>
      </c>
      <c r="C20" s="29">
        <f t="shared" si="2"/>
        <v>3</v>
      </c>
      <c r="D20" s="29">
        <f t="shared" si="2"/>
        <v>33</v>
      </c>
      <c r="E20" s="29">
        <f t="shared" si="2"/>
        <v>1480</v>
      </c>
      <c r="F20" s="29">
        <f t="shared" si="2"/>
        <v>61</v>
      </c>
      <c r="G20" s="29">
        <f t="shared" si="2"/>
        <v>1541</v>
      </c>
    </row>
    <row r="21" spans="1:2" s="23" customFormat="1" ht="12.75">
      <c r="A21" s="32" t="s">
        <v>116</v>
      </c>
      <c r="B21" s="27"/>
    </row>
  </sheetData>
  <sheetProtection/>
  <mergeCells count="10">
    <mergeCell ref="A1:G1"/>
    <mergeCell ref="A2:G2"/>
    <mergeCell ref="A6:A9"/>
    <mergeCell ref="B6:G6"/>
    <mergeCell ref="B7:E7"/>
    <mergeCell ref="F7:F9"/>
    <mergeCell ref="G7:G9"/>
    <mergeCell ref="B8:C8"/>
    <mergeCell ref="D8:D9"/>
    <mergeCell ref="E8:E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1" width="41.421875" style="1" customWidth="1"/>
    <col min="2" max="3" width="15.8515625" style="3" customWidth="1"/>
    <col min="4" max="4" width="9.140625" style="1" customWidth="1"/>
    <col min="5" max="16384" width="9.140625" style="3" customWidth="1"/>
  </cols>
  <sheetData>
    <row r="1" spans="1:3" ht="12.75">
      <c r="A1" s="343" t="s">
        <v>6</v>
      </c>
      <c r="B1" s="343"/>
      <c r="C1" s="343"/>
    </row>
    <row r="2" spans="1:3" ht="12.75">
      <c r="A2" s="343" t="s">
        <v>0</v>
      </c>
      <c r="B2" s="343"/>
      <c r="C2" s="343"/>
    </row>
    <row r="3" spans="1:2" ht="12.75">
      <c r="A3" s="4"/>
      <c r="B3" s="4"/>
    </row>
    <row r="4" spans="1:2" ht="12.75">
      <c r="A4" s="5" t="s">
        <v>117</v>
      </c>
      <c r="B4" s="5"/>
    </row>
    <row r="5" spans="1:2" ht="12.75">
      <c r="A5" s="2" t="s">
        <v>7</v>
      </c>
      <c r="B5" s="6"/>
    </row>
    <row r="6" spans="1:3" s="1" customFormat="1" ht="12.75">
      <c r="A6" s="7">
        <v>44958</v>
      </c>
      <c r="C6" s="8">
        <v>1</v>
      </c>
    </row>
    <row r="7" spans="1:4" s="11" customFormat="1" ht="12.75">
      <c r="A7" s="342" t="s">
        <v>8</v>
      </c>
      <c r="B7" s="342" t="s">
        <v>9</v>
      </c>
      <c r="C7" s="342"/>
      <c r="D7" s="10"/>
    </row>
    <row r="8" spans="1:4" s="11" customFormat="1" ht="12.75">
      <c r="A8" s="342"/>
      <c r="B8" s="342" t="s">
        <v>10</v>
      </c>
      <c r="C8" s="342" t="s">
        <v>11</v>
      </c>
      <c r="D8" s="10"/>
    </row>
    <row r="9" spans="1:4" s="11" customFormat="1" ht="12.75">
      <c r="A9" s="342"/>
      <c r="B9" s="342"/>
      <c r="C9" s="342"/>
      <c r="D9" s="10"/>
    </row>
    <row r="10" spans="1:3" ht="12.75">
      <c r="A10" s="12" t="s">
        <v>12</v>
      </c>
      <c r="B10" s="13">
        <v>15484.2044</v>
      </c>
      <c r="C10" s="14">
        <v>10064.731800000001</v>
      </c>
    </row>
    <row r="11" spans="1:3" ht="12.75">
      <c r="A11" s="12" t="s">
        <v>13</v>
      </c>
      <c r="B11" s="13">
        <v>13716.4212</v>
      </c>
      <c r="C11" s="14">
        <v>8915.670600000001</v>
      </c>
    </row>
    <row r="12" spans="1:3" ht="12.75">
      <c r="A12" s="12" t="s">
        <v>14</v>
      </c>
      <c r="B12" s="13">
        <v>12065.8528</v>
      </c>
      <c r="C12" s="14">
        <v>7842.8022</v>
      </c>
    </row>
    <row r="13" spans="1:3" ht="12.75">
      <c r="A13" s="12" t="s">
        <v>15</v>
      </c>
      <c r="B13" s="13">
        <v>9769.7444</v>
      </c>
      <c r="C13" s="14">
        <v>6350.3328</v>
      </c>
    </row>
    <row r="14" spans="1:4" ht="12.75">
      <c r="A14" s="12" t="s">
        <v>16</v>
      </c>
      <c r="B14" s="13">
        <v>0</v>
      </c>
      <c r="C14" s="13">
        <v>3256.7016000000003</v>
      </c>
      <c r="D14" s="15"/>
    </row>
    <row r="15" spans="1:4" ht="12.75">
      <c r="A15" s="12" t="s">
        <v>17</v>
      </c>
      <c r="B15" s="13">
        <v>0</v>
      </c>
      <c r="C15" s="13">
        <v>2366.3228000000004</v>
      </c>
      <c r="D15" s="15"/>
    </row>
    <row r="16" spans="1:4" ht="12.75">
      <c r="A16" s="12" t="s">
        <v>18</v>
      </c>
      <c r="B16" s="13">
        <v>0</v>
      </c>
      <c r="C16" s="13">
        <v>2056.2834000000003</v>
      </c>
      <c r="D16" s="15"/>
    </row>
    <row r="17" spans="1:4" ht="12.75">
      <c r="A17" s="12" t="s">
        <v>19</v>
      </c>
      <c r="B17" s="13">
        <v>0</v>
      </c>
      <c r="C17" s="13">
        <v>1461.8142</v>
      </c>
      <c r="D17" s="15"/>
    </row>
    <row r="18" spans="1:4" ht="12.75">
      <c r="A18" s="12" t="s">
        <v>20</v>
      </c>
      <c r="B18" s="13">
        <v>0</v>
      </c>
      <c r="C18" s="13">
        <v>1256.153</v>
      </c>
      <c r="D18" s="15"/>
    </row>
    <row r="19" spans="1:4" ht="12.75">
      <c r="A19" s="12" t="s">
        <v>21</v>
      </c>
      <c r="B19" s="13">
        <v>0</v>
      </c>
      <c r="C19" s="13">
        <v>1080.3202</v>
      </c>
      <c r="D19" s="15"/>
    </row>
    <row r="20" spans="1:3" ht="12.75">
      <c r="A20" s="9"/>
      <c r="B20" s="16"/>
      <c r="C20" s="16"/>
    </row>
    <row r="21" ht="12.75">
      <c r="A21" s="1" t="s">
        <v>114</v>
      </c>
    </row>
    <row r="22" spans="1:7" s="18" customFormat="1" ht="12.75">
      <c r="A22" s="5"/>
      <c r="B22" s="17"/>
      <c r="C22" s="17"/>
      <c r="D22" s="17"/>
      <c r="E22" s="17"/>
      <c r="F22" s="17"/>
      <c r="G22" s="17"/>
    </row>
    <row r="23" spans="1:7" s="18" customFormat="1" ht="12.75">
      <c r="A23" s="19"/>
      <c r="B23" s="20"/>
      <c r="C23" s="20"/>
      <c r="D23" s="20"/>
      <c r="E23" s="20"/>
      <c r="F23" s="20"/>
      <c r="G23" s="20"/>
    </row>
  </sheetData>
  <sheetProtection/>
  <mergeCells count="6">
    <mergeCell ref="A1:C1"/>
    <mergeCell ref="A2:C2"/>
    <mergeCell ref="A7:A9"/>
    <mergeCell ref="B7:C7"/>
    <mergeCell ref="B8:B9"/>
    <mergeCell ref="C8:C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4">
      <selection activeCell="B33" sqref="B33"/>
    </sheetView>
  </sheetViews>
  <sheetFormatPr defaultColWidth="9.140625" defaultRowHeight="15"/>
  <cols>
    <col min="1" max="1" width="19.00390625" style="135" customWidth="1"/>
    <col min="2" max="2" width="12.421875" style="135" customWidth="1"/>
    <col min="3" max="3" width="13.7109375" style="135" customWidth="1"/>
    <col min="4" max="4" width="12.00390625" style="135" customWidth="1"/>
    <col min="5" max="5" width="9.140625" style="135" customWidth="1"/>
    <col min="6" max="7" width="12.00390625" style="135" customWidth="1"/>
    <col min="8" max="8" width="9.140625" style="135" customWidth="1"/>
    <col min="9" max="9" width="15.140625" style="135" customWidth="1"/>
    <col min="10" max="10" width="10.421875" style="135" customWidth="1"/>
    <col min="11" max="11" width="15.8515625" style="135" customWidth="1"/>
    <col min="12" max="16384" width="9.140625" style="135" customWidth="1"/>
  </cols>
  <sheetData>
    <row r="1" spans="1:12" s="132" customFormat="1" ht="12.75" customHeight="1">
      <c r="A1" s="345" t="s">
        <v>111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s="132" customFormat="1" ht="12.75" customHeight="1">
      <c r="A2" s="345" t="s">
        <v>112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s="132" customFormat="1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ht="15">
      <c r="A4" s="134" t="s">
        <v>115</v>
      </c>
    </row>
    <row r="5" spans="10:13" ht="15" customHeight="1">
      <c r="J5" s="136" t="s">
        <v>1</v>
      </c>
      <c r="K5" s="228" t="s">
        <v>118</v>
      </c>
      <c r="L5" s="137"/>
      <c r="M5" s="138"/>
    </row>
    <row r="6" spans="1:13" ht="15">
      <c r="A6" s="139" t="s">
        <v>109</v>
      </c>
      <c r="B6" s="140"/>
      <c r="C6" s="140"/>
      <c r="D6" s="140"/>
      <c r="E6" s="140"/>
      <c r="F6" s="140"/>
      <c r="G6" s="152"/>
      <c r="H6" s="152"/>
      <c r="I6" s="152"/>
      <c r="J6" s="152"/>
      <c r="K6" s="152"/>
      <c r="L6" s="138"/>
      <c r="M6" s="138"/>
    </row>
    <row r="7" spans="1:11" ht="15">
      <c r="A7" s="344" t="s">
        <v>81</v>
      </c>
      <c r="B7" s="344" t="s">
        <v>82</v>
      </c>
      <c r="C7" s="344"/>
      <c r="D7" s="344"/>
      <c r="E7" s="344"/>
      <c r="F7" s="344"/>
      <c r="G7" s="344"/>
      <c r="H7" s="344"/>
      <c r="I7" s="344" t="s">
        <v>83</v>
      </c>
      <c r="J7" s="344" t="s">
        <v>72</v>
      </c>
      <c r="K7" s="344" t="s">
        <v>3</v>
      </c>
    </row>
    <row r="8" spans="1:11" ht="15">
      <c r="A8" s="344"/>
      <c r="B8" s="344" t="s">
        <v>84</v>
      </c>
      <c r="C8" s="344"/>
      <c r="D8" s="344"/>
      <c r="E8" s="344"/>
      <c r="F8" s="344" t="s">
        <v>85</v>
      </c>
      <c r="G8" s="344"/>
      <c r="H8" s="344"/>
      <c r="I8" s="344"/>
      <c r="J8" s="344"/>
      <c r="K8" s="344"/>
    </row>
    <row r="9" spans="1:11" ht="36">
      <c r="A9" s="344"/>
      <c r="B9" s="141" t="s">
        <v>86</v>
      </c>
      <c r="C9" s="141" t="s">
        <v>87</v>
      </c>
      <c r="D9" s="141" t="s">
        <v>88</v>
      </c>
      <c r="E9" s="141" t="s">
        <v>89</v>
      </c>
      <c r="F9" s="141" t="s">
        <v>90</v>
      </c>
      <c r="G9" s="141" t="s">
        <v>88</v>
      </c>
      <c r="H9" s="141" t="s">
        <v>89</v>
      </c>
      <c r="I9" s="344"/>
      <c r="J9" s="344"/>
      <c r="K9" s="344"/>
    </row>
    <row r="10" spans="1:11" ht="15">
      <c r="A10" s="349" t="s">
        <v>91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1"/>
    </row>
    <row r="11" spans="1:11" ht="15">
      <c r="A11" s="142" t="s">
        <v>92</v>
      </c>
      <c r="B11" s="143">
        <v>0</v>
      </c>
      <c r="C11" s="143">
        <v>1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f>B11+C11+D11+E11+F11+G11+H11+I11+J11</f>
        <v>1</v>
      </c>
    </row>
    <row r="12" spans="1:11" ht="15">
      <c r="A12" s="142" t="s">
        <v>93</v>
      </c>
      <c r="B12" s="143">
        <v>43</v>
      </c>
      <c r="C12" s="143">
        <v>22</v>
      </c>
      <c r="D12" s="143">
        <v>1</v>
      </c>
      <c r="E12" s="143">
        <v>0</v>
      </c>
      <c r="F12" s="143">
        <v>0</v>
      </c>
      <c r="G12" s="143">
        <v>1</v>
      </c>
      <c r="H12" s="143">
        <v>0</v>
      </c>
      <c r="I12" s="143">
        <v>10</v>
      </c>
      <c r="J12" s="143">
        <v>0</v>
      </c>
      <c r="K12" s="143">
        <f>B12+C12+D12+E12+F12+G12+H12+I12+J12</f>
        <v>77</v>
      </c>
    </row>
    <row r="13" spans="1:11" ht="15">
      <c r="A13" s="142" t="s">
        <v>94</v>
      </c>
      <c r="B13" s="143">
        <v>49</v>
      </c>
      <c r="C13" s="143">
        <v>9</v>
      </c>
      <c r="D13" s="143">
        <v>1</v>
      </c>
      <c r="E13" s="143">
        <v>0</v>
      </c>
      <c r="F13" s="143">
        <v>0</v>
      </c>
      <c r="G13" s="143">
        <v>1</v>
      </c>
      <c r="H13" s="143">
        <v>1</v>
      </c>
      <c r="I13" s="143">
        <v>9</v>
      </c>
      <c r="J13" s="143">
        <v>0</v>
      </c>
      <c r="K13" s="143">
        <f>B13+C13+D13+E13+F13+G13+H13+I13+J13</f>
        <v>70</v>
      </c>
    </row>
    <row r="14" spans="1:11" ht="15">
      <c r="A14" s="142" t="s">
        <v>95</v>
      </c>
      <c r="B14" s="143">
        <v>36</v>
      </c>
      <c r="C14" s="143">
        <v>17</v>
      </c>
      <c r="D14" s="143">
        <v>1</v>
      </c>
      <c r="E14" s="143">
        <v>0</v>
      </c>
      <c r="F14" s="143">
        <v>0</v>
      </c>
      <c r="G14" s="143">
        <v>1</v>
      </c>
      <c r="H14" s="143">
        <v>0</v>
      </c>
      <c r="I14" s="143">
        <v>14</v>
      </c>
      <c r="J14" s="143">
        <v>0</v>
      </c>
      <c r="K14" s="143">
        <f>B14+C14+D14+E14+F14+G14+H14+I14+J14</f>
        <v>69</v>
      </c>
    </row>
    <row r="15" spans="1:11" ht="15">
      <c r="A15" s="146" t="s">
        <v>96</v>
      </c>
      <c r="B15" s="220">
        <f>SUM(B11:B14)</f>
        <v>128</v>
      </c>
      <c r="C15" s="220">
        <f aca="true" t="shared" si="0" ref="C15:K15">SUM(C11:C14)</f>
        <v>49</v>
      </c>
      <c r="D15" s="220">
        <f t="shared" si="0"/>
        <v>3</v>
      </c>
      <c r="E15" s="220">
        <f t="shared" si="0"/>
        <v>0</v>
      </c>
      <c r="F15" s="220">
        <f t="shared" si="0"/>
        <v>0</v>
      </c>
      <c r="G15" s="220">
        <f t="shared" si="0"/>
        <v>3</v>
      </c>
      <c r="H15" s="220">
        <f t="shared" si="0"/>
        <v>1</v>
      </c>
      <c r="I15" s="218">
        <f t="shared" si="0"/>
        <v>33</v>
      </c>
      <c r="J15" s="218">
        <f t="shared" si="0"/>
        <v>0</v>
      </c>
      <c r="K15" s="221">
        <f t="shared" si="0"/>
        <v>217</v>
      </c>
    </row>
    <row r="16" spans="1:11" ht="15">
      <c r="A16" s="352" t="s">
        <v>97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</row>
    <row r="17" spans="1:11" ht="15">
      <c r="A17" s="142" t="s">
        <v>98</v>
      </c>
      <c r="B17" s="143">
        <v>79</v>
      </c>
      <c r="C17" s="143">
        <v>13</v>
      </c>
      <c r="D17" s="143">
        <v>1</v>
      </c>
      <c r="E17" s="143">
        <v>0</v>
      </c>
      <c r="F17" s="143">
        <v>0</v>
      </c>
      <c r="G17" s="143">
        <v>2</v>
      </c>
      <c r="H17" s="143">
        <v>2</v>
      </c>
      <c r="I17" s="145"/>
      <c r="J17" s="143">
        <v>0</v>
      </c>
      <c r="K17" s="144">
        <f aca="true" t="shared" si="1" ref="K17:K22">B17+C17+D17+E17+F17+G17+H17+J17</f>
        <v>97</v>
      </c>
    </row>
    <row r="18" spans="1:11" ht="15">
      <c r="A18" s="142" t="s">
        <v>99</v>
      </c>
      <c r="B18" s="143">
        <v>539</v>
      </c>
      <c r="C18" s="143">
        <v>53</v>
      </c>
      <c r="D18" s="143">
        <v>0</v>
      </c>
      <c r="E18" s="143">
        <v>2</v>
      </c>
      <c r="F18" s="143">
        <v>0</v>
      </c>
      <c r="G18" s="143">
        <v>28</v>
      </c>
      <c r="H18" s="143">
        <v>18</v>
      </c>
      <c r="I18" s="145"/>
      <c r="J18" s="143">
        <v>19</v>
      </c>
      <c r="K18" s="143">
        <f t="shared" si="1"/>
        <v>659</v>
      </c>
    </row>
    <row r="19" spans="1:11" ht="15">
      <c r="A19" s="142" t="s">
        <v>100</v>
      </c>
      <c r="B19" s="143">
        <v>1</v>
      </c>
      <c r="C19" s="143">
        <v>0</v>
      </c>
      <c r="D19" s="143">
        <v>0</v>
      </c>
      <c r="E19" s="143">
        <v>0</v>
      </c>
      <c r="F19" s="143">
        <v>0</v>
      </c>
      <c r="G19" s="143">
        <v>1</v>
      </c>
      <c r="H19" s="143">
        <v>0</v>
      </c>
      <c r="I19" s="145"/>
      <c r="J19" s="143">
        <v>0</v>
      </c>
      <c r="K19" s="143">
        <f t="shared" si="1"/>
        <v>2</v>
      </c>
    </row>
    <row r="20" spans="1:11" ht="15">
      <c r="A20" s="142" t="s">
        <v>101</v>
      </c>
      <c r="B20" s="143">
        <v>276</v>
      </c>
      <c r="C20" s="143">
        <v>31</v>
      </c>
      <c r="D20" s="143">
        <v>2</v>
      </c>
      <c r="E20" s="143">
        <v>0</v>
      </c>
      <c r="F20" s="143">
        <v>0</v>
      </c>
      <c r="G20" s="143">
        <v>24</v>
      </c>
      <c r="H20" s="143">
        <v>8</v>
      </c>
      <c r="I20" s="145"/>
      <c r="J20" s="143">
        <v>26</v>
      </c>
      <c r="K20" s="143">
        <f t="shared" si="1"/>
        <v>367</v>
      </c>
    </row>
    <row r="21" spans="1:11" ht="15">
      <c r="A21" s="142" t="s">
        <v>102</v>
      </c>
      <c r="B21" s="143">
        <v>129</v>
      </c>
      <c r="C21" s="143">
        <v>13</v>
      </c>
      <c r="D21" s="143">
        <v>0</v>
      </c>
      <c r="E21" s="143">
        <v>0</v>
      </c>
      <c r="F21" s="143">
        <v>0</v>
      </c>
      <c r="G21" s="143">
        <v>29</v>
      </c>
      <c r="H21" s="143">
        <v>11</v>
      </c>
      <c r="I21" s="145"/>
      <c r="J21" s="143">
        <v>16</v>
      </c>
      <c r="K21" s="143">
        <f t="shared" si="1"/>
        <v>198</v>
      </c>
    </row>
    <row r="22" spans="1:11" ht="15">
      <c r="A22" s="142" t="s">
        <v>103</v>
      </c>
      <c r="B22" s="143">
        <v>1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5"/>
      <c r="J22" s="143">
        <v>0</v>
      </c>
      <c r="K22" s="143">
        <f t="shared" si="1"/>
        <v>1</v>
      </c>
    </row>
    <row r="23" spans="1:11" ht="15">
      <c r="A23" s="146" t="s">
        <v>104</v>
      </c>
      <c r="B23" s="147">
        <f>SUM(B17:B22)</f>
        <v>1025</v>
      </c>
      <c r="C23" s="147">
        <f aca="true" t="shared" si="2" ref="C23:H23">SUM(C17:C22)</f>
        <v>110</v>
      </c>
      <c r="D23" s="147">
        <f t="shared" si="2"/>
        <v>3</v>
      </c>
      <c r="E23" s="147">
        <f t="shared" si="2"/>
        <v>2</v>
      </c>
      <c r="F23" s="147">
        <f t="shared" si="2"/>
        <v>0</v>
      </c>
      <c r="G23" s="147">
        <f t="shared" si="2"/>
        <v>84</v>
      </c>
      <c r="H23" s="147">
        <f t="shared" si="2"/>
        <v>39</v>
      </c>
      <c r="I23" s="148"/>
      <c r="J23" s="147">
        <f>SUM(J17:J22)</f>
        <v>61</v>
      </c>
      <c r="K23" s="147">
        <f>SUM(K17:K22)</f>
        <v>1324</v>
      </c>
    </row>
    <row r="24" spans="1:11" ht="15">
      <c r="A24" s="149" t="s">
        <v>3</v>
      </c>
      <c r="B24" s="150">
        <f>B23+B15</f>
        <v>1153</v>
      </c>
      <c r="C24" s="150">
        <f aca="true" t="shared" si="3" ref="C24:K24">C23+C15</f>
        <v>159</v>
      </c>
      <c r="D24" s="150">
        <f t="shared" si="3"/>
        <v>6</v>
      </c>
      <c r="E24" s="150">
        <f t="shared" si="3"/>
        <v>2</v>
      </c>
      <c r="F24" s="150">
        <f t="shared" si="3"/>
        <v>0</v>
      </c>
      <c r="G24" s="150">
        <f t="shared" si="3"/>
        <v>87</v>
      </c>
      <c r="H24" s="150">
        <f t="shared" si="3"/>
        <v>40</v>
      </c>
      <c r="I24" s="150">
        <f t="shared" si="3"/>
        <v>33</v>
      </c>
      <c r="J24" s="150">
        <f t="shared" si="3"/>
        <v>61</v>
      </c>
      <c r="K24" s="150">
        <f t="shared" si="3"/>
        <v>1541</v>
      </c>
    </row>
    <row r="25" spans="1:11" ht="1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 ht="15">
      <c r="A26" s="152" t="s">
        <v>105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</row>
    <row r="27" spans="1:11" ht="1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1" ht="15">
      <c r="A28" s="154" t="s">
        <v>110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</row>
    <row r="29" spans="1:11" ht="15">
      <c r="A29" s="353" t="s">
        <v>106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5"/>
    </row>
    <row r="30" spans="1:11" ht="15">
      <c r="A30" s="344" t="s">
        <v>81</v>
      </c>
      <c r="B30" s="344" t="s">
        <v>82</v>
      </c>
      <c r="C30" s="344"/>
      <c r="D30" s="344"/>
      <c r="E30" s="344"/>
      <c r="F30" s="344"/>
      <c r="G30" s="344"/>
      <c r="H30" s="344"/>
      <c r="I30" s="344" t="s">
        <v>83</v>
      </c>
      <c r="J30" s="344" t="s">
        <v>72</v>
      </c>
      <c r="K30" s="344" t="s">
        <v>3</v>
      </c>
    </row>
    <row r="31" spans="1:11" ht="15">
      <c r="A31" s="344"/>
      <c r="B31" s="344" t="s">
        <v>84</v>
      </c>
      <c r="C31" s="344"/>
      <c r="D31" s="344"/>
      <c r="E31" s="344"/>
      <c r="F31" s="344" t="s">
        <v>85</v>
      </c>
      <c r="G31" s="344"/>
      <c r="H31" s="344"/>
      <c r="I31" s="344"/>
      <c r="J31" s="344"/>
      <c r="K31" s="344"/>
    </row>
    <row r="32" spans="1:11" ht="36">
      <c r="A32" s="344"/>
      <c r="B32" s="141" t="s">
        <v>86</v>
      </c>
      <c r="C32" s="141" t="s">
        <v>87</v>
      </c>
      <c r="D32" s="141" t="s">
        <v>88</v>
      </c>
      <c r="E32" s="141" t="s">
        <v>89</v>
      </c>
      <c r="F32" s="141" t="s">
        <v>90</v>
      </c>
      <c r="G32" s="141" t="s">
        <v>88</v>
      </c>
      <c r="H32" s="141" t="s">
        <v>89</v>
      </c>
      <c r="I32" s="344"/>
      <c r="J32" s="344"/>
      <c r="K32" s="344"/>
    </row>
    <row r="33" spans="1:11" ht="15">
      <c r="A33" s="142" t="s">
        <v>92</v>
      </c>
      <c r="B33" s="151">
        <f>B11*'ANEXO IV - TAB 1'!$C$10</f>
        <v>0</v>
      </c>
      <c r="C33" s="151">
        <f>C11*'ANEXO IV - TAB 1'!$C$10</f>
        <v>10064.731800000001</v>
      </c>
      <c r="D33" s="151">
        <f>D11*'ANEXO IV - TAB 1'!$C$10</f>
        <v>0</v>
      </c>
      <c r="E33" s="151">
        <f>E11*'ANEXO IV - TAB 1'!$C$10</f>
        <v>0</v>
      </c>
      <c r="F33" s="151">
        <f>F11*'ANEXO IV - TAB 1'!$C$10</f>
        <v>0</v>
      </c>
      <c r="G33" s="151">
        <f>G11*'ANEXO IV - TAB 1'!$C$10</f>
        <v>0</v>
      </c>
      <c r="H33" s="151">
        <f>H11*'ANEXO IV - TAB 1'!$C$10</f>
        <v>0</v>
      </c>
      <c r="I33" s="151">
        <f>I11*'ANEXO IV - TAB 1'!$B$10</f>
        <v>0</v>
      </c>
      <c r="J33" s="151">
        <f>J11*15484.2</f>
        <v>0</v>
      </c>
      <c r="K33" s="151">
        <f>B33+C33+D33+E33+F33+G33+H33+I33+J33</f>
        <v>10064.731800000001</v>
      </c>
    </row>
    <row r="34" spans="1:11" ht="15">
      <c r="A34" s="142" t="s">
        <v>93</v>
      </c>
      <c r="B34" s="151">
        <f>B12*'ANEXO IV - TAB 1'!$C$11</f>
        <v>383373.83580000006</v>
      </c>
      <c r="C34" s="151">
        <f>C12*'ANEXO IV - TAB 1'!$C$11</f>
        <v>196144.75320000004</v>
      </c>
      <c r="D34" s="151">
        <f>D12*'ANEXO IV - TAB 1'!$C$11</f>
        <v>8915.670600000001</v>
      </c>
      <c r="E34" s="151">
        <f>E12*'ANEXO IV - TAB 1'!$C$11</f>
        <v>0</v>
      </c>
      <c r="F34" s="151">
        <f>F12*'ANEXO IV - TAB 1'!$C$11</f>
        <v>0</v>
      </c>
      <c r="G34" s="151">
        <f>G12*'ANEXO IV - TAB 1'!$C$11</f>
        <v>8915.670600000001</v>
      </c>
      <c r="H34" s="151">
        <f>H12*'ANEXO IV - TAB 1'!$C$11</f>
        <v>0</v>
      </c>
      <c r="I34" s="151">
        <f>I12*'ANEXO IV - TAB 1'!$B$11</f>
        <v>137164.212</v>
      </c>
      <c r="J34" s="151">
        <f>J12*13716.42</f>
        <v>0</v>
      </c>
      <c r="K34" s="151">
        <f>B34+C34+D34+E34+F34+G34+H34+I34+J34</f>
        <v>734514.1422000001</v>
      </c>
    </row>
    <row r="35" spans="1:11" ht="15">
      <c r="A35" s="142" t="s">
        <v>94</v>
      </c>
      <c r="B35" s="151">
        <f>B13*'ANEXO IV - TAB 1'!$C$12</f>
        <v>384297.3078</v>
      </c>
      <c r="C35" s="151">
        <f>C13*'ANEXO IV - TAB 1'!$C$12</f>
        <v>70585.2198</v>
      </c>
      <c r="D35" s="151">
        <f>D13*'ANEXO IV - TAB 1'!$C$12</f>
        <v>7842.8022</v>
      </c>
      <c r="E35" s="151">
        <f>E13*'ANEXO IV - TAB 1'!$C$12</f>
        <v>0</v>
      </c>
      <c r="F35" s="151">
        <f>F13*'ANEXO IV - TAB 1'!$C$12</f>
        <v>0</v>
      </c>
      <c r="G35" s="151">
        <f>G13*'ANEXO IV - TAB 1'!$C$12</f>
        <v>7842.8022</v>
      </c>
      <c r="H35" s="151">
        <f>H13*'ANEXO IV - TAB 1'!$C$12</f>
        <v>7842.8022</v>
      </c>
      <c r="I35" s="151">
        <f>I13*'ANEXO IV - TAB 1'!$B$12</f>
        <v>108592.6752</v>
      </c>
      <c r="J35" s="151">
        <f>J13*'ANEXO IV - TAB 1'!$B$12</f>
        <v>0</v>
      </c>
      <c r="K35" s="151">
        <f>B35+C35+D35+E35+F35+G35+H35+I35+J35</f>
        <v>587003.6094</v>
      </c>
    </row>
    <row r="36" spans="1:11" ht="15">
      <c r="A36" s="142" t="s">
        <v>95</v>
      </c>
      <c r="B36" s="151">
        <f>B14*'ANEXO IV - TAB 1'!$C$13</f>
        <v>228611.98080000002</v>
      </c>
      <c r="C36" s="151">
        <f>C14*'ANEXO IV - TAB 1'!$C$13</f>
        <v>107955.6576</v>
      </c>
      <c r="D36" s="151">
        <f>D14*'ANEXO IV - TAB 1'!$C$13</f>
        <v>6350.3328</v>
      </c>
      <c r="E36" s="151">
        <f>E14*'ANEXO IV - TAB 1'!$C$13</f>
        <v>0</v>
      </c>
      <c r="F36" s="151">
        <f>F14*'ANEXO IV - TAB 1'!$C$13</f>
        <v>0</v>
      </c>
      <c r="G36" s="151">
        <f>G14*'ANEXO IV - TAB 1'!$C$13</f>
        <v>6350.3328</v>
      </c>
      <c r="H36" s="151">
        <f>H14*'ANEXO IV - TAB 1'!$C$13</f>
        <v>0</v>
      </c>
      <c r="I36" s="151">
        <f>I14*'ANEXO IV - TAB 1'!$B$13</f>
        <v>136776.4216</v>
      </c>
      <c r="J36" s="151">
        <f>J14*'ANEXO IV - TAB 1'!$B$13</f>
        <v>0</v>
      </c>
      <c r="K36" s="151">
        <f>B36+C36+D36+E36+F36+G36+H36+I36+J36</f>
        <v>486044.7256</v>
      </c>
    </row>
    <row r="37" spans="1:11" ht="15">
      <c r="A37" s="156" t="s">
        <v>107</v>
      </c>
      <c r="B37" s="222">
        <f>SUM(B33:B36)</f>
        <v>996283.1244000001</v>
      </c>
      <c r="C37" s="222">
        <f aca="true" t="shared" si="4" ref="C37:K37">SUM(C33:C36)</f>
        <v>384750.3624000001</v>
      </c>
      <c r="D37" s="222">
        <f t="shared" si="4"/>
        <v>23108.805600000003</v>
      </c>
      <c r="E37" s="222">
        <f t="shared" si="4"/>
        <v>0</v>
      </c>
      <c r="F37" s="222">
        <f t="shared" si="4"/>
        <v>0</v>
      </c>
      <c r="G37" s="222">
        <f t="shared" si="4"/>
        <v>23108.805600000003</v>
      </c>
      <c r="H37" s="222">
        <f t="shared" si="4"/>
        <v>7842.8022</v>
      </c>
      <c r="I37" s="157">
        <f t="shared" si="4"/>
        <v>382533.3088</v>
      </c>
      <c r="J37" s="157">
        <f t="shared" si="4"/>
        <v>0</v>
      </c>
      <c r="K37" s="219">
        <f t="shared" si="4"/>
        <v>1817627.209</v>
      </c>
    </row>
    <row r="38" spans="1:11" ht="15">
      <c r="A38" s="346" t="s">
        <v>108</v>
      </c>
      <c r="B38" s="347"/>
      <c r="C38" s="347"/>
      <c r="D38" s="347"/>
      <c r="E38" s="347"/>
      <c r="F38" s="347"/>
      <c r="G38" s="347"/>
      <c r="H38" s="347"/>
      <c r="I38" s="347"/>
      <c r="J38" s="348"/>
      <c r="K38" s="219">
        <v>2075229.48</v>
      </c>
    </row>
  </sheetData>
  <sheetProtection/>
  <mergeCells count="20">
    <mergeCell ref="F31:H31"/>
    <mergeCell ref="A38:J38"/>
    <mergeCell ref="F8:H8"/>
    <mergeCell ref="A10:K10"/>
    <mergeCell ref="A16:K16"/>
    <mergeCell ref="A29:K29"/>
    <mergeCell ref="A30:A32"/>
    <mergeCell ref="B30:H30"/>
    <mergeCell ref="I30:I32"/>
    <mergeCell ref="J30:J32"/>
    <mergeCell ref="K30:K32"/>
    <mergeCell ref="B31:E31"/>
    <mergeCell ref="A1:L1"/>
    <mergeCell ref="A2:L2"/>
    <mergeCell ref="A7:A9"/>
    <mergeCell ref="B7:H7"/>
    <mergeCell ref="I7:I9"/>
    <mergeCell ref="J7:J9"/>
    <mergeCell ref="K7:K9"/>
    <mergeCell ref="B8:E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TRF4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Édison Weber Woycinck</dc:creator>
  <cp:keywords/>
  <dc:description/>
  <cp:lastModifiedBy>mg1010908</cp:lastModifiedBy>
  <dcterms:created xsi:type="dcterms:W3CDTF">2023-05-15T20:55:50Z</dcterms:created>
  <dcterms:modified xsi:type="dcterms:W3CDTF">2024-05-09T20:01:23Z</dcterms:modified>
  <cp:category/>
  <cp:version/>
  <cp:contentType/>
  <cp:contentStatus/>
</cp:coreProperties>
</file>