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V:\SECOF\SUPLO\SEPLA\Publicações Transparência - Portal\2024 - SOF Anexo VI e outros, RESOL. 102\Resolução CNJ 102\5. MAI\"/>
    </mc:Choice>
  </mc:AlternateContent>
  <xr:revisionPtr revIDLastSave="0" documentId="13_ncr:1_{8290420A-0A67-40B2-AFCF-1492766012D7}" xr6:coauthVersionLast="47" xr6:coauthVersionMax="47" xr10:uidLastSave="{00000000-0000-0000-0000-000000000000}"/>
  <bookViews>
    <workbookView xWindow="28680" yWindow="-120" windowWidth="21840" windowHeight="13140" tabRatio="500" xr2:uid="{00000000-000D-0000-FFFF-FFFF00000000}"/>
  </bookViews>
  <sheets>
    <sheet name="MAI 2024 (SJMG - 090013)" sheetId="2" r:id="rId1"/>
  </sheets>
  <definedNames>
    <definedName name="_xlnm.Print_Area" localSheetId="0">'MAI 2024 (SJMG - 090013)'!$A$1:$AB$31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31" i="2" l="1"/>
  <c r="Y31" i="2"/>
  <c r="W31" i="2"/>
  <c r="U31" i="2"/>
  <c r="T31" i="2"/>
  <c r="R28" i="2"/>
  <c r="V28" i="2"/>
  <c r="X28" i="2" s="1"/>
  <c r="R29" i="2"/>
  <c r="V29" i="2" s="1"/>
  <c r="R30" i="2"/>
  <c r="V30" i="2"/>
  <c r="X30" i="2" s="1"/>
  <c r="R22" i="2"/>
  <c r="V22" i="2" s="1"/>
  <c r="R23" i="2"/>
  <c r="V23" i="2" s="1"/>
  <c r="R24" i="2"/>
  <c r="V24" i="2" s="1"/>
  <c r="R25" i="2"/>
  <c r="V25" i="2" s="1"/>
  <c r="R26" i="2"/>
  <c r="V26" i="2" s="1"/>
  <c r="O31" i="2"/>
  <c r="R10" i="2"/>
  <c r="V10" i="2" s="1"/>
  <c r="R11" i="2"/>
  <c r="V11" i="2" s="1"/>
  <c r="R12" i="2"/>
  <c r="V12" i="2" s="1"/>
  <c r="AB12" i="2" s="1"/>
  <c r="R13" i="2"/>
  <c r="V13" i="2" s="1"/>
  <c r="R14" i="2"/>
  <c r="V14" i="2" s="1"/>
  <c r="AB14" i="2" s="1"/>
  <c r="R15" i="2"/>
  <c r="V15" i="2" s="1"/>
  <c r="R16" i="2"/>
  <c r="V16" i="2" s="1"/>
  <c r="X16" i="2" s="1"/>
  <c r="R17" i="2"/>
  <c r="V17" i="2" s="1"/>
  <c r="R18" i="2"/>
  <c r="V18" i="2" s="1"/>
  <c r="R19" i="2"/>
  <c r="V19" i="2" s="1"/>
  <c r="R20" i="2"/>
  <c r="V20" i="2" s="1"/>
  <c r="X20" i="2" s="1"/>
  <c r="R21" i="2"/>
  <c r="V21" i="2" s="1"/>
  <c r="R27" i="2"/>
  <c r="V27" i="2" s="1"/>
  <c r="V31" i="2" l="1"/>
  <c r="X31" i="2" s="1"/>
  <c r="AB30" i="2"/>
  <c r="Z30" i="2"/>
  <c r="X29" i="2"/>
  <c r="Z29" i="2"/>
  <c r="AB29" i="2"/>
  <c r="AB28" i="2"/>
  <c r="Z28" i="2"/>
  <c r="AB27" i="2"/>
  <c r="Z27" i="2"/>
  <c r="AB26" i="2"/>
  <c r="Z26" i="2"/>
  <c r="X26" i="2"/>
  <c r="AB25" i="2"/>
  <c r="Z25" i="2"/>
  <c r="X25" i="2"/>
  <c r="AB24" i="2"/>
  <c r="Z24" i="2"/>
  <c r="X24" i="2"/>
  <c r="Z23" i="2"/>
  <c r="AB23" i="2"/>
  <c r="X23" i="2"/>
  <c r="X22" i="2"/>
  <c r="AB22" i="2"/>
  <c r="Z22" i="2"/>
  <c r="X27" i="2"/>
  <c r="R31" i="2"/>
  <c r="X18" i="2"/>
  <c r="Z18" i="2"/>
  <c r="X13" i="2"/>
  <c r="Z13" i="2"/>
  <c r="AB13" i="2"/>
  <c r="X15" i="2"/>
  <c r="AB15" i="2"/>
  <c r="Z15" i="2"/>
  <c r="X17" i="2"/>
  <c r="AB17" i="2"/>
  <c r="Z21" i="2"/>
  <c r="X21" i="2"/>
  <c r="AB21" i="2"/>
  <c r="AB19" i="2"/>
  <c r="X19" i="2"/>
  <c r="Z19" i="2"/>
  <c r="X11" i="2"/>
  <c r="AB11" i="2"/>
  <c r="Z11" i="2"/>
  <c r="AB18" i="2"/>
  <c r="AB16" i="2"/>
  <c r="X14" i="2"/>
  <c r="Z20" i="2"/>
  <c r="Z16" i="2"/>
  <c r="Z12" i="2"/>
  <c r="X10" i="2"/>
  <c r="AB20" i="2"/>
  <c r="X12" i="2"/>
  <c r="AB10" i="2"/>
  <c r="Z10" i="2"/>
  <c r="Z14" i="2"/>
  <c r="Z17" i="2"/>
  <c r="AB31" i="2" l="1"/>
  <c r="Z31" i="2"/>
</calcChain>
</file>

<file path=xl/sharedStrings.xml><?xml version="1.0" encoding="utf-8"?>
<sst xmlns="http://schemas.openxmlformats.org/spreadsheetml/2006/main" count="308" uniqueCount="129">
  <si>
    <t>PODER JUDICIÁRIO</t>
  </si>
  <si>
    <t>ÓRGÃO:</t>
  </si>
  <si>
    <t>JUSTIÇA FEDERAL</t>
  </si>
  <si>
    <t>UNIDADE:</t>
  </si>
  <si>
    <t>Data de referência:</t>
  </si>
  <si>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</si>
  <si>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</si>
  <si>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</si>
  <si>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</si>
  <si>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</si>
  <si>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</si>
  <si>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</si>
  <si>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Unidade Orçamentária</t>
  </si>
  <si>
    <t>Esfera Orçamentária</t>
  </si>
  <si>
    <t>Acréscimos</t>
  </si>
  <si>
    <t>Decréscimos</t>
  </si>
  <si>
    <t>%</t>
  </si>
  <si>
    <t>Código</t>
  </si>
  <si>
    <t>Descrição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</si>
  <si>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</si>
  <si>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</si>
  <si>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</si>
  <si>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</si>
  <si>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</si>
  <si>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</si>
  <si>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</si>
  <si>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</si>
  <si>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</si>
  <si>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I/H</t>
  </si>
  <si>
    <t>J</t>
  </si>
  <si>
    <t>J/H</t>
  </si>
  <si>
    <t>K</t>
  </si>
  <si>
    <t>K/H</t>
  </si>
  <si>
    <t>TRIBUNAL REGIONAL FEDERAL DA 6A. REGIAO</t>
  </si>
  <si>
    <t>PROGRAMA DE GESTAO E MANUTENCAO DO PODER JUDICIARIO</t>
  </si>
  <si>
    <t>JULGAMENTO DE CAUSAS NA JUSTICA FEDERAL</t>
  </si>
  <si>
    <t>RECURSOS LIVRES DA UNIAO</t>
  </si>
  <si>
    <t>SERV.AFETOS AS ATIVID.ESPECIFICAS DA JUSTICA</t>
  </si>
  <si>
    <t>20TP</t>
  </si>
  <si>
    <t>ATIVOS CIVIS DA UNIAO</t>
  </si>
  <si>
    <t>216H</t>
  </si>
  <si>
    <t>212B</t>
  </si>
  <si>
    <t>09HB</t>
  </si>
  <si>
    <t>APOSENTADORIAS E PENSOES CIVIS DA UNIAO</t>
  </si>
  <si>
    <t>BENEFICIOS DO RPPS DA UNIAO</t>
  </si>
  <si>
    <t>TOTAIS</t>
  </si>
  <si>
    <t>090013 - JUSTIÇA FEDERAL DE 1º GRAU EM MINAS GERAIS</t>
  </si>
  <si>
    <t>JUSTICA FEDERAL DE PRIMEIRO GRAU</t>
  </si>
  <si>
    <t>OPERACOES ESPECIAIS: OUTROS ENCARGOS ESPECIAIS</t>
  </si>
  <si>
    <t>00S6</t>
  </si>
  <si>
    <t>02</t>
  </si>
  <si>
    <t>0033</t>
  </si>
  <si>
    <t>1000</t>
  </si>
  <si>
    <t>12101</t>
  </si>
  <si>
    <t>28</t>
  </si>
  <si>
    <t>846</t>
  </si>
  <si>
    <t>0909</t>
  </si>
  <si>
    <t>09</t>
  </si>
  <si>
    <t>272</t>
  </si>
  <si>
    <t>0181</t>
  </si>
  <si>
    <t>1056</t>
  </si>
  <si>
    <t>331</t>
  </si>
  <si>
    <t>2004</t>
  </si>
  <si>
    <t>122</t>
  </si>
  <si>
    <t>061</t>
  </si>
  <si>
    <t>4257</t>
  </si>
  <si>
    <t>1027</t>
  </si>
  <si>
    <t>12107</t>
  </si>
  <si>
    <t>BENEFICIO ESPECIAL - LEI N. 12.618, DE 2012</t>
  </si>
  <si>
    <t>131</t>
  </si>
  <si>
    <t>219I</t>
  </si>
  <si>
    <t>PUBLICIDADE INSTITUCIONAL E DE UTILIDADE PUBLICA</t>
  </si>
  <si>
    <t>Programática (Programa, Ação e Subtítulo)</t>
  </si>
  <si>
    <t>GND</t>
  </si>
  <si>
    <t>Função e Subfunção</t>
  </si>
  <si>
    <t>Programa</t>
  </si>
  <si>
    <t>Ação e Subtítulo</t>
  </si>
  <si>
    <t>Fonte</t>
  </si>
  <si>
    <t>Provisão</t>
  </si>
  <si>
    <t>Destaque</t>
  </si>
  <si>
    <t>Empenhado</t>
  </si>
  <si>
    <t>Liquidado</t>
  </si>
  <si>
    <t>Pago</t>
  </si>
  <si>
    <t>Execução</t>
  </si>
  <si>
    <t>RESOLUÇÃO 102 CNJ - ANEXO II - DOTAÇÃO E EXECUÇÃO ORÇAMENTÁRIA</t>
  </si>
  <si>
    <t>Obs.:</t>
  </si>
  <si>
    <t>2. Nas colunas relativas à execução, não incluir as despesas referentes aos restos a pagar do ano anterior.</t>
  </si>
  <si>
    <t>1. Movimentação líquida de créditos = Provisão/Destaque recebidos - Provisão/Destaque concedidos</t>
  </si>
  <si>
    <t>0001</t>
  </si>
  <si>
    <t>6044</t>
  </si>
  <si>
    <t>BENEFICIO ESPECIAL - LEI N. 12.618, D - NACIONAL</t>
  </si>
  <si>
    <t>APOSENTADORIAS E PENSOES CIVIS DA UNI - NACIONAL</t>
  </si>
  <si>
    <t>CONTRIBUICAO DA UNIAO, DE SUAS AUTARQUIAS E FUNDACOES PARA O</t>
  </si>
  <si>
    <t>CONTRIBUICAO DA UNIAO, DE SUAS AUTARQ - NACIONAL</t>
  </si>
  <si>
    <t>ASSISTENCIA MEDICA E ODONTOLOGICA AOS SERVIDORES CIVIS, EMPR</t>
  </si>
  <si>
    <t>ASSISTENCIA MEDICA E ODONTOLOGICA AOS - NACIONAL</t>
  </si>
  <si>
    <t>ATIVOS CIVIS DA UNIAO                 - NACIONAL</t>
  </si>
  <si>
    <t>BENEFICIOS OBRIGATORIOS AOS SERVIDORES CIVIS, EMPREGADOS, MI</t>
  </si>
  <si>
    <t>BENEFICIOS OBRIGATORIOS AOS SERVIDORE - NACIONAL</t>
  </si>
  <si>
    <t>AJUDA DE CUSTO PARA MORADIA OU AUXILIO-MORADIA A AGENTES PUB</t>
  </si>
  <si>
    <t>AJUDA DE CUSTO PARA MORADIA OU AUXILI - NACIONAL</t>
  </si>
  <si>
    <t>PUBLICIDADE INSTITUCIONAL E DE UTILID - NACIONAL</t>
  </si>
  <si>
    <t>JULGAMENTO DE CAUSAS NA JUSTICA FEDER - NACIONAL</t>
  </si>
  <si>
    <t>ASSISTENCIA MEDICA E ODONTOLOGICA AOS - NA 6. REGIAO DA JUST</t>
  </si>
  <si>
    <t>JULGAMENTO DE CAUSAS NA JUSTICA FEDER - NA 6. REGIAO DA JUST</t>
  </si>
  <si>
    <t>11101</t>
  </si>
  <si>
    <t>SUPERIOR TRIBUNAL DE JUSTICA</t>
  </si>
  <si>
    <t>128</t>
  </si>
  <si>
    <t>20G2</t>
  </si>
  <si>
    <t>FORMACAO E APERFEICOAMENTO DE MAGISTRADOS</t>
  </si>
  <si>
    <t>FORMACAO E APERFEICOAMENTO DE MAGISTR - NACIONAL</t>
  </si>
  <si>
    <t>219Z</t>
  </si>
  <si>
    <t>CONSERVACAO E RECUPERACAO DE ATIVOS DE INFRAESTRUTURA DA UNI</t>
  </si>
  <si>
    <t>CONSERVACAO E RECUPERACAO DE ATIVOS D - NA 6. REGIAO DA JUST</t>
  </si>
  <si>
    <t>4224</t>
  </si>
  <si>
    <t>ASSISTENCIA JURIDICA A PESSOAS CARENTES</t>
  </si>
  <si>
    <t>ASSISTENCIA JURIDICA A PESSOAS CARENT - NACIONAL</t>
  </si>
  <si>
    <t>33201</t>
  </si>
  <si>
    <t>INSTITUTO NACIONAL DO SEGURO SOCIAL</t>
  </si>
  <si>
    <t>0901</t>
  </si>
  <si>
    <t>00SA</t>
  </si>
  <si>
    <t>OPERACOES ESPECIAIS: CUMPRIMENTO DE SENTENCAS JUDICIAIS</t>
  </si>
  <si>
    <t>PAGAMENTO DE HONORARIOS PERICIAIS NAS ACOES EM QUE O INSS FI</t>
  </si>
  <si>
    <t>PAGAMENTO DE HONORARIOS PERICIAIS NAS - NACIONAL</t>
  </si>
  <si>
    <t>CONSERVACAO E RECUPERACAO DE ATIVOS D - NACIONAL</t>
  </si>
  <si>
    <t>12102</t>
  </si>
  <si>
    <t>TRIBUNAL REGIONAL FEDERAL DA 1A. REGIAO</t>
  </si>
  <si>
    <t>6012</t>
  </si>
  <si>
    <t>JULGAMENTO DE CAUSAS NA JUSTICA FEDER - NA 1. REGIAO DA JUST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</si>
</sst>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_-;\-* #,##0.00_-;_-* \-??_-;_-@_-"/>
    <numFmt numFmtId="165" formatCode="#,##0.00_);\(#,##0.00\)"/>
  </numFmts>
  <fonts count="16" x14ac:knownFonts="1">
    <font>
      <sz val="10"/>
      <color rgb="FF000000"/>
      <name val="Arial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8"/>
      <name val="Tahoma"/>
      <family val="2"/>
      <charset val="1"/>
    </font>
    <font>
      <sz val="8"/>
      <color rgb="FF000000"/>
      <name val="Arial"/>
      <family val="2"/>
      <charset val="1"/>
    </font>
    <font>
      <sz val="8"/>
      <name val="Arial"/>
      <family val="2"/>
      <charset val="1"/>
    </font>
    <font>
      <sz val="10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b/>
      <sz val="8"/>
      <name val="Arial"/>
      <family val="2"/>
      <charset val="1"/>
    </font>
    <font>
      <sz val="10"/>
      <color rgb="FF00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9" fillId="0" borderId="0" applyBorder="0" applyProtection="0"/>
    <xf numFmtId="164" fontId="9" fillId="0" borderId="0" applyBorder="0" applyProtection="0"/>
    <xf numFmtId="0" fontId="11" fillId="0" borderId="0"/>
  </cellStyleXfs>
  <cellXfs count="52">
    <xf numFmtId="0" fontId="0" fillId="0" borderId="0" xfId="0"/>
    <xf numFmtId="0" fontId="4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2" applyNumberFormat="1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2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17" fontId="2" fillId="0" borderId="0" xfId="2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5" fillId="0" borderId="0" xfId="0" applyFont="1"/>
    <xf numFmtId="165" fontId="7" fillId="0" borderId="2" xfId="0" applyNumberFormat="1" applyFont="1" applyBorder="1"/>
    <xf numFmtId="4" fontId="4" fillId="0" borderId="0" xfId="0" applyNumberFormat="1" applyFont="1"/>
    <xf numFmtId="0" fontId="3" fillId="3" borderId="0" xfId="0" applyFont="1" applyFill="1" applyAlignment="1">
      <alignment vertical="top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center" vertical="top"/>
    </xf>
    <xf numFmtId="39" fontId="13" fillId="3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165" fontId="14" fillId="3" borderId="2" xfId="0" applyNumberFormat="1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9" fontId="5" fillId="3" borderId="2" xfId="0" applyNumberFormat="1" applyFont="1" applyFill="1" applyBorder="1" applyAlignment="1">
      <alignment horizontal="center" vertical="center" wrapText="1"/>
    </xf>
    <xf numFmtId="10" fontId="5" fillId="3" borderId="2" xfId="1" applyNumberFormat="1" applyFont="1" applyFill="1" applyBorder="1" applyAlignment="1" applyProtection="1">
      <alignment horizontal="center" vertical="center"/>
    </xf>
    <xf numFmtId="0" fontId="0" fillId="3" borderId="0" xfId="0" applyFill="1"/>
    <xf numFmtId="0" fontId="5" fillId="3" borderId="0" xfId="0" applyFont="1" applyFill="1"/>
    <xf numFmtId="43" fontId="5" fillId="3" borderId="2" xfId="0" applyNumberFormat="1" applyFont="1" applyFill="1" applyBorder="1" applyAlignment="1">
      <alignment horizontal="right" vertical="center"/>
    </xf>
    <xf numFmtId="43" fontId="5" fillId="3" borderId="2" xfId="0" applyNumberFormat="1" applyFont="1" applyFill="1" applyBorder="1" applyAlignment="1">
      <alignment horizontal="center" vertical="center" wrapText="1"/>
    </xf>
    <xf numFmtId="43" fontId="12" fillId="4" borderId="2" xfId="0" applyNumberFormat="1" applyFont="1" applyFill="1" applyBorder="1" applyAlignment="1">
      <alignment horizontal="right" vertical="center"/>
    </xf>
    <xf numFmtId="43" fontId="12" fillId="3" borderId="2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7" fillId="2" borderId="2" xfId="0" applyFont="1" applyFill="1" applyBorder="1" applyAlignment="1">
      <alignment horizontal="center"/>
    </xf>
    <xf numFmtId="0" fontId="8" fillId="2" borderId="2" xfId="2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0" borderId="0" xfId="2" applyNumberFormat="1" applyFont="1" applyAlignment="1">
      <alignment horizontal="left"/>
    </xf>
    <xf numFmtId="17" fontId="2" fillId="0" borderId="0" xfId="2" applyNumberFormat="1" applyFont="1" applyAlignment="1">
      <alignment horizontal="left"/>
    </xf>
    <xf numFmtId="0" fontId="7" fillId="2" borderId="1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3" xr:uid="{274B6135-0E75-4882-A735-119CFC30F05F}"/>
    <cellStyle name="Porcentagem" xfId="1" builtinId="5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ML35"/>
  <sheetViews>
    <sheetView showGridLines="0" tabSelected="1" topLeftCell="K1" zoomScale="85" zoomScaleNormal="85" workbookViewId="0">
      <pane ySplit="9" topLeftCell="A19" activePane="bottomLeft" state="frozen"/>
      <selection activeCell="F1" sqref="F1"/>
      <selection pane="bottomLeft" activeCell="W3" sqref="W3"/>
    </sheetView>
  </sheetViews>
  <sheetFormatPr defaultRowHeight="12.75" x14ac:dyDescent="0.2"/>
  <cols>
    <col min="1" max="1" width="7.42578125" style="10" customWidth="1"/>
    <col min="2" max="2" width="27.28515625" style="11" customWidth="1"/>
    <col min="3" max="3" width="8.5703125" style="10" customWidth="1"/>
    <col min="4" max="4" width="9.42578125" style="10" customWidth="1"/>
    <col min="5" max="5" width="4.5703125" style="10" bestFit="1" customWidth="1"/>
    <col min="6" max="6" width="5" style="10" bestFit="1" customWidth="1"/>
    <col min="7" max="7" width="4.5703125" style="10" bestFit="1" customWidth="1"/>
    <col min="8" max="9" width="19.85546875" style="11" customWidth="1"/>
    <col min="10" max="10" width="24.28515625" style="11" customWidth="1"/>
    <col min="11" max="11" width="10.85546875" style="10" customWidth="1"/>
    <col min="12" max="12" width="6.7109375" style="10" bestFit="1" customWidth="1"/>
    <col min="13" max="13" width="22.28515625" style="11" customWidth="1"/>
    <col min="14" max="14" width="8.42578125" style="10" customWidth="1"/>
    <col min="15" max="15" width="15" style="10" bestFit="1" customWidth="1"/>
    <col min="16" max="16" width="9.7109375" style="10" customWidth="1"/>
    <col min="17" max="17" width="11.140625" style="10" customWidth="1"/>
    <col min="18" max="18" width="15.7109375" style="10" bestFit="1" customWidth="1"/>
    <col min="19" max="19" width="13.85546875" style="10" customWidth="1"/>
    <col min="20" max="20" width="14.85546875" style="11" customWidth="1"/>
    <col min="21" max="21" width="11" style="11" customWidth="1"/>
    <col min="22" max="22" width="13.85546875" style="11" bestFit="1" customWidth="1"/>
    <col min="23" max="23" width="15.28515625" style="11" bestFit="1" customWidth="1"/>
    <col min="24" max="24" width="7.140625" style="10" bestFit="1" customWidth="1"/>
    <col min="25" max="25" width="13.28515625" style="11" customWidth="1"/>
    <col min="26" max="26" width="7.140625" style="10" bestFit="1" customWidth="1"/>
    <col min="27" max="27" width="13" style="11" customWidth="1"/>
    <col min="28" max="28" width="6.5703125" style="10" bestFit="1" customWidth="1"/>
    <col min="29" max="1025" width="8.85546875" style="11" customWidth="1"/>
    <col min="1026" max="1027" width="8.85546875" customWidth="1"/>
  </cols>
  <sheetData>
    <row r="1" spans="1:28 1026:1026" s="12" customFormat="1" ht="11.25" customHeight="1" x14ac:dyDescent="0.2">
      <c r="A1" s="4"/>
      <c r="B1" s="5" t="s">
        <v>0</v>
      </c>
      <c r="C1" s="6"/>
      <c r="D1" s="7"/>
      <c r="E1" s="7"/>
      <c r="F1" s="7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7"/>
      <c r="Y1" s="8"/>
      <c r="Z1" s="7"/>
      <c r="AA1" s="8"/>
      <c r="AB1" s="7"/>
      <c r="AML1"/>
    </row>
    <row r="2" spans="1:28 1026:1026" s="12" customFormat="1" ht="12" customHeight="1" x14ac:dyDescent="0.2">
      <c r="A2" s="4"/>
      <c r="B2" s="5" t="s">
        <v>1</v>
      </c>
      <c r="C2" s="43" t="s">
        <v>2</v>
      </c>
      <c r="D2" s="43"/>
      <c r="E2" s="43"/>
      <c r="F2" s="43"/>
      <c r="G2" s="43"/>
      <c r="H2" s="43"/>
      <c r="I2" s="43"/>
      <c r="J2" s="43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7"/>
      <c r="Y2" s="8"/>
      <c r="Z2" s="7"/>
      <c r="AA2" s="8"/>
      <c r="AB2" s="7"/>
      <c r="AML2"/>
    </row>
    <row r="3" spans="1:28 1026:1026" s="12" customFormat="1" ht="12" customHeight="1" x14ac:dyDescent="0.2">
      <c r="A3" s="4"/>
      <c r="B3" s="5" t="s">
        <v>3</v>
      </c>
      <c r="C3" s="43" t="s">
        <v>46</v>
      </c>
      <c r="D3" s="43"/>
      <c r="E3" s="43"/>
      <c r="F3" s="43"/>
      <c r="G3" s="43"/>
      <c r="H3" s="43"/>
      <c r="I3" s="43"/>
      <c r="J3" s="43"/>
      <c r="K3" s="43"/>
      <c r="L3" s="43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7"/>
      <c r="Y3" s="8"/>
      <c r="Z3" s="7"/>
      <c r="AA3" s="8"/>
      <c r="AB3" s="7"/>
      <c r="AML3"/>
    </row>
    <row r="4" spans="1:28 1026:1026" s="12" customFormat="1" ht="12" customHeight="1" x14ac:dyDescent="0.2">
      <c r="A4" s="4"/>
      <c r="B4" s="5" t="s">
        <v>4</v>
      </c>
      <c r="C4" s="44">
        <v>45413</v>
      </c>
      <c r="D4" s="44"/>
      <c r="E4" s="44"/>
      <c r="F4" s="44"/>
      <c r="G4" s="44"/>
      <c r="H4" s="44"/>
      <c r="I4" s="44"/>
      <c r="J4" s="44"/>
      <c r="K4" s="8"/>
      <c r="L4" s="8"/>
      <c r="M4" s="8"/>
      <c r="N4" s="8"/>
      <c r="O4" s="8"/>
      <c r="P4" s="8"/>
      <c r="Q4" s="8"/>
      <c r="R4" s="8"/>
      <c r="S4" s="8"/>
      <c r="T4" s="16"/>
      <c r="U4" s="16"/>
      <c r="V4" s="16"/>
      <c r="W4" s="16"/>
      <c r="X4" s="19"/>
      <c r="Y4" s="16"/>
      <c r="Z4" s="19"/>
      <c r="AA4" s="16"/>
      <c r="AB4" s="7"/>
      <c r="AML4"/>
    </row>
    <row r="5" spans="1:28 1026:1026" s="12" customFormat="1" ht="12" customHeight="1" x14ac:dyDescent="0.2">
      <c r="A5" s="5"/>
      <c r="B5" s="9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7"/>
      <c r="Y5" s="8"/>
      <c r="Z5" s="7"/>
      <c r="AA5" s="8"/>
      <c r="AB5" s="7"/>
      <c r="AML5"/>
    </row>
    <row r="6" spans="1:28 1026:1026" x14ac:dyDescent="0.2">
      <c r="A6" s="37" t="s">
        <v>84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</row>
    <row r="7" spans="1:28 1026:1026" ht="22.5" customHeight="1" x14ac:dyDescent="0.2">
      <c r="A7" s="38" t="s">
        <v>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9" t="s">
        <v>6</v>
      </c>
      <c r="P7" s="39" t="s">
        <v>7</v>
      </c>
      <c r="Q7" s="39"/>
      <c r="R7" s="39" t="s">
        <v>8</v>
      </c>
      <c r="S7" s="39" t="s">
        <v>9</v>
      </c>
      <c r="T7" s="40" t="s">
        <v>10</v>
      </c>
      <c r="U7" s="40"/>
      <c r="V7" s="39" t="s">
        <v>11</v>
      </c>
      <c r="W7" s="35" t="s">
        <v>83</v>
      </c>
      <c r="X7" s="35"/>
      <c r="Y7" s="35"/>
      <c r="Z7" s="35"/>
      <c r="AA7" s="35"/>
      <c r="AB7" s="35"/>
    </row>
    <row r="8" spans="1:28 1026:1026" ht="24" customHeight="1" x14ac:dyDescent="0.2">
      <c r="A8" s="35" t="s">
        <v>12</v>
      </c>
      <c r="B8" s="35"/>
      <c r="C8" s="46" t="s">
        <v>74</v>
      </c>
      <c r="D8" s="47"/>
      <c r="E8" s="46" t="s">
        <v>72</v>
      </c>
      <c r="F8" s="50"/>
      <c r="G8" s="47"/>
      <c r="H8" s="41" t="s">
        <v>18</v>
      </c>
      <c r="I8" s="45"/>
      <c r="J8" s="42"/>
      <c r="K8" s="35" t="s">
        <v>13</v>
      </c>
      <c r="L8" s="35" t="s">
        <v>77</v>
      </c>
      <c r="M8" s="35"/>
      <c r="N8" s="35" t="s">
        <v>73</v>
      </c>
      <c r="O8" s="39"/>
      <c r="P8" s="3" t="s">
        <v>14</v>
      </c>
      <c r="Q8" s="3" t="s">
        <v>15</v>
      </c>
      <c r="R8" s="39"/>
      <c r="S8" s="39"/>
      <c r="T8" s="2" t="s">
        <v>78</v>
      </c>
      <c r="U8" s="2" t="s">
        <v>79</v>
      </c>
      <c r="V8" s="39"/>
      <c r="W8" s="2" t="s">
        <v>80</v>
      </c>
      <c r="X8" s="2" t="s">
        <v>16</v>
      </c>
      <c r="Y8" s="2" t="s">
        <v>81</v>
      </c>
      <c r="Z8" s="2" t="s">
        <v>16</v>
      </c>
      <c r="AA8" s="2" t="s">
        <v>82</v>
      </c>
      <c r="AB8" s="2" t="s">
        <v>16</v>
      </c>
    </row>
    <row r="9" spans="1:28 1026:1026" ht="67.5" customHeight="1" x14ac:dyDescent="0.2">
      <c r="A9" s="2" t="s">
        <v>17</v>
      </c>
      <c r="B9" s="2" t="s">
        <v>18</v>
      </c>
      <c r="C9" s="48"/>
      <c r="D9" s="49"/>
      <c r="E9" s="48"/>
      <c r="F9" s="51"/>
      <c r="G9" s="49"/>
      <c r="H9" s="24" t="s">
        <v>75</v>
      </c>
      <c r="I9" s="41" t="s">
        <v>76</v>
      </c>
      <c r="J9" s="42"/>
      <c r="K9" s="35"/>
      <c r="L9" s="2" t="s">
        <v>17</v>
      </c>
      <c r="M9" s="2" t="s">
        <v>18</v>
      </c>
      <c r="N9" s="35"/>
      <c r="O9" s="3" t="s">
        <v>19</v>
      </c>
      <c r="P9" s="3" t="s">
        <v>20</v>
      </c>
      <c r="Q9" s="3" t="s">
        <v>21</v>
      </c>
      <c r="R9" s="3" t="s">
        <v>22</v>
      </c>
      <c r="S9" s="3" t="s">
        <v>23</v>
      </c>
      <c r="T9" s="2" t="s">
        <v>24</v>
      </c>
      <c r="U9" s="2" t="s">
        <v>25</v>
      </c>
      <c r="V9" s="3" t="s">
        <v>26</v>
      </c>
      <c r="W9" s="2" t="s">
        <v>27</v>
      </c>
      <c r="X9" s="2" t="s">
        <v>28</v>
      </c>
      <c r="Y9" s="2" t="s">
        <v>29</v>
      </c>
      <c r="Z9" s="2" t="s">
        <v>30</v>
      </c>
      <c r="AA9" s="2" t="s">
        <v>31</v>
      </c>
      <c r="AB9" s="2" t="s">
        <v>32</v>
      </c>
    </row>
    <row r="10" spans="1:28 1026:1026" s="13" customFormat="1" ht="35.25" customHeight="1" x14ac:dyDescent="0.2">
      <c r="A10" s="17" t="s">
        <v>105</v>
      </c>
      <c r="B10" s="18" t="s">
        <v>106</v>
      </c>
      <c r="C10" s="17" t="s">
        <v>50</v>
      </c>
      <c r="D10" s="17" t="s">
        <v>107</v>
      </c>
      <c r="E10" s="17" t="s">
        <v>51</v>
      </c>
      <c r="F10" s="17" t="s">
        <v>108</v>
      </c>
      <c r="G10" s="27" t="s">
        <v>88</v>
      </c>
      <c r="H10" s="18" t="s">
        <v>34</v>
      </c>
      <c r="I10" s="18" t="s">
        <v>109</v>
      </c>
      <c r="J10" s="18" t="s">
        <v>110</v>
      </c>
      <c r="K10" s="17">
        <v>1</v>
      </c>
      <c r="L10" s="17" t="s">
        <v>52</v>
      </c>
      <c r="M10" s="18" t="s">
        <v>36</v>
      </c>
      <c r="N10" s="17">
        <v>3</v>
      </c>
      <c r="O10" s="31"/>
      <c r="P10" s="32"/>
      <c r="Q10" s="32"/>
      <c r="R10" s="31">
        <f t="shared" ref="R10:R27" si="0">O10+P10-Q10</f>
        <v>0</v>
      </c>
      <c r="S10" s="32"/>
      <c r="T10" s="33">
        <v>0</v>
      </c>
      <c r="U10" s="33">
        <v>28344</v>
      </c>
      <c r="V10" s="33">
        <f t="shared" ref="V10:V27" si="1">R10-S10+T10+U10</f>
        <v>28344</v>
      </c>
      <c r="W10" s="33">
        <v>20400</v>
      </c>
      <c r="X10" s="28">
        <f>W10/V10</f>
        <v>0.71972904318374264</v>
      </c>
      <c r="Y10" s="33">
        <v>20400</v>
      </c>
      <c r="Z10" s="28">
        <f>Y10/V10</f>
        <v>0.71972904318374264</v>
      </c>
      <c r="AA10" s="33">
        <v>20400</v>
      </c>
      <c r="AB10" s="28">
        <f t="shared" ref="AB10:AB31" si="2">AA10/V10</f>
        <v>0.71972904318374264</v>
      </c>
      <c r="AML10"/>
    </row>
    <row r="11" spans="1:28 1026:1026" s="13" customFormat="1" ht="33.75" x14ac:dyDescent="0.2">
      <c r="A11" s="17" t="s">
        <v>53</v>
      </c>
      <c r="B11" s="18" t="s">
        <v>47</v>
      </c>
      <c r="C11" s="17" t="s">
        <v>54</v>
      </c>
      <c r="D11" s="17" t="s">
        <v>55</v>
      </c>
      <c r="E11" s="17" t="s">
        <v>56</v>
      </c>
      <c r="F11" s="17" t="s">
        <v>49</v>
      </c>
      <c r="G11" s="27" t="s">
        <v>88</v>
      </c>
      <c r="H11" s="18" t="s">
        <v>48</v>
      </c>
      <c r="I11" s="18" t="s">
        <v>68</v>
      </c>
      <c r="J11" s="18" t="s">
        <v>90</v>
      </c>
      <c r="K11" s="17">
        <v>1</v>
      </c>
      <c r="L11" s="17" t="s">
        <v>52</v>
      </c>
      <c r="M11" s="18" t="s">
        <v>36</v>
      </c>
      <c r="N11" s="17">
        <v>1</v>
      </c>
      <c r="O11" s="31"/>
      <c r="P11" s="32"/>
      <c r="Q11" s="32"/>
      <c r="R11" s="31">
        <f t="shared" si="0"/>
        <v>0</v>
      </c>
      <c r="S11" s="32"/>
      <c r="T11" s="33">
        <v>2900000</v>
      </c>
      <c r="U11" s="33">
        <v>0</v>
      </c>
      <c r="V11" s="33">
        <f t="shared" si="1"/>
        <v>2900000</v>
      </c>
      <c r="W11" s="33">
        <v>2693000</v>
      </c>
      <c r="X11" s="28">
        <f t="shared" ref="X11:X26" si="3">W11/V11</f>
        <v>0.92862068965517242</v>
      </c>
      <c r="Y11" s="33">
        <v>1031017.99</v>
      </c>
      <c r="Z11" s="28">
        <f t="shared" ref="Z11:Z27" si="4">Y11/V11</f>
        <v>0.35552344482758619</v>
      </c>
      <c r="AA11" s="33">
        <v>1031017.99</v>
      </c>
      <c r="AB11" s="28">
        <f t="shared" si="2"/>
        <v>0.35552344482758619</v>
      </c>
      <c r="AML11"/>
    </row>
    <row r="12" spans="1:28 1026:1026" s="13" customFormat="1" ht="33.75" x14ac:dyDescent="0.2">
      <c r="A12" s="17" t="s">
        <v>53</v>
      </c>
      <c r="B12" s="18" t="s">
        <v>47</v>
      </c>
      <c r="C12" s="17" t="s">
        <v>57</v>
      </c>
      <c r="D12" s="17" t="s">
        <v>58</v>
      </c>
      <c r="E12" s="17" t="s">
        <v>51</v>
      </c>
      <c r="F12" s="17" t="s">
        <v>59</v>
      </c>
      <c r="G12" s="27" t="s">
        <v>88</v>
      </c>
      <c r="H12" s="18" t="s">
        <v>34</v>
      </c>
      <c r="I12" s="18" t="s">
        <v>43</v>
      </c>
      <c r="J12" s="18" t="s">
        <v>91</v>
      </c>
      <c r="K12" s="17">
        <v>2</v>
      </c>
      <c r="L12" s="17" t="s">
        <v>60</v>
      </c>
      <c r="M12" s="18" t="s">
        <v>44</v>
      </c>
      <c r="N12" s="17">
        <v>1</v>
      </c>
      <c r="O12" s="31"/>
      <c r="P12" s="32"/>
      <c r="Q12" s="32"/>
      <c r="R12" s="31">
        <f t="shared" si="0"/>
        <v>0</v>
      </c>
      <c r="S12" s="32"/>
      <c r="T12" s="33">
        <v>138300000</v>
      </c>
      <c r="U12" s="33">
        <v>0</v>
      </c>
      <c r="V12" s="33">
        <f t="shared" si="1"/>
        <v>138300000</v>
      </c>
      <c r="W12" s="33">
        <v>137818696.81</v>
      </c>
      <c r="X12" s="28">
        <f t="shared" si="3"/>
        <v>0.9965198612436732</v>
      </c>
      <c r="Y12" s="33">
        <v>62381194.009999998</v>
      </c>
      <c r="Z12" s="28">
        <f t="shared" si="4"/>
        <v>0.45105707888647867</v>
      </c>
      <c r="AA12" s="33">
        <v>60652387.380000003</v>
      </c>
      <c r="AB12" s="28">
        <f t="shared" si="2"/>
        <v>0.4385566694143167</v>
      </c>
      <c r="AML12"/>
    </row>
    <row r="13" spans="1:28 1026:1026" s="13" customFormat="1" ht="45" x14ac:dyDescent="0.2">
      <c r="A13" s="17" t="s">
        <v>53</v>
      </c>
      <c r="B13" s="18" t="s">
        <v>47</v>
      </c>
      <c r="C13" s="17" t="s">
        <v>50</v>
      </c>
      <c r="D13" s="17" t="s">
        <v>55</v>
      </c>
      <c r="E13" s="17" t="s">
        <v>51</v>
      </c>
      <c r="F13" s="17" t="s">
        <v>42</v>
      </c>
      <c r="G13" s="27" t="s">
        <v>88</v>
      </c>
      <c r="H13" s="18" t="s">
        <v>34</v>
      </c>
      <c r="I13" s="18" t="s">
        <v>92</v>
      </c>
      <c r="J13" s="18" t="s">
        <v>93</v>
      </c>
      <c r="K13" s="17">
        <v>1</v>
      </c>
      <c r="L13" s="17" t="s">
        <v>52</v>
      </c>
      <c r="M13" s="18" t="s">
        <v>36</v>
      </c>
      <c r="N13" s="17">
        <v>1</v>
      </c>
      <c r="O13" s="31"/>
      <c r="P13" s="32"/>
      <c r="Q13" s="32"/>
      <c r="R13" s="31">
        <f t="shared" si="0"/>
        <v>0</v>
      </c>
      <c r="S13" s="32"/>
      <c r="T13" s="33">
        <v>90000000</v>
      </c>
      <c r="U13" s="33">
        <v>0</v>
      </c>
      <c r="V13" s="33">
        <f t="shared" si="1"/>
        <v>90000000</v>
      </c>
      <c r="W13" s="33">
        <v>79000782.480000004</v>
      </c>
      <c r="X13" s="28">
        <f t="shared" si="3"/>
        <v>0.87778647200000004</v>
      </c>
      <c r="Y13" s="33">
        <v>31652444.66</v>
      </c>
      <c r="Z13" s="28">
        <f>W12/V13</f>
        <v>1.5313188534444444</v>
      </c>
      <c r="AA13" s="33">
        <v>31637630.5</v>
      </c>
      <c r="AB13" s="28">
        <f t="shared" si="2"/>
        <v>0.35152922777777779</v>
      </c>
      <c r="AML13"/>
    </row>
    <row r="14" spans="1:28 1026:1026" s="13" customFormat="1" ht="33.75" x14ac:dyDescent="0.2">
      <c r="A14" s="17" t="s">
        <v>53</v>
      </c>
      <c r="B14" s="18" t="s">
        <v>47</v>
      </c>
      <c r="C14" s="17" t="s">
        <v>50</v>
      </c>
      <c r="D14" s="17" t="s">
        <v>61</v>
      </c>
      <c r="E14" s="17" t="s">
        <v>51</v>
      </c>
      <c r="F14" s="17" t="s">
        <v>62</v>
      </c>
      <c r="G14" s="27" t="s">
        <v>88</v>
      </c>
      <c r="H14" s="18" t="s">
        <v>34</v>
      </c>
      <c r="I14" s="18" t="s">
        <v>94</v>
      </c>
      <c r="J14" s="18" t="s">
        <v>95</v>
      </c>
      <c r="K14" s="17">
        <v>1</v>
      </c>
      <c r="L14" s="17" t="s">
        <v>52</v>
      </c>
      <c r="M14" s="18" t="s">
        <v>36</v>
      </c>
      <c r="N14" s="17">
        <v>3</v>
      </c>
      <c r="O14" s="31"/>
      <c r="P14" s="32"/>
      <c r="Q14" s="32"/>
      <c r="R14" s="31">
        <f t="shared" si="0"/>
        <v>0</v>
      </c>
      <c r="S14" s="32"/>
      <c r="T14" s="33">
        <v>41863039</v>
      </c>
      <c r="U14" s="33">
        <v>0</v>
      </c>
      <c r="V14" s="33">
        <f t="shared" si="1"/>
        <v>41863039</v>
      </c>
      <c r="W14" s="33">
        <v>28051205.68</v>
      </c>
      <c r="X14" s="28">
        <f t="shared" si="3"/>
        <v>0.67007093488841074</v>
      </c>
      <c r="Y14" s="33">
        <v>7092053.4299999997</v>
      </c>
      <c r="Z14" s="28">
        <f t="shared" si="4"/>
        <v>0.16941085978015116</v>
      </c>
      <c r="AA14" s="33">
        <v>6988706.8600000003</v>
      </c>
      <c r="AB14" s="28">
        <f t="shared" si="2"/>
        <v>0.16694217684482965</v>
      </c>
      <c r="AML14"/>
    </row>
    <row r="15" spans="1:28 1026:1026" s="13" customFormat="1" ht="33.75" x14ac:dyDescent="0.2">
      <c r="A15" s="17" t="s">
        <v>53</v>
      </c>
      <c r="B15" s="18" t="s">
        <v>47</v>
      </c>
      <c r="C15" s="17" t="s">
        <v>50</v>
      </c>
      <c r="D15" s="17" t="s">
        <v>63</v>
      </c>
      <c r="E15" s="17" t="s">
        <v>51</v>
      </c>
      <c r="F15" s="17" t="s">
        <v>38</v>
      </c>
      <c r="G15" s="27" t="s">
        <v>88</v>
      </c>
      <c r="H15" s="18" t="s">
        <v>34</v>
      </c>
      <c r="I15" s="18" t="s">
        <v>39</v>
      </c>
      <c r="J15" s="18" t="s">
        <v>96</v>
      </c>
      <c r="K15" s="17">
        <v>1</v>
      </c>
      <c r="L15" s="17" t="s">
        <v>52</v>
      </c>
      <c r="M15" s="18" t="s">
        <v>36</v>
      </c>
      <c r="N15" s="17">
        <v>1</v>
      </c>
      <c r="O15" s="31"/>
      <c r="P15" s="32"/>
      <c r="Q15" s="32"/>
      <c r="R15" s="31">
        <f t="shared" si="0"/>
        <v>0</v>
      </c>
      <c r="S15" s="32"/>
      <c r="T15" s="33">
        <v>463800000</v>
      </c>
      <c r="U15" s="33">
        <v>0</v>
      </c>
      <c r="V15" s="33">
        <f t="shared" si="1"/>
        <v>463800000</v>
      </c>
      <c r="W15" s="33">
        <v>463040605.38999999</v>
      </c>
      <c r="X15" s="28">
        <f t="shared" si="3"/>
        <v>0.99836266793876671</v>
      </c>
      <c r="Y15" s="33">
        <v>213441627.52000001</v>
      </c>
      <c r="Z15" s="28">
        <f t="shared" si="4"/>
        <v>0.46020187046140582</v>
      </c>
      <c r="AA15" s="33">
        <v>205260710.77000001</v>
      </c>
      <c r="AB15" s="28">
        <f t="shared" si="2"/>
        <v>0.44256298139284178</v>
      </c>
      <c r="AML15"/>
    </row>
    <row r="16" spans="1:28 1026:1026" s="30" customFormat="1" ht="45" x14ac:dyDescent="0.2">
      <c r="A16" s="17" t="s">
        <v>53</v>
      </c>
      <c r="B16" s="18" t="s">
        <v>47</v>
      </c>
      <c r="C16" s="17" t="s">
        <v>50</v>
      </c>
      <c r="D16" s="17" t="s">
        <v>61</v>
      </c>
      <c r="E16" s="17" t="s">
        <v>51</v>
      </c>
      <c r="F16" s="17" t="s">
        <v>41</v>
      </c>
      <c r="G16" s="27" t="s">
        <v>88</v>
      </c>
      <c r="H16" s="18" t="s">
        <v>34</v>
      </c>
      <c r="I16" s="18" t="s">
        <v>97</v>
      </c>
      <c r="J16" s="18" t="s">
        <v>98</v>
      </c>
      <c r="K16" s="17">
        <v>1</v>
      </c>
      <c r="L16" s="17" t="s">
        <v>52</v>
      </c>
      <c r="M16" s="18" t="s">
        <v>36</v>
      </c>
      <c r="N16" s="17">
        <v>3</v>
      </c>
      <c r="O16" s="31"/>
      <c r="P16" s="32"/>
      <c r="Q16" s="32"/>
      <c r="R16" s="31">
        <f t="shared" si="0"/>
        <v>0</v>
      </c>
      <c r="S16" s="32"/>
      <c r="T16" s="34">
        <v>29244688</v>
      </c>
      <c r="U16" s="34">
        <v>0</v>
      </c>
      <c r="V16" s="34">
        <f t="shared" si="1"/>
        <v>29244688</v>
      </c>
      <c r="W16" s="34">
        <v>29035255.559999999</v>
      </c>
      <c r="X16" s="28">
        <f t="shared" si="3"/>
        <v>0.99283861602489998</v>
      </c>
      <c r="Y16" s="34">
        <v>14279070.140000001</v>
      </c>
      <c r="Z16" s="28">
        <f t="shared" si="4"/>
        <v>0.4882620098391886</v>
      </c>
      <c r="AA16" s="34">
        <v>14277689.18</v>
      </c>
      <c r="AB16" s="28">
        <f t="shared" si="2"/>
        <v>0.48821478895586096</v>
      </c>
      <c r="AML16" s="29"/>
    </row>
    <row r="17" spans="1:28 1026:1026" s="13" customFormat="1" ht="45" x14ac:dyDescent="0.2">
      <c r="A17" s="17" t="s">
        <v>53</v>
      </c>
      <c r="B17" s="18" t="s">
        <v>47</v>
      </c>
      <c r="C17" s="17" t="s">
        <v>50</v>
      </c>
      <c r="D17" s="17" t="s">
        <v>63</v>
      </c>
      <c r="E17" s="17" t="s">
        <v>51</v>
      </c>
      <c r="F17" s="17" t="s">
        <v>40</v>
      </c>
      <c r="G17" s="27" t="s">
        <v>88</v>
      </c>
      <c r="H17" s="18" t="s">
        <v>34</v>
      </c>
      <c r="I17" s="18" t="s">
        <v>99</v>
      </c>
      <c r="J17" s="18" t="s">
        <v>100</v>
      </c>
      <c r="K17" s="17">
        <v>1</v>
      </c>
      <c r="L17" s="17" t="s">
        <v>52</v>
      </c>
      <c r="M17" s="18" t="s">
        <v>36</v>
      </c>
      <c r="N17" s="17">
        <v>3</v>
      </c>
      <c r="O17" s="31"/>
      <c r="P17" s="32"/>
      <c r="Q17" s="32"/>
      <c r="R17" s="31">
        <f t="shared" si="0"/>
        <v>0</v>
      </c>
      <c r="S17" s="32"/>
      <c r="T17" s="33">
        <v>1335328</v>
      </c>
      <c r="U17" s="33">
        <v>0</v>
      </c>
      <c r="V17" s="33">
        <f t="shared" si="1"/>
        <v>1335328</v>
      </c>
      <c r="W17" s="33">
        <v>1314526.56</v>
      </c>
      <c r="X17" s="28">
        <f t="shared" ref="X17" si="5">W17/V17</f>
        <v>0.98442222435236892</v>
      </c>
      <c r="Y17" s="33">
        <v>574879.56000000006</v>
      </c>
      <c r="Z17" s="28">
        <f t="shared" ref="Z17" si="6">Y17/V17</f>
        <v>0.43051561863452281</v>
      </c>
      <c r="AA17" s="33">
        <v>574879.56000000006</v>
      </c>
      <c r="AB17" s="28">
        <f t="shared" ref="AB17" si="7">AA17/V17</f>
        <v>0.43051561863452281</v>
      </c>
      <c r="AML17"/>
    </row>
    <row r="18" spans="1:28 1026:1026" s="13" customFormat="1" ht="33.75" x14ac:dyDescent="0.2">
      <c r="A18" s="17" t="s">
        <v>53</v>
      </c>
      <c r="B18" s="18" t="s">
        <v>47</v>
      </c>
      <c r="C18" s="17" t="s">
        <v>50</v>
      </c>
      <c r="D18" s="17" t="s">
        <v>69</v>
      </c>
      <c r="E18" s="17" t="s">
        <v>51</v>
      </c>
      <c r="F18" s="17" t="s">
        <v>70</v>
      </c>
      <c r="G18" s="27" t="s">
        <v>88</v>
      </c>
      <c r="H18" s="18" t="s">
        <v>34</v>
      </c>
      <c r="I18" s="18" t="s">
        <v>71</v>
      </c>
      <c r="J18" s="18" t="s">
        <v>101</v>
      </c>
      <c r="K18" s="17">
        <v>1</v>
      </c>
      <c r="L18" s="17" t="s">
        <v>52</v>
      </c>
      <c r="M18" s="18" t="s">
        <v>36</v>
      </c>
      <c r="N18" s="17">
        <v>3</v>
      </c>
      <c r="O18" s="31"/>
      <c r="P18" s="32"/>
      <c r="Q18" s="32"/>
      <c r="R18" s="31">
        <f t="shared" si="0"/>
        <v>0</v>
      </c>
      <c r="S18" s="32"/>
      <c r="T18" s="33">
        <v>0</v>
      </c>
      <c r="U18" s="33">
        <v>0</v>
      </c>
      <c r="V18" s="33">
        <f t="shared" si="1"/>
        <v>0</v>
      </c>
      <c r="W18" s="33">
        <v>0</v>
      </c>
      <c r="X18" s="28" t="e">
        <f t="shared" si="3"/>
        <v>#DIV/0!</v>
      </c>
      <c r="Y18" s="33">
        <v>0</v>
      </c>
      <c r="Z18" s="28" t="e">
        <f t="shared" si="4"/>
        <v>#DIV/0!</v>
      </c>
      <c r="AA18" s="33">
        <v>0</v>
      </c>
      <c r="AB18" s="28" t="e">
        <f t="shared" si="2"/>
        <v>#DIV/0!</v>
      </c>
      <c r="AML18"/>
    </row>
    <row r="19" spans="1:28 1026:1026" s="13" customFormat="1" ht="45" x14ac:dyDescent="0.2">
      <c r="A19" s="17" t="s">
        <v>53</v>
      </c>
      <c r="B19" s="18" t="s">
        <v>47</v>
      </c>
      <c r="C19" s="17" t="s">
        <v>50</v>
      </c>
      <c r="D19" s="17" t="s">
        <v>63</v>
      </c>
      <c r="E19" s="17" t="s">
        <v>51</v>
      </c>
      <c r="F19" s="17" t="s">
        <v>111</v>
      </c>
      <c r="G19" s="27" t="s">
        <v>88</v>
      </c>
      <c r="H19" s="18" t="s">
        <v>34</v>
      </c>
      <c r="I19" s="18" t="s">
        <v>112</v>
      </c>
      <c r="J19" s="18" t="s">
        <v>124</v>
      </c>
      <c r="K19" s="17">
        <v>1</v>
      </c>
      <c r="L19" s="17" t="s">
        <v>52</v>
      </c>
      <c r="M19" s="18" t="s">
        <v>36</v>
      </c>
      <c r="N19" s="17">
        <v>4</v>
      </c>
      <c r="O19" s="31"/>
      <c r="P19" s="32"/>
      <c r="Q19" s="32"/>
      <c r="R19" s="31">
        <f t="shared" si="0"/>
        <v>0</v>
      </c>
      <c r="S19" s="32"/>
      <c r="T19" s="33">
        <v>59880</v>
      </c>
      <c r="U19" s="33">
        <v>0</v>
      </c>
      <c r="V19" s="33">
        <f t="shared" si="1"/>
        <v>59880</v>
      </c>
      <c r="W19" s="33">
        <v>0</v>
      </c>
      <c r="X19" s="28">
        <f t="shared" si="3"/>
        <v>0</v>
      </c>
      <c r="Y19" s="33">
        <v>0</v>
      </c>
      <c r="Z19" s="28">
        <f t="shared" si="4"/>
        <v>0</v>
      </c>
      <c r="AA19" s="33">
        <v>0</v>
      </c>
      <c r="AB19" s="28">
        <f t="shared" si="2"/>
        <v>0</v>
      </c>
      <c r="AML19"/>
    </row>
    <row r="20" spans="1:28 1026:1026" s="13" customFormat="1" ht="45" x14ac:dyDescent="0.2">
      <c r="A20" s="17" t="s">
        <v>53</v>
      </c>
      <c r="B20" s="18" t="s">
        <v>47</v>
      </c>
      <c r="C20" s="17" t="s">
        <v>50</v>
      </c>
      <c r="D20" s="17" t="s">
        <v>63</v>
      </c>
      <c r="E20" s="17" t="s">
        <v>51</v>
      </c>
      <c r="F20" s="17" t="s">
        <v>111</v>
      </c>
      <c r="G20" s="27" t="s">
        <v>88</v>
      </c>
      <c r="H20" s="18" t="s">
        <v>34</v>
      </c>
      <c r="I20" s="18" t="s">
        <v>112</v>
      </c>
      <c r="J20" s="18" t="s">
        <v>124</v>
      </c>
      <c r="K20" s="17">
        <v>1</v>
      </c>
      <c r="L20" s="17" t="s">
        <v>52</v>
      </c>
      <c r="M20" s="18" t="s">
        <v>36</v>
      </c>
      <c r="N20" s="17">
        <v>3</v>
      </c>
      <c r="O20" s="31"/>
      <c r="P20" s="32"/>
      <c r="Q20" s="32"/>
      <c r="R20" s="31">
        <f t="shared" si="0"/>
        <v>0</v>
      </c>
      <c r="S20" s="32"/>
      <c r="T20" s="33">
        <v>932967</v>
      </c>
      <c r="U20" s="33">
        <v>0</v>
      </c>
      <c r="V20" s="33">
        <f t="shared" si="1"/>
        <v>932967</v>
      </c>
      <c r="W20" s="33">
        <v>0</v>
      </c>
      <c r="X20" s="28">
        <f t="shared" si="3"/>
        <v>0</v>
      </c>
      <c r="Y20" s="33">
        <v>0</v>
      </c>
      <c r="Z20" s="28">
        <f t="shared" si="4"/>
        <v>0</v>
      </c>
      <c r="AA20" s="33">
        <v>0</v>
      </c>
      <c r="AB20" s="28">
        <f t="shared" si="2"/>
        <v>0</v>
      </c>
      <c r="AML20"/>
    </row>
    <row r="21" spans="1:28 1026:1026" s="13" customFormat="1" ht="45" x14ac:dyDescent="0.2">
      <c r="A21" s="17" t="s">
        <v>53</v>
      </c>
      <c r="B21" s="18" t="s">
        <v>47</v>
      </c>
      <c r="C21" s="17" t="s">
        <v>50</v>
      </c>
      <c r="D21" s="17" t="s">
        <v>63</v>
      </c>
      <c r="E21" s="17" t="s">
        <v>51</v>
      </c>
      <c r="F21" s="17" t="s">
        <v>111</v>
      </c>
      <c r="G21" s="27" t="s">
        <v>89</v>
      </c>
      <c r="H21" s="18" t="s">
        <v>34</v>
      </c>
      <c r="I21" s="18" t="s">
        <v>112</v>
      </c>
      <c r="J21" s="18" t="s">
        <v>113</v>
      </c>
      <c r="K21" s="17">
        <v>1</v>
      </c>
      <c r="L21" s="17" t="s">
        <v>52</v>
      </c>
      <c r="M21" s="18" t="s">
        <v>36</v>
      </c>
      <c r="N21" s="17">
        <v>4</v>
      </c>
      <c r="O21" s="31"/>
      <c r="P21" s="32"/>
      <c r="Q21" s="32"/>
      <c r="R21" s="31">
        <f t="shared" si="0"/>
        <v>0</v>
      </c>
      <c r="S21" s="32"/>
      <c r="T21" s="33">
        <v>3594499</v>
      </c>
      <c r="U21" s="33">
        <v>0</v>
      </c>
      <c r="V21" s="33">
        <f t="shared" si="1"/>
        <v>3594499</v>
      </c>
      <c r="W21" s="33">
        <v>0</v>
      </c>
      <c r="X21" s="28">
        <f t="shared" si="3"/>
        <v>0</v>
      </c>
      <c r="Y21" s="33">
        <v>0</v>
      </c>
      <c r="Z21" s="28">
        <f t="shared" si="4"/>
        <v>0</v>
      </c>
      <c r="AA21" s="33">
        <v>0</v>
      </c>
      <c r="AB21" s="28">
        <f t="shared" si="2"/>
        <v>0</v>
      </c>
      <c r="AML21"/>
    </row>
    <row r="22" spans="1:28 1026:1026" s="13" customFormat="1" ht="45" x14ac:dyDescent="0.2">
      <c r="A22" s="17" t="s">
        <v>53</v>
      </c>
      <c r="B22" s="18" t="s">
        <v>47</v>
      </c>
      <c r="C22" s="17" t="s">
        <v>50</v>
      </c>
      <c r="D22" s="17" t="s">
        <v>63</v>
      </c>
      <c r="E22" s="17" t="s">
        <v>51</v>
      </c>
      <c r="F22" s="17" t="s">
        <v>111</v>
      </c>
      <c r="G22" s="27" t="s">
        <v>89</v>
      </c>
      <c r="H22" s="18" t="s">
        <v>34</v>
      </c>
      <c r="I22" s="18" t="s">
        <v>112</v>
      </c>
      <c r="J22" s="18" t="s">
        <v>113</v>
      </c>
      <c r="K22" s="17">
        <v>1</v>
      </c>
      <c r="L22" s="17" t="s">
        <v>52</v>
      </c>
      <c r="M22" s="18" t="s">
        <v>36</v>
      </c>
      <c r="N22" s="17">
        <v>3</v>
      </c>
      <c r="O22" s="31"/>
      <c r="P22" s="32"/>
      <c r="Q22" s="32"/>
      <c r="R22" s="31">
        <f t="shared" si="0"/>
        <v>0</v>
      </c>
      <c r="S22" s="32"/>
      <c r="T22" s="33">
        <v>2479912</v>
      </c>
      <c r="U22" s="33">
        <v>0</v>
      </c>
      <c r="V22" s="33">
        <f t="shared" si="1"/>
        <v>2479912</v>
      </c>
      <c r="W22" s="33">
        <v>0</v>
      </c>
      <c r="X22" s="28">
        <f t="shared" si="3"/>
        <v>0</v>
      </c>
      <c r="Y22" s="33">
        <v>0</v>
      </c>
      <c r="Z22" s="28">
        <f t="shared" si="4"/>
        <v>0</v>
      </c>
      <c r="AA22" s="33">
        <v>0</v>
      </c>
      <c r="AB22" s="28">
        <f t="shared" si="2"/>
        <v>0</v>
      </c>
      <c r="AML22"/>
    </row>
    <row r="23" spans="1:28 1026:1026" s="13" customFormat="1" ht="33.75" x14ac:dyDescent="0.2">
      <c r="A23" s="17" t="s">
        <v>53</v>
      </c>
      <c r="B23" s="18" t="s">
        <v>47</v>
      </c>
      <c r="C23" s="17" t="s">
        <v>50</v>
      </c>
      <c r="D23" s="17" t="s">
        <v>64</v>
      </c>
      <c r="E23" s="17" t="s">
        <v>51</v>
      </c>
      <c r="F23" s="17" t="s">
        <v>114</v>
      </c>
      <c r="G23" s="27" t="s">
        <v>88</v>
      </c>
      <c r="H23" s="18" t="s">
        <v>34</v>
      </c>
      <c r="I23" s="18" t="s">
        <v>115</v>
      </c>
      <c r="J23" s="18" t="s">
        <v>116</v>
      </c>
      <c r="K23" s="17">
        <v>1</v>
      </c>
      <c r="L23" s="17" t="s">
        <v>52</v>
      </c>
      <c r="M23" s="18" t="s">
        <v>36</v>
      </c>
      <c r="N23" s="17">
        <v>3</v>
      </c>
      <c r="O23" s="31"/>
      <c r="P23" s="32"/>
      <c r="Q23" s="32"/>
      <c r="R23" s="31">
        <f t="shared" si="0"/>
        <v>0</v>
      </c>
      <c r="S23" s="32"/>
      <c r="T23" s="33">
        <v>1379183</v>
      </c>
      <c r="U23" s="33">
        <v>0</v>
      </c>
      <c r="V23" s="33">
        <f t="shared" si="1"/>
        <v>1379183</v>
      </c>
      <c r="W23" s="33">
        <v>1336626.8799999999</v>
      </c>
      <c r="X23" s="28">
        <f t="shared" si="3"/>
        <v>0.96914396421649618</v>
      </c>
      <c r="Y23" s="33">
        <v>1333683.2</v>
      </c>
      <c r="Z23" s="28">
        <f t="shared" si="4"/>
        <v>0.96700959916124252</v>
      </c>
      <c r="AA23" s="33">
        <v>1197614.67</v>
      </c>
      <c r="AB23" s="28">
        <f t="shared" si="2"/>
        <v>0.86835080623818584</v>
      </c>
      <c r="AML23"/>
    </row>
    <row r="24" spans="1:28 1026:1026" s="13" customFormat="1" ht="33.75" x14ac:dyDescent="0.2">
      <c r="A24" s="17" t="s">
        <v>53</v>
      </c>
      <c r="B24" s="18" t="s">
        <v>47</v>
      </c>
      <c r="C24" s="17" t="s">
        <v>50</v>
      </c>
      <c r="D24" s="17" t="s">
        <v>64</v>
      </c>
      <c r="E24" s="17" t="s">
        <v>51</v>
      </c>
      <c r="F24" s="17" t="s">
        <v>65</v>
      </c>
      <c r="G24" s="27" t="s">
        <v>88</v>
      </c>
      <c r="H24" s="18" t="s">
        <v>34</v>
      </c>
      <c r="I24" s="18" t="s">
        <v>35</v>
      </c>
      <c r="J24" s="18" t="s">
        <v>102</v>
      </c>
      <c r="K24" s="17">
        <v>1</v>
      </c>
      <c r="L24" s="17" t="s">
        <v>52</v>
      </c>
      <c r="M24" s="18" t="s">
        <v>36</v>
      </c>
      <c r="N24" s="17">
        <v>4</v>
      </c>
      <c r="O24" s="31"/>
      <c r="P24" s="32"/>
      <c r="Q24" s="32"/>
      <c r="R24" s="31">
        <f t="shared" si="0"/>
        <v>0</v>
      </c>
      <c r="S24" s="32"/>
      <c r="T24" s="33">
        <v>3005582</v>
      </c>
      <c r="U24" s="33">
        <v>0</v>
      </c>
      <c r="V24" s="33">
        <f t="shared" si="1"/>
        <v>3005582</v>
      </c>
      <c r="W24" s="33">
        <v>39429.99</v>
      </c>
      <c r="X24" s="28">
        <f t="shared" si="3"/>
        <v>1.3118920062736602E-2</v>
      </c>
      <c r="Y24" s="33">
        <v>36344.89</v>
      </c>
      <c r="Z24" s="28">
        <f t="shared" si="4"/>
        <v>1.2092463289971793E-2</v>
      </c>
      <c r="AA24" s="33">
        <v>34899.94</v>
      </c>
      <c r="AB24" s="28">
        <f t="shared" si="2"/>
        <v>1.1611707815657667E-2</v>
      </c>
      <c r="AML24"/>
    </row>
    <row r="25" spans="1:28 1026:1026" s="13" customFormat="1" ht="33.75" x14ac:dyDescent="0.2">
      <c r="A25" s="17" t="s">
        <v>53</v>
      </c>
      <c r="B25" s="18" t="s">
        <v>47</v>
      </c>
      <c r="C25" s="17" t="s">
        <v>50</v>
      </c>
      <c r="D25" s="17" t="s">
        <v>64</v>
      </c>
      <c r="E25" s="17" t="s">
        <v>51</v>
      </c>
      <c r="F25" s="17" t="s">
        <v>65</v>
      </c>
      <c r="G25" s="27" t="s">
        <v>88</v>
      </c>
      <c r="H25" s="18" t="s">
        <v>34</v>
      </c>
      <c r="I25" s="18" t="s">
        <v>35</v>
      </c>
      <c r="J25" s="18" t="s">
        <v>102</v>
      </c>
      <c r="K25" s="17">
        <v>1</v>
      </c>
      <c r="L25" s="17" t="s">
        <v>52</v>
      </c>
      <c r="M25" s="18" t="s">
        <v>36</v>
      </c>
      <c r="N25" s="17">
        <v>3</v>
      </c>
      <c r="O25" s="31"/>
      <c r="P25" s="32"/>
      <c r="Q25" s="32"/>
      <c r="R25" s="31">
        <f t="shared" si="0"/>
        <v>0</v>
      </c>
      <c r="S25" s="32"/>
      <c r="T25" s="33">
        <v>77913843.489999995</v>
      </c>
      <c r="U25" s="33">
        <v>0</v>
      </c>
      <c r="V25" s="33">
        <f t="shared" si="1"/>
        <v>77913843.489999995</v>
      </c>
      <c r="W25" s="33">
        <v>57353563.840000004</v>
      </c>
      <c r="X25" s="28">
        <f t="shared" si="3"/>
        <v>0.73611519174203177</v>
      </c>
      <c r="Y25" s="33">
        <v>20118238.09</v>
      </c>
      <c r="Z25" s="28">
        <f t="shared" si="4"/>
        <v>0.25821134202655677</v>
      </c>
      <c r="AA25" s="33">
        <v>19680920.850000001</v>
      </c>
      <c r="AB25" s="28">
        <f t="shared" si="2"/>
        <v>0.25259851097611413</v>
      </c>
      <c r="AML25"/>
    </row>
    <row r="26" spans="1:28 1026:1026" s="13" customFormat="1" ht="33.75" x14ac:dyDescent="0.2">
      <c r="A26" s="17" t="s">
        <v>53</v>
      </c>
      <c r="B26" s="18" t="s">
        <v>47</v>
      </c>
      <c r="C26" s="17" t="s">
        <v>50</v>
      </c>
      <c r="D26" s="17" t="s">
        <v>64</v>
      </c>
      <c r="E26" s="17" t="s">
        <v>51</v>
      </c>
      <c r="F26" s="17" t="s">
        <v>65</v>
      </c>
      <c r="G26" s="27" t="s">
        <v>88</v>
      </c>
      <c r="H26" s="18" t="s">
        <v>34</v>
      </c>
      <c r="I26" s="18" t="s">
        <v>35</v>
      </c>
      <c r="J26" s="18" t="s">
        <v>102</v>
      </c>
      <c r="K26" s="17">
        <v>1</v>
      </c>
      <c r="L26" s="17" t="s">
        <v>66</v>
      </c>
      <c r="M26" s="18" t="s">
        <v>37</v>
      </c>
      <c r="N26" s="17">
        <v>3</v>
      </c>
      <c r="O26" s="31"/>
      <c r="P26" s="32"/>
      <c r="Q26" s="32"/>
      <c r="R26" s="31">
        <f t="shared" si="0"/>
        <v>0</v>
      </c>
      <c r="S26" s="32"/>
      <c r="T26" s="33">
        <v>6700752.7999999998</v>
      </c>
      <c r="U26" s="33">
        <v>0</v>
      </c>
      <c r="V26" s="33">
        <f t="shared" si="1"/>
        <v>6700752.7999999998</v>
      </c>
      <c r="W26" s="33">
        <v>0</v>
      </c>
      <c r="X26" s="28">
        <f t="shared" si="3"/>
        <v>0</v>
      </c>
      <c r="Y26" s="33">
        <v>0</v>
      </c>
      <c r="Z26" s="28">
        <f t="shared" si="4"/>
        <v>0</v>
      </c>
      <c r="AA26" s="33">
        <v>0</v>
      </c>
      <c r="AB26" s="28">
        <f t="shared" si="2"/>
        <v>0</v>
      </c>
      <c r="AML26"/>
    </row>
    <row r="27" spans="1:28 1026:1026" s="13" customFormat="1" ht="33.75" x14ac:dyDescent="0.2">
      <c r="A27" s="17" t="s">
        <v>125</v>
      </c>
      <c r="B27" s="18" t="s">
        <v>126</v>
      </c>
      <c r="C27" s="17" t="s">
        <v>50</v>
      </c>
      <c r="D27" s="17" t="s">
        <v>64</v>
      </c>
      <c r="E27" s="17" t="s">
        <v>51</v>
      </c>
      <c r="F27" s="17" t="s">
        <v>65</v>
      </c>
      <c r="G27" s="17" t="s">
        <v>127</v>
      </c>
      <c r="H27" s="18" t="s">
        <v>34</v>
      </c>
      <c r="I27" s="18" t="s">
        <v>35</v>
      </c>
      <c r="J27" s="18" t="s">
        <v>128</v>
      </c>
      <c r="K27" s="17">
        <v>1</v>
      </c>
      <c r="L27" s="17" t="s">
        <v>52</v>
      </c>
      <c r="M27" s="18" t="s">
        <v>36</v>
      </c>
      <c r="N27" s="17">
        <v>3</v>
      </c>
      <c r="O27" s="31"/>
      <c r="P27" s="32"/>
      <c r="Q27" s="32"/>
      <c r="R27" s="31">
        <f t="shared" si="0"/>
        <v>0</v>
      </c>
      <c r="S27" s="32"/>
      <c r="T27" s="33">
        <v>3323.76</v>
      </c>
      <c r="U27" s="33">
        <v>0</v>
      </c>
      <c r="V27" s="33">
        <f t="shared" si="1"/>
        <v>3323.76</v>
      </c>
      <c r="W27" s="33">
        <v>3323.76</v>
      </c>
      <c r="X27" s="28">
        <f t="shared" ref="X27" si="8">W27/V27</f>
        <v>1</v>
      </c>
      <c r="Y27" s="33">
        <v>1800</v>
      </c>
      <c r="Z27" s="28">
        <f t="shared" si="4"/>
        <v>0.54155534695645891</v>
      </c>
      <c r="AA27" s="33">
        <v>1800</v>
      </c>
      <c r="AB27" s="28">
        <f t="shared" si="2"/>
        <v>0.54155534695645891</v>
      </c>
      <c r="AML27"/>
    </row>
    <row r="28" spans="1:28 1026:1026" s="13" customFormat="1" ht="33.75" x14ac:dyDescent="0.2">
      <c r="A28" s="17" t="s">
        <v>67</v>
      </c>
      <c r="B28" s="18" t="s">
        <v>33</v>
      </c>
      <c r="C28" s="17" t="s">
        <v>50</v>
      </c>
      <c r="D28" s="17" t="s">
        <v>61</v>
      </c>
      <c r="E28" s="17" t="s">
        <v>51</v>
      </c>
      <c r="F28" s="17" t="s">
        <v>62</v>
      </c>
      <c r="G28" s="17" t="s">
        <v>89</v>
      </c>
      <c r="H28" s="18" t="s">
        <v>34</v>
      </c>
      <c r="I28" s="18" t="s">
        <v>94</v>
      </c>
      <c r="J28" s="18" t="s">
        <v>103</v>
      </c>
      <c r="K28" s="17">
        <v>1</v>
      </c>
      <c r="L28" s="17" t="s">
        <v>52</v>
      </c>
      <c r="M28" s="18" t="s">
        <v>36</v>
      </c>
      <c r="N28" s="17">
        <v>3</v>
      </c>
      <c r="O28" s="31"/>
      <c r="P28" s="32"/>
      <c r="Q28" s="32"/>
      <c r="R28" s="31">
        <f t="shared" ref="R28:R30" si="9">O28+P28-Q28</f>
        <v>0</v>
      </c>
      <c r="S28" s="32"/>
      <c r="T28" s="33">
        <v>2040000</v>
      </c>
      <c r="U28" s="33">
        <v>0</v>
      </c>
      <c r="V28" s="33">
        <f t="shared" ref="V28:V30" si="10">R28-S28+T28+U28</f>
        <v>2040000</v>
      </c>
      <c r="W28" s="33">
        <v>2040000</v>
      </c>
      <c r="X28" s="28">
        <f t="shared" ref="X28:X30" si="11">W28/V28</f>
        <v>1</v>
      </c>
      <c r="Y28" s="33">
        <v>204729.68</v>
      </c>
      <c r="Z28" s="28">
        <f t="shared" ref="Z28:Z30" si="12">Y28/V28</f>
        <v>0.10035768627450981</v>
      </c>
      <c r="AA28" s="33">
        <v>204038.37</v>
      </c>
      <c r="AB28" s="28">
        <f t="shared" ref="AB28:AB30" si="13">AA28/V28</f>
        <v>0.10001880882352941</v>
      </c>
      <c r="AML28"/>
    </row>
    <row r="29" spans="1:28 1026:1026" s="13" customFormat="1" ht="33.75" x14ac:dyDescent="0.2">
      <c r="A29" s="17" t="s">
        <v>67</v>
      </c>
      <c r="B29" s="18" t="s">
        <v>33</v>
      </c>
      <c r="C29" s="17" t="s">
        <v>50</v>
      </c>
      <c r="D29" s="17" t="s">
        <v>64</v>
      </c>
      <c r="E29" s="17" t="s">
        <v>51</v>
      </c>
      <c r="F29" s="17" t="s">
        <v>65</v>
      </c>
      <c r="G29" s="17" t="s">
        <v>89</v>
      </c>
      <c r="H29" s="18" t="s">
        <v>34</v>
      </c>
      <c r="I29" s="18" t="s">
        <v>35</v>
      </c>
      <c r="J29" s="18" t="s">
        <v>104</v>
      </c>
      <c r="K29" s="17">
        <v>1</v>
      </c>
      <c r="L29" s="17" t="s">
        <v>52</v>
      </c>
      <c r="M29" s="18" t="s">
        <v>36</v>
      </c>
      <c r="N29" s="17">
        <v>3</v>
      </c>
      <c r="O29" s="31"/>
      <c r="P29" s="32"/>
      <c r="Q29" s="32"/>
      <c r="R29" s="31">
        <f t="shared" si="9"/>
        <v>0</v>
      </c>
      <c r="S29" s="32"/>
      <c r="T29" s="33">
        <v>129440.54</v>
      </c>
      <c r="U29" s="33">
        <v>0</v>
      </c>
      <c r="V29" s="33">
        <f t="shared" si="10"/>
        <v>129440.54</v>
      </c>
      <c r="W29" s="33">
        <v>127083.54</v>
      </c>
      <c r="X29" s="28">
        <f t="shared" si="11"/>
        <v>0.98179086706529495</v>
      </c>
      <c r="Y29" s="33">
        <v>74080.990000000005</v>
      </c>
      <c r="Z29" s="28">
        <f t="shared" si="12"/>
        <v>0.57231675640413748</v>
      </c>
      <c r="AA29" s="33">
        <v>74080.990000000005</v>
      </c>
      <c r="AB29" s="28">
        <f t="shared" si="13"/>
        <v>0.57231675640413748</v>
      </c>
      <c r="AML29"/>
    </row>
    <row r="30" spans="1:28 1026:1026" s="13" customFormat="1" ht="45" x14ac:dyDescent="0.2">
      <c r="A30" s="17" t="s">
        <v>117</v>
      </c>
      <c r="B30" s="18" t="s">
        <v>118</v>
      </c>
      <c r="C30" s="17" t="s">
        <v>54</v>
      </c>
      <c r="D30" s="17" t="s">
        <v>55</v>
      </c>
      <c r="E30" s="17" t="s">
        <v>119</v>
      </c>
      <c r="F30" s="17" t="s">
        <v>120</v>
      </c>
      <c r="G30" s="17" t="s">
        <v>88</v>
      </c>
      <c r="H30" s="18" t="s">
        <v>121</v>
      </c>
      <c r="I30" s="18" t="s">
        <v>122</v>
      </c>
      <c r="J30" s="18" t="s">
        <v>123</v>
      </c>
      <c r="K30" s="17">
        <v>2</v>
      </c>
      <c r="L30" s="17" t="s">
        <v>52</v>
      </c>
      <c r="M30" s="18" t="s">
        <v>36</v>
      </c>
      <c r="N30" s="17">
        <v>3</v>
      </c>
      <c r="O30" s="31"/>
      <c r="P30" s="32"/>
      <c r="Q30" s="32"/>
      <c r="R30" s="31">
        <f t="shared" si="9"/>
        <v>0</v>
      </c>
      <c r="S30" s="32"/>
      <c r="T30" s="33">
        <v>13426034</v>
      </c>
      <c r="U30" s="33">
        <v>0</v>
      </c>
      <c r="V30" s="33">
        <f t="shared" si="10"/>
        <v>13426034</v>
      </c>
      <c r="W30" s="33">
        <v>13423467.4</v>
      </c>
      <c r="X30" s="28">
        <f t="shared" si="11"/>
        <v>0.99980883409054377</v>
      </c>
      <c r="Y30" s="33">
        <v>13421692.01</v>
      </c>
      <c r="Z30" s="28">
        <f t="shared" si="12"/>
        <v>0.99967659921016139</v>
      </c>
      <c r="AA30" s="33">
        <v>12200294.74</v>
      </c>
      <c r="AB30" s="28">
        <f t="shared" si="13"/>
        <v>0.90870429346447357</v>
      </c>
      <c r="AML30"/>
    </row>
    <row r="31" spans="1:28 1026:1026" x14ac:dyDescent="0.2">
      <c r="A31" s="36" t="s">
        <v>45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23">
        <f>SUM(O10:O27)</f>
        <v>0</v>
      </c>
      <c r="P31" s="1"/>
      <c r="Q31" s="1"/>
      <c r="R31" s="14">
        <f>SUM(R10:R27)</f>
        <v>0</v>
      </c>
      <c r="S31" s="1"/>
      <c r="T31" s="14">
        <f>SUM(T10:T30)</f>
        <v>879108472.58999991</v>
      </c>
      <c r="U31" s="14">
        <f t="shared" ref="U31:AA31" si="14">SUM(U10:U30)</f>
        <v>28344</v>
      </c>
      <c r="V31" s="14">
        <f t="shared" si="14"/>
        <v>879136816.58999991</v>
      </c>
      <c r="W31" s="14">
        <f t="shared" si="14"/>
        <v>815297967.88999987</v>
      </c>
      <c r="X31" s="28">
        <f t="shared" ref="X31" si="15">W31/V31</f>
        <v>0.92738462603850613</v>
      </c>
      <c r="Y31" s="14">
        <f t="shared" si="14"/>
        <v>365663256.16999996</v>
      </c>
      <c r="Z31" s="28">
        <f t="shared" ref="Z31" si="16">Y31/V31</f>
        <v>0.41593441347199672</v>
      </c>
      <c r="AA31" s="14">
        <f t="shared" si="14"/>
        <v>353837071.80000007</v>
      </c>
      <c r="AB31" s="28">
        <f t="shared" si="2"/>
        <v>0.40248237262143677</v>
      </c>
    </row>
    <row r="32" spans="1:28 1026:1026" x14ac:dyDescent="0.2">
      <c r="A32" s="26" t="s">
        <v>85</v>
      </c>
      <c r="B32" s="25" t="s">
        <v>87</v>
      </c>
      <c r="T32" s="20"/>
      <c r="U32" s="20"/>
      <c r="V32" s="20"/>
      <c r="W32" s="20"/>
      <c r="X32" s="21"/>
      <c r="Y32" s="20"/>
      <c r="Z32" s="20"/>
      <c r="AA32" s="22"/>
      <c r="AB32" s="21"/>
    </row>
    <row r="33" spans="2:23" x14ac:dyDescent="0.2">
      <c r="B33" s="25" t="s">
        <v>86</v>
      </c>
    </row>
    <row r="34" spans="2:23" x14ac:dyDescent="0.2">
      <c r="W34" s="15"/>
    </row>
    <row r="35" spans="2:23" x14ac:dyDescent="0.2">
      <c r="W35" s="15"/>
    </row>
  </sheetData>
  <mergeCells count="21">
    <mergeCell ref="C2:J2"/>
    <mergeCell ref="C3:L3"/>
    <mergeCell ref="C4:J4"/>
    <mergeCell ref="L8:M8"/>
    <mergeCell ref="H8:J8"/>
    <mergeCell ref="C8:D9"/>
    <mergeCell ref="E8:G9"/>
    <mergeCell ref="N8:N9"/>
    <mergeCell ref="A31:N31"/>
    <mergeCell ref="A6:AB6"/>
    <mergeCell ref="A7:N7"/>
    <mergeCell ref="O7:O8"/>
    <mergeCell ref="P7:Q7"/>
    <mergeCell ref="R7:R8"/>
    <mergeCell ref="S7:S8"/>
    <mergeCell ref="T7:U7"/>
    <mergeCell ref="V7:V8"/>
    <mergeCell ref="W7:AB7"/>
    <mergeCell ref="A8:B8"/>
    <mergeCell ref="I9:J9"/>
    <mergeCell ref="K8:K9"/>
  </mergeCells>
  <phoneticPr fontId="10" type="noConversion"/>
  <printOptions horizontalCentered="1"/>
  <pageMargins left="0.196527777777778" right="0.196527777777778" top="0.39374999999999999" bottom="0.196527777777778" header="0.51180555555555496" footer="0.51180555555555496"/>
  <pageSetup paperSize="9" scale="50" firstPageNumber="0" orientation="landscape" horizontalDpi="300" verticalDpi="300" r:id="rId1"/>
  <ignoredErrors>
    <ignoredError sqref="X31 Z31" formula="1"/>
    <ignoredError sqref="X18 Z18 AB18" evalError="1"/>
    <ignoredError sqref="A10:N3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ed02734-a752-47ba-8936-a432a7118a7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692FC51EF9B64197AA67613AED1DDF" ma:contentTypeVersion="12" ma:contentTypeDescription="Create a new document." ma:contentTypeScope="" ma:versionID="351e50fd86127c561471074d218c9d80">
  <xsd:schema xmlns:xsd="http://www.w3.org/2001/XMLSchema" xmlns:xs="http://www.w3.org/2001/XMLSchema" xmlns:p="http://schemas.microsoft.com/office/2006/metadata/properties" xmlns:ns3="fed02734-a752-47ba-8936-a432a7118a7e" xmlns:ns4="5705cfee-9805-40b2-bb93-857057e68a02" targetNamespace="http://schemas.microsoft.com/office/2006/metadata/properties" ma:root="true" ma:fieldsID="282f60623dbddc1ce77351ef365efd86" ns3:_="" ns4:_="">
    <xsd:import namespace="fed02734-a752-47ba-8936-a432a7118a7e"/>
    <xsd:import namespace="5705cfee-9805-40b2-bb93-857057e68a02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02734-a752-47ba-8936-a432a7118a7e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05cfee-9805-40b2-bb93-857057e68a02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39F099-435D-4DBE-BF86-23830D250CC8}">
  <ds:schemaRefs>
    <ds:schemaRef ds:uri="http://purl.org/dc/terms/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705cfee-9805-40b2-bb93-857057e68a02"/>
    <ds:schemaRef ds:uri="fed02734-a752-47ba-8936-a432a7118a7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A5D6988-859C-4868-A7D9-48F45AB43D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d02734-a752-47ba-8936-a432a7118a7e"/>
    <ds:schemaRef ds:uri="5705cfee-9805-40b2-bb93-857057e68a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9D59B5-A406-4E1D-AB11-65344662DE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MAI 2024 (SJMG - 090013)</vt:lpstr>
      <vt:lpstr>'MAI 2024 (SJMG - 090013)'!Area_de_impressao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De Figueiredo Gomes</dc:creator>
  <cp:lastModifiedBy>Cristiane De Figueiredo Gomes</cp:lastModifiedBy>
  <cp:revision>1</cp:revision>
  <cp:lastPrinted>2023-03-10T22:39:15Z</cp:lastPrinted>
  <dcterms:created xsi:type="dcterms:W3CDTF">2023-03-10T17:40:03Z</dcterms:created>
  <dcterms:modified xsi:type="dcterms:W3CDTF">2024-06-13T17:22:11Z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0x01010053692FC51EF9B64197AA67613AED1DDF</vt:lpwstr>
  </property>
</Properties>
</file>