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defaultThemeVersion="166925"/>
  <xr:revisionPtr revIDLastSave="101" documentId="11_8CAA97EFD537DA9DF9B4907A914B99F208D8137B" xr6:coauthVersionLast="47" xr6:coauthVersionMax="47" xr10:uidLastSave="{C1567C06-B373-4091-8C0C-0EB44E1DAED8}"/>
  <bookViews>
    <workbookView xWindow="0" yWindow="0" windowWidth="16384" windowHeight="8192" tabRatio="500" firstSheet="7" activeTab="17" xr2:uid="{00000000-000D-0000-FFFF-FFFF00000000}"/>
  </bookViews>
  <sheets>
    <sheet name="RESUMO" sheetId="1" r:id="rId1"/>
    <sheet name="PLAN ORÇAMENT" sheetId="2" r:id="rId2"/>
    <sheet name="CRONOGR FÍSIC-FINANÇ" sheetId="3" r:id="rId3"/>
    <sheet name="FATOR K" sheetId="4" r:id="rId4"/>
    <sheet name="ENC SOCIAIS" sheetId="5" r:id="rId5"/>
    <sheet name="PLANO DE TRAB" sheetId="6" r:id="rId6"/>
    <sheet name="TABELA SALARIAL" sheetId="7" r:id="rId7"/>
    <sheet name="DIMENS-EQUIPE" sheetId="8" r:id="rId8"/>
    <sheet name="02.01" sheetId="9" r:id="rId9"/>
    <sheet name="02.02" sheetId="10" r:id="rId10"/>
    <sheet name="02.03" sheetId="11" r:id="rId11"/>
    <sheet name="02.04" sheetId="12" r:id="rId12"/>
    <sheet name="02.05" sheetId="13" r:id="rId13"/>
    <sheet name="02.06" sheetId="14" r:id="rId14"/>
    <sheet name="Ref. Impressao" sheetId="15" state="hidden" r:id="rId15"/>
    <sheet name="BDI" sheetId="16" r:id="rId16"/>
    <sheet name="Estim.produto.1" sheetId="17" r:id="rId17"/>
    <sheet name="Estim.produto.1 TERCEIRIZAÇÃO" sheetId="21" r:id="rId18"/>
    <sheet name="Estim.produto.2" sheetId="18" r:id="rId19"/>
    <sheet name="2023.10 SUDECAP" sheetId="19" r:id="rId20"/>
    <sheet name="2023.08 SEINFRA" sheetId="20" r:id="rId21"/>
  </sheets>
  <externalReferences>
    <externalReference r:id="rId22"/>
  </externalReferences>
  <definedNames>
    <definedName name="\i" localSheetId="13">#REF!</definedName>
    <definedName name="\i">#REF!</definedName>
    <definedName name="\l" localSheetId="13">#REF!</definedName>
    <definedName name="\l">#REF!</definedName>
    <definedName name="\s" localSheetId="13">#REF!</definedName>
    <definedName name="\s">#REF!</definedName>
    <definedName name="\t" localSheetId="13">#REF!</definedName>
    <definedName name="\t">#REF!</definedName>
    <definedName name="________________A1" localSheetId="13">#REF!</definedName>
    <definedName name="________________A1">#REF!</definedName>
    <definedName name="________________cab1" localSheetId="13">#REF!</definedName>
    <definedName name="________________cab1">#REF!</definedName>
    <definedName name="________________COM010201" localSheetId="13">#REF!</definedName>
    <definedName name="________________COM010201">#REF!</definedName>
    <definedName name="________________COM010202" localSheetId="13">#REF!</definedName>
    <definedName name="________________COM010202">#REF!</definedName>
    <definedName name="________________COM010205" localSheetId="13">#REF!</definedName>
    <definedName name="________________COM010205">#REF!</definedName>
    <definedName name="________________COM010206" localSheetId="13">#REF!</definedName>
    <definedName name="________________COM010206">#REF!</definedName>
    <definedName name="________________COM010210" localSheetId="13">#REF!</definedName>
    <definedName name="________________COM010210">#REF!</definedName>
    <definedName name="________________COM010301" localSheetId="13">#REF!</definedName>
    <definedName name="________________COM010301">#REF!</definedName>
    <definedName name="________________COM010401" localSheetId="13">#REF!</definedName>
    <definedName name="________________COM010401">#REF!</definedName>
    <definedName name="________________COM010402" localSheetId="13">#REF!</definedName>
    <definedName name="________________COM010402">#REF!</definedName>
    <definedName name="________________COM010407" localSheetId="13">#REF!</definedName>
    <definedName name="________________COM010407">#REF!</definedName>
    <definedName name="________________COM010413" localSheetId="13">#REF!</definedName>
    <definedName name="________________COM010413">#REF!</definedName>
    <definedName name="________________COM010501" localSheetId="13">#REF!</definedName>
    <definedName name="________________COM010501">#REF!</definedName>
    <definedName name="________________COM010503" localSheetId="13">#REF!</definedName>
    <definedName name="________________COM010503">#REF!</definedName>
    <definedName name="________________COM010505" localSheetId="13">#REF!</definedName>
    <definedName name="________________COM010505">#REF!</definedName>
    <definedName name="________________COM010509" localSheetId="13">#REF!</definedName>
    <definedName name="________________COM010509">#REF!</definedName>
    <definedName name="________________COM010512" localSheetId="13">#REF!</definedName>
    <definedName name="________________COM010512">#REF!</definedName>
    <definedName name="________________COM010518" localSheetId="13">#REF!</definedName>
    <definedName name="________________COM010518">#REF!</definedName>
    <definedName name="________________COM010519" localSheetId="13">#REF!</definedName>
    <definedName name="________________COM010519">#REF!</definedName>
    <definedName name="________________COM010521" localSheetId="13">#REF!</definedName>
    <definedName name="________________COM010521">#REF!</definedName>
    <definedName name="________________COM010523" localSheetId="13">#REF!</definedName>
    <definedName name="________________COM010523">#REF!</definedName>
    <definedName name="________________COM010532" localSheetId="13">#REF!</definedName>
    <definedName name="________________COM010532">#REF!</definedName>
    <definedName name="________________COM010533" localSheetId="13">#REF!</definedName>
    <definedName name="________________COM010533">#REF!</definedName>
    <definedName name="________________COM010536" localSheetId="13">#REF!</definedName>
    <definedName name="________________COM010536">#REF!</definedName>
    <definedName name="________________COM010701" localSheetId="13">#REF!</definedName>
    <definedName name="________________COM010701">#REF!</definedName>
    <definedName name="________________COM010703" localSheetId="13">#REF!</definedName>
    <definedName name="________________COM010703">#REF!</definedName>
    <definedName name="________________COM010705" localSheetId="13">#REF!</definedName>
    <definedName name="________________COM010705">#REF!</definedName>
    <definedName name="________________COM010708" localSheetId="13">#REF!</definedName>
    <definedName name="________________COM010708">#REF!</definedName>
    <definedName name="________________COM010710" localSheetId="13">#REF!</definedName>
    <definedName name="________________COM010710">#REF!</definedName>
    <definedName name="________________COM010712" localSheetId="13">#REF!</definedName>
    <definedName name="________________COM010712">#REF!</definedName>
    <definedName name="________________COM010717" localSheetId="13">#REF!</definedName>
    <definedName name="________________COM010717">#REF!</definedName>
    <definedName name="________________COM010718" localSheetId="13">#REF!</definedName>
    <definedName name="________________COM010718">#REF!</definedName>
    <definedName name="________________COM020201" localSheetId="13">#REF!</definedName>
    <definedName name="________________COM020201">#REF!</definedName>
    <definedName name="________________COM020205" localSheetId="13">#REF!</definedName>
    <definedName name="________________COM020205">#REF!</definedName>
    <definedName name="________________COM020211" localSheetId="13">#REF!</definedName>
    <definedName name="________________COM020211">#REF!</definedName>
    <definedName name="________________COM020217" localSheetId="13">#REF!</definedName>
    <definedName name="________________COM020217">#REF!</definedName>
    <definedName name="________________COM030102" localSheetId="13">#REF!</definedName>
    <definedName name="________________COM030102">#REF!</definedName>
    <definedName name="________________COM030201" localSheetId="13">#REF!</definedName>
    <definedName name="________________COM030201">#REF!</definedName>
    <definedName name="________________COM030303" localSheetId="13">#REF!</definedName>
    <definedName name="________________COM030303">#REF!</definedName>
    <definedName name="________________COM030317" localSheetId="13">#REF!</definedName>
    <definedName name="________________COM030317">#REF!</definedName>
    <definedName name="________________COM040101" localSheetId="13">#REF!</definedName>
    <definedName name="________________COM040101">#REF!</definedName>
    <definedName name="________________COM040202" localSheetId="13">#REF!</definedName>
    <definedName name="________________COM040202">#REF!</definedName>
    <definedName name="________________COM050103" localSheetId="13">#REF!</definedName>
    <definedName name="________________COM050103">#REF!</definedName>
    <definedName name="________________COM050207" localSheetId="13">#REF!</definedName>
    <definedName name="________________COM050207">#REF!</definedName>
    <definedName name="________________COM060101" localSheetId="13">#REF!</definedName>
    <definedName name="________________COM060101">#REF!</definedName>
    <definedName name="________________COM080101" localSheetId="13">#REF!</definedName>
    <definedName name="________________COM080101">#REF!</definedName>
    <definedName name="________________COM080310" localSheetId="13">#REF!</definedName>
    <definedName name="________________COM080310">#REF!</definedName>
    <definedName name="________________COM090101" localSheetId="13">#REF!</definedName>
    <definedName name="________________COM090101">#REF!</definedName>
    <definedName name="________________COM100302" localSheetId="13">#REF!</definedName>
    <definedName name="________________COM100302">#REF!</definedName>
    <definedName name="________________COM110101" localSheetId="13">#REF!</definedName>
    <definedName name="________________COM110101">#REF!</definedName>
    <definedName name="________________COM110104" localSheetId="13">#REF!</definedName>
    <definedName name="________________COM110104">#REF!</definedName>
    <definedName name="________________COM110107" localSheetId="13">#REF!</definedName>
    <definedName name="________________COM110107">#REF!</definedName>
    <definedName name="________________COM120101" localSheetId="13">#REF!</definedName>
    <definedName name="________________COM120101">#REF!</definedName>
    <definedName name="________________COM120105" localSheetId="13">#REF!</definedName>
    <definedName name="________________COM120105">#REF!</definedName>
    <definedName name="________________COM120106" localSheetId="13">#REF!</definedName>
    <definedName name="________________COM120106">#REF!</definedName>
    <definedName name="________________COM120107" localSheetId="13">#REF!</definedName>
    <definedName name="________________COM120107">#REF!</definedName>
    <definedName name="________________COM120110" localSheetId="13">#REF!</definedName>
    <definedName name="________________COM120110">#REF!</definedName>
    <definedName name="________________COM120150" localSheetId="13">#REF!</definedName>
    <definedName name="________________COM120150">#REF!</definedName>
    <definedName name="________________COM130101" localSheetId="13">#REF!</definedName>
    <definedName name="________________COM130101">#REF!</definedName>
    <definedName name="________________COM130103" localSheetId="13">#REF!</definedName>
    <definedName name="________________COM130103">#REF!</definedName>
    <definedName name="________________COM130304" localSheetId="13">#REF!</definedName>
    <definedName name="________________COM130304">#REF!</definedName>
    <definedName name="________________COM130401" localSheetId="13">#REF!</definedName>
    <definedName name="________________COM130401">#REF!</definedName>
    <definedName name="________________COM140102" localSheetId="13">#REF!</definedName>
    <definedName name="________________COM140102">#REF!</definedName>
    <definedName name="________________COM140109" localSheetId="13">#REF!</definedName>
    <definedName name="________________COM140109">#REF!</definedName>
    <definedName name="________________COM140113" localSheetId="13">#REF!</definedName>
    <definedName name="________________COM140113">#REF!</definedName>
    <definedName name="________________COM140122" localSheetId="13">#REF!</definedName>
    <definedName name="________________COM140122">#REF!</definedName>
    <definedName name="________________COM140126" localSheetId="13">#REF!</definedName>
    <definedName name="________________COM140126">#REF!</definedName>
    <definedName name="________________COM140129" localSheetId="13">#REF!</definedName>
    <definedName name="________________COM140129">#REF!</definedName>
    <definedName name="________________COM140135" localSheetId="13">#REF!</definedName>
    <definedName name="________________COM140135">#REF!</definedName>
    <definedName name="________________COM140143" localSheetId="13">#REF!</definedName>
    <definedName name="________________COM140143">#REF!</definedName>
    <definedName name="________________COM140145" localSheetId="13">#REF!</definedName>
    <definedName name="________________COM140145">#REF!</definedName>
    <definedName name="________________COM150130" localSheetId="13">#REF!</definedName>
    <definedName name="________________COM150130">#REF!</definedName>
    <definedName name="________________COM170101" localSheetId="13">#REF!</definedName>
    <definedName name="________________COM170101">#REF!</definedName>
    <definedName name="________________COM170102" localSheetId="13">#REF!</definedName>
    <definedName name="________________COM170102">#REF!</definedName>
    <definedName name="________________COM170103" localSheetId="13">#REF!</definedName>
    <definedName name="________________COM170103">#REF!</definedName>
    <definedName name="________________GLB2" localSheetId="13">#REF!</definedName>
    <definedName name="________________GLB2">#REF!</definedName>
    <definedName name="________________i3" localSheetId="13">#REF!</definedName>
    <definedName name="________________i3">#REF!</definedName>
    <definedName name="________________MAO010201" localSheetId="13">#REF!</definedName>
    <definedName name="________________MAO010201">#REF!</definedName>
    <definedName name="________________MAO010202" localSheetId="13">#REF!</definedName>
    <definedName name="________________MAO010202">#REF!</definedName>
    <definedName name="________________MAO010205" localSheetId="13">#REF!</definedName>
    <definedName name="________________MAO010205">#REF!</definedName>
    <definedName name="________________MAO010206" localSheetId="13">#REF!</definedName>
    <definedName name="________________MAO010206">#REF!</definedName>
    <definedName name="________________MAO010210" localSheetId="13">#REF!</definedName>
    <definedName name="________________MAO010210">#REF!</definedName>
    <definedName name="________________MAO010401" localSheetId="13">#REF!</definedName>
    <definedName name="________________MAO010401">#REF!</definedName>
    <definedName name="________________MAO010402" localSheetId="13">#REF!</definedName>
    <definedName name="________________MAO010402">#REF!</definedName>
    <definedName name="________________MAO010407" localSheetId="13">#REF!</definedName>
    <definedName name="________________MAO010407">#REF!</definedName>
    <definedName name="________________MAO010413" localSheetId="13">#REF!</definedName>
    <definedName name="________________MAO010413">#REF!</definedName>
    <definedName name="________________MAO010501" localSheetId="13">#REF!</definedName>
    <definedName name="________________MAO010501">#REF!</definedName>
    <definedName name="________________MAO010503" localSheetId="13">#REF!</definedName>
    <definedName name="________________MAO010503">#REF!</definedName>
    <definedName name="________________MAO010505" localSheetId="13">#REF!</definedName>
    <definedName name="________________MAO010505">#REF!</definedName>
    <definedName name="________________MAO010509" localSheetId="13">#REF!</definedName>
    <definedName name="________________MAO010509">#REF!</definedName>
    <definedName name="________________MAO010512" localSheetId="13">#REF!</definedName>
    <definedName name="________________MAO010512">#REF!</definedName>
    <definedName name="________________MAO010518" localSheetId="13">#REF!</definedName>
    <definedName name="________________MAO010518">#REF!</definedName>
    <definedName name="________________MAO010519" localSheetId="13">#REF!</definedName>
    <definedName name="________________MAO010519">#REF!</definedName>
    <definedName name="________________MAO010521" localSheetId="13">#REF!</definedName>
    <definedName name="________________MAO010521">#REF!</definedName>
    <definedName name="________________MAO010523" localSheetId="13">#REF!</definedName>
    <definedName name="________________MAO010523">#REF!</definedName>
    <definedName name="________________MAO010532" localSheetId="13">#REF!</definedName>
    <definedName name="________________MAO010532">#REF!</definedName>
    <definedName name="________________MAO010533" localSheetId="13">#REF!</definedName>
    <definedName name="________________MAO010533">#REF!</definedName>
    <definedName name="________________MAO010536" localSheetId="13">#REF!</definedName>
    <definedName name="________________MAO010536">#REF!</definedName>
    <definedName name="________________MAO010701" localSheetId="13">#REF!</definedName>
    <definedName name="________________MAO010701">#REF!</definedName>
    <definedName name="________________MAO010703" localSheetId="13">#REF!</definedName>
    <definedName name="________________MAO010703">#REF!</definedName>
    <definedName name="________________MAO010705" localSheetId="13">#REF!</definedName>
    <definedName name="________________MAO010705">#REF!</definedName>
    <definedName name="________________MAO010708" localSheetId="13">#REF!</definedName>
    <definedName name="________________MAO010708">#REF!</definedName>
    <definedName name="________________MAO010710" localSheetId="13">#REF!</definedName>
    <definedName name="________________MAO010710">#REF!</definedName>
    <definedName name="________________MAO010712" localSheetId="13">#REF!</definedName>
    <definedName name="________________MAO010712">#REF!</definedName>
    <definedName name="________________MAO010717" localSheetId="13">#REF!</definedName>
    <definedName name="________________MAO010717">#REF!</definedName>
    <definedName name="________________MAO020201" localSheetId="13">#REF!</definedName>
    <definedName name="________________MAO020201">#REF!</definedName>
    <definedName name="________________MAO020205" localSheetId="13">#REF!</definedName>
    <definedName name="________________MAO020205">#REF!</definedName>
    <definedName name="________________MAO020211" localSheetId="13">#REF!</definedName>
    <definedName name="________________MAO020211">#REF!</definedName>
    <definedName name="________________MAO020217" localSheetId="13">#REF!</definedName>
    <definedName name="________________MAO020217">#REF!</definedName>
    <definedName name="________________MAO030102" localSheetId="13">#REF!</definedName>
    <definedName name="________________MAO030102">#REF!</definedName>
    <definedName name="________________MAO030201" localSheetId="13">#REF!</definedName>
    <definedName name="________________MAO030201">#REF!</definedName>
    <definedName name="________________MAO030303" localSheetId="13">#REF!</definedName>
    <definedName name="________________MAO030303">#REF!</definedName>
    <definedName name="________________MAO030317" localSheetId="13">#REF!</definedName>
    <definedName name="________________MAO030317">#REF!</definedName>
    <definedName name="________________MAO040101" localSheetId="13">#REF!</definedName>
    <definedName name="________________MAO040101">#REF!</definedName>
    <definedName name="________________MAO040202" localSheetId="13">#REF!</definedName>
    <definedName name="________________MAO040202">#REF!</definedName>
    <definedName name="________________MAO050103" localSheetId="13">#REF!</definedName>
    <definedName name="________________MAO050103">#REF!</definedName>
    <definedName name="________________MAO050207" localSheetId="13">#REF!</definedName>
    <definedName name="________________MAO050207">#REF!</definedName>
    <definedName name="________________MAO060101" localSheetId="13">#REF!</definedName>
    <definedName name="________________MAO060101">#REF!</definedName>
    <definedName name="________________MAO080310" localSheetId="13">#REF!</definedName>
    <definedName name="________________MAO080310">#REF!</definedName>
    <definedName name="________________MAO090101" localSheetId="13">#REF!</definedName>
    <definedName name="________________MAO090101">#REF!</definedName>
    <definedName name="________________MAO110101" localSheetId="13">#REF!</definedName>
    <definedName name="________________MAO110101">#REF!</definedName>
    <definedName name="________________MAO110104" localSheetId="13">#REF!</definedName>
    <definedName name="________________MAO110104">#REF!</definedName>
    <definedName name="________________MAO110107" localSheetId="13">#REF!</definedName>
    <definedName name="________________MAO110107">#REF!</definedName>
    <definedName name="________________MAO120101" localSheetId="13">#REF!</definedName>
    <definedName name="________________MAO120101">#REF!</definedName>
    <definedName name="________________MAO120105" localSheetId="13">#REF!</definedName>
    <definedName name="________________MAO120105">#REF!</definedName>
    <definedName name="________________MAO120106" localSheetId="13">#REF!</definedName>
    <definedName name="________________MAO120106">#REF!</definedName>
    <definedName name="________________MAO120107" localSheetId="13">#REF!</definedName>
    <definedName name="________________MAO120107">#REF!</definedName>
    <definedName name="________________MAO120110" localSheetId="13">#REF!</definedName>
    <definedName name="________________MAO120110">#REF!</definedName>
    <definedName name="________________MAO120150" localSheetId="13">#REF!</definedName>
    <definedName name="________________MAO120150">#REF!</definedName>
    <definedName name="________________MAO130101" localSheetId="13">#REF!</definedName>
    <definedName name="________________MAO130101">#REF!</definedName>
    <definedName name="________________MAO130103" localSheetId="13">#REF!</definedName>
    <definedName name="________________MAO130103">#REF!</definedName>
    <definedName name="________________MAO130304" localSheetId="13">#REF!</definedName>
    <definedName name="________________MAO130304">#REF!</definedName>
    <definedName name="________________MAO130401" localSheetId="13">#REF!</definedName>
    <definedName name="________________MAO130401">#REF!</definedName>
    <definedName name="________________MAO140102" localSheetId="13">#REF!</definedName>
    <definedName name="________________MAO140102">#REF!</definedName>
    <definedName name="________________MAO140109" localSheetId="13">#REF!</definedName>
    <definedName name="________________MAO140109">#REF!</definedName>
    <definedName name="________________MAO140113" localSheetId="13">#REF!</definedName>
    <definedName name="________________MAO140113">#REF!</definedName>
    <definedName name="________________MAO140122" localSheetId="13">#REF!</definedName>
    <definedName name="________________MAO140122">#REF!</definedName>
    <definedName name="________________MAO140126" localSheetId="13">#REF!</definedName>
    <definedName name="________________MAO140126">#REF!</definedName>
    <definedName name="________________MAO140129" localSheetId="13">#REF!</definedName>
    <definedName name="________________MAO140129">#REF!</definedName>
    <definedName name="________________MAO140135" localSheetId="13">#REF!</definedName>
    <definedName name="________________MAO140135">#REF!</definedName>
    <definedName name="________________MAO140143" localSheetId="13">#REF!</definedName>
    <definedName name="________________MAO140143">#REF!</definedName>
    <definedName name="________________MAO140145" localSheetId="13">#REF!</definedName>
    <definedName name="________________MAO140145">#REF!</definedName>
    <definedName name="________________MAT010301" localSheetId="13">#REF!</definedName>
    <definedName name="________________MAT010301">#REF!</definedName>
    <definedName name="________________MAT010401" localSheetId="13">#REF!</definedName>
    <definedName name="________________MAT010401">#REF!</definedName>
    <definedName name="________________MAT010402" localSheetId="13">#REF!</definedName>
    <definedName name="________________MAT010402">#REF!</definedName>
    <definedName name="________________MAT010407" localSheetId="13">#REF!</definedName>
    <definedName name="________________MAT010407">#REF!</definedName>
    <definedName name="________________MAT010413" localSheetId="13">#REF!</definedName>
    <definedName name="________________MAT010413">#REF!</definedName>
    <definedName name="________________MAT010536" localSheetId="13">#REF!</definedName>
    <definedName name="________________MAT010536">#REF!</definedName>
    <definedName name="________________MAT010703" localSheetId="13">#REF!</definedName>
    <definedName name="________________MAT010703">#REF!</definedName>
    <definedName name="________________MAT010708" localSheetId="13">#REF!</definedName>
    <definedName name="________________MAT010708">#REF!</definedName>
    <definedName name="________________MAT010710" localSheetId="13">#REF!</definedName>
    <definedName name="________________MAT010710">#REF!</definedName>
    <definedName name="________________MAT010718" localSheetId="13">#REF!</definedName>
    <definedName name="________________MAT010718">#REF!</definedName>
    <definedName name="________________MAT020201" localSheetId="13">#REF!</definedName>
    <definedName name="________________MAT020201">#REF!</definedName>
    <definedName name="________________MAT020205" localSheetId="13">#REF!</definedName>
    <definedName name="________________MAT020205">#REF!</definedName>
    <definedName name="________________MAT020211" localSheetId="13">#REF!</definedName>
    <definedName name="________________MAT020211">#REF!</definedName>
    <definedName name="________________MAT030102" localSheetId="13">#REF!</definedName>
    <definedName name="________________MAT030102">#REF!</definedName>
    <definedName name="________________MAT030201" localSheetId="13">#REF!</definedName>
    <definedName name="________________MAT030201">#REF!</definedName>
    <definedName name="________________MAT030303" localSheetId="13">#REF!</definedName>
    <definedName name="________________MAT030303">#REF!</definedName>
    <definedName name="________________MAT030317" localSheetId="13">#REF!</definedName>
    <definedName name="________________MAT030317">#REF!</definedName>
    <definedName name="________________MAT040101" localSheetId="13">#REF!</definedName>
    <definedName name="________________MAT040101">#REF!</definedName>
    <definedName name="________________MAT040202" localSheetId="13">#REF!</definedName>
    <definedName name="________________MAT040202">#REF!</definedName>
    <definedName name="________________MAT050103" localSheetId="13">#REF!</definedName>
    <definedName name="________________MAT050103">#REF!</definedName>
    <definedName name="________________MAT050207" localSheetId="13">#REF!</definedName>
    <definedName name="________________MAT050207">#REF!</definedName>
    <definedName name="________________MAT060101" localSheetId="13">#REF!</definedName>
    <definedName name="________________MAT060101">#REF!</definedName>
    <definedName name="________________MAT080101" localSheetId="13">#REF!</definedName>
    <definedName name="________________MAT080101">#REF!</definedName>
    <definedName name="________________MAT080310" localSheetId="13">#REF!</definedName>
    <definedName name="________________MAT080310">#REF!</definedName>
    <definedName name="________________MAT090101" localSheetId="13">#REF!</definedName>
    <definedName name="________________MAT090101">#REF!</definedName>
    <definedName name="________________MAT100302" localSheetId="13">#REF!</definedName>
    <definedName name="________________MAT100302">#REF!</definedName>
    <definedName name="________________MAT110101" localSheetId="13">#REF!</definedName>
    <definedName name="________________MAT110101">#REF!</definedName>
    <definedName name="________________MAT110104" localSheetId="13">#REF!</definedName>
    <definedName name="________________MAT110104">#REF!</definedName>
    <definedName name="________________MAT110107" localSheetId="13">#REF!</definedName>
    <definedName name="________________MAT110107">#REF!</definedName>
    <definedName name="________________MAT120101" localSheetId="13">#REF!</definedName>
    <definedName name="________________MAT120101">#REF!</definedName>
    <definedName name="________________MAT120105" localSheetId="13">#REF!</definedName>
    <definedName name="________________MAT120105">#REF!</definedName>
    <definedName name="________________MAT120106" localSheetId="13">#REF!</definedName>
    <definedName name="________________MAT120106">#REF!</definedName>
    <definedName name="________________MAT120107" localSheetId="13">#REF!</definedName>
    <definedName name="________________MAT120107">#REF!</definedName>
    <definedName name="________________MAT120110" localSheetId="13">#REF!</definedName>
    <definedName name="________________MAT120110">#REF!</definedName>
    <definedName name="________________MAT120150" localSheetId="13">#REF!</definedName>
    <definedName name="________________MAT120150">#REF!</definedName>
    <definedName name="________________MAT130101" localSheetId="13">#REF!</definedName>
    <definedName name="________________MAT130101">#REF!</definedName>
    <definedName name="________________MAT130103" localSheetId="13">#REF!</definedName>
    <definedName name="________________MAT130103">#REF!</definedName>
    <definedName name="________________MAT130304" localSheetId="13">#REF!</definedName>
    <definedName name="________________MAT130304">#REF!</definedName>
    <definedName name="________________MAT130401" localSheetId="13">#REF!</definedName>
    <definedName name="________________MAT130401">#REF!</definedName>
    <definedName name="________________MAT140102" localSheetId="13">#REF!</definedName>
    <definedName name="________________MAT140102">#REF!</definedName>
    <definedName name="________________MAT140109" localSheetId="13">#REF!</definedName>
    <definedName name="________________MAT140109">#REF!</definedName>
    <definedName name="________________MAT140113" localSheetId="13">#REF!</definedName>
    <definedName name="________________MAT140113">#REF!</definedName>
    <definedName name="________________MAT140122" localSheetId="13">#REF!</definedName>
    <definedName name="________________MAT140122">#REF!</definedName>
    <definedName name="________________MAT140126" localSheetId="13">#REF!</definedName>
    <definedName name="________________MAT140126">#REF!</definedName>
    <definedName name="________________MAT140129" localSheetId="13">#REF!</definedName>
    <definedName name="________________MAT140129">#REF!</definedName>
    <definedName name="________________MAT140135" localSheetId="13">#REF!</definedName>
    <definedName name="________________MAT140135">#REF!</definedName>
    <definedName name="________________MAT140143" localSheetId="13">#REF!</definedName>
    <definedName name="________________MAT140143">#REF!</definedName>
    <definedName name="________________MAT140145" localSheetId="13">#REF!</definedName>
    <definedName name="________________MAT140145">#REF!</definedName>
    <definedName name="________________MAT150130" localSheetId="13">#REF!</definedName>
    <definedName name="________________MAT150130">#REF!</definedName>
    <definedName name="________________MAT170101" localSheetId="13">#REF!</definedName>
    <definedName name="________________MAT170101">#REF!</definedName>
    <definedName name="________________MAT170102" localSheetId="13">#REF!</definedName>
    <definedName name="________________MAT170102">#REF!</definedName>
    <definedName name="________________MAT170103" localSheetId="13">#REF!</definedName>
    <definedName name="________________MAT170103">#REF!</definedName>
    <definedName name="________________PRE010201" localSheetId="13">#REF!</definedName>
    <definedName name="________________PRE010201">#REF!</definedName>
    <definedName name="________________PRE010202" localSheetId="13">#REF!</definedName>
    <definedName name="________________PRE010202">#REF!</definedName>
    <definedName name="________________PRE010205" localSheetId="13">#REF!</definedName>
    <definedName name="________________PRE010205">#REF!</definedName>
    <definedName name="________________PRE010206" localSheetId="13">#REF!</definedName>
    <definedName name="________________PRE010206">#REF!</definedName>
    <definedName name="________________PRE010210" localSheetId="13">#REF!</definedName>
    <definedName name="________________PRE010210">#REF!</definedName>
    <definedName name="________________PRE010301" localSheetId="13">#REF!</definedName>
    <definedName name="________________PRE010301">#REF!</definedName>
    <definedName name="________________PRE010401" localSheetId="13">#REF!</definedName>
    <definedName name="________________PRE010401">#REF!</definedName>
    <definedName name="________________PRE010402" localSheetId="13">#REF!</definedName>
    <definedName name="________________PRE010402">#REF!</definedName>
    <definedName name="________________PRE010407" localSheetId="13">#REF!</definedName>
    <definedName name="________________PRE010407">#REF!</definedName>
    <definedName name="________________PRE010413" localSheetId="13">#REF!</definedName>
    <definedName name="________________PRE010413">#REF!</definedName>
    <definedName name="________________PRE010501" localSheetId="13">#REF!</definedName>
    <definedName name="________________PRE010501">#REF!</definedName>
    <definedName name="________________PRE010503" localSheetId="13">#REF!</definedName>
    <definedName name="________________PRE010503">#REF!</definedName>
    <definedName name="________________PRE010505" localSheetId="13">#REF!</definedName>
    <definedName name="________________PRE010505">#REF!</definedName>
    <definedName name="________________PRE010509" localSheetId="13">#REF!</definedName>
    <definedName name="________________PRE010509">#REF!</definedName>
    <definedName name="________________PRE010512" localSheetId="13">#REF!</definedName>
    <definedName name="________________PRE010512">#REF!</definedName>
    <definedName name="________________PRE010518" localSheetId="13">#REF!</definedName>
    <definedName name="________________PRE010518">#REF!</definedName>
    <definedName name="________________PRE010519" localSheetId="13">#REF!</definedName>
    <definedName name="________________PRE010519">#REF!</definedName>
    <definedName name="________________PRE010521" localSheetId="13">#REF!</definedName>
    <definedName name="________________PRE010521">#REF!</definedName>
    <definedName name="________________PRE010523" localSheetId="13">#REF!</definedName>
    <definedName name="________________PRE010523">#REF!</definedName>
    <definedName name="________________PRE010532" localSheetId="13">#REF!</definedName>
    <definedName name="________________PRE010532">#REF!</definedName>
    <definedName name="________________PRE010533" localSheetId="13">#REF!</definedName>
    <definedName name="________________PRE010533">#REF!</definedName>
    <definedName name="________________PRE010536" localSheetId="13">#REF!</definedName>
    <definedName name="________________PRE010536">#REF!</definedName>
    <definedName name="________________PRE010701" localSheetId="13">#REF!</definedName>
    <definedName name="________________PRE010701">#REF!</definedName>
    <definedName name="________________PRE010703" localSheetId="13">#REF!</definedName>
    <definedName name="________________PRE010703">#REF!</definedName>
    <definedName name="________________PRE010705" localSheetId="13">#REF!</definedName>
    <definedName name="________________PRE010705">#REF!</definedName>
    <definedName name="________________PRE010708" localSheetId="13">#REF!</definedName>
    <definedName name="________________PRE010708">#REF!</definedName>
    <definedName name="________________PRE010710" localSheetId="13">#REF!</definedName>
    <definedName name="________________PRE010710">#REF!</definedName>
    <definedName name="________________PRE010712" localSheetId="13">#REF!</definedName>
    <definedName name="________________PRE010712">#REF!</definedName>
    <definedName name="________________PRE010717" localSheetId="13">#REF!</definedName>
    <definedName name="________________PRE010717">#REF!</definedName>
    <definedName name="________________PRE010718" localSheetId="13">#REF!</definedName>
    <definedName name="________________PRE010718">#REF!</definedName>
    <definedName name="________________PRE020201" localSheetId="13">#REF!</definedName>
    <definedName name="________________PRE020201">#REF!</definedName>
    <definedName name="________________PRE020205" localSheetId="13">#REF!</definedName>
    <definedName name="________________PRE020205">#REF!</definedName>
    <definedName name="________________PRE020211" localSheetId="13">#REF!</definedName>
    <definedName name="________________PRE020211">#REF!</definedName>
    <definedName name="________________PRE020217" localSheetId="13">#REF!</definedName>
    <definedName name="________________PRE020217">#REF!</definedName>
    <definedName name="________________PRE030102" localSheetId="13">#REF!</definedName>
    <definedName name="________________PRE030102">#REF!</definedName>
    <definedName name="________________PRE030201" localSheetId="13">#REF!</definedName>
    <definedName name="________________PRE030201">#REF!</definedName>
    <definedName name="________________PRE030303" localSheetId="13">#REF!</definedName>
    <definedName name="________________PRE030303">#REF!</definedName>
    <definedName name="________________PRE030317" localSheetId="13">#REF!</definedName>
    <definedName name="________________PRE030317">#REF!</definedName>
    <definedName name="________________PRE040101" localSheetId="13">#REF!</definedName>
    <definedName name="________________PRE040101">#REF!</definedName>
    <definedName name="________________PRE040202" localSheetId="13">#REF!</definedName>
    <definedName name="________________PRE040202">#REF!</definedName>
    <definedName name="________________PRE050103" localSheetId="13">#REF!</definedName>
    <definedName name="________________PRE050103">#REF!</definedName>
    <definedName name="________________PRE050207" localSheetId="13">#REF!</definedName>
    <definedName name="________________PRE050207">#REF!</definedName>
    <definedName name="________________PRE060101" localSheetId="13">#REF!</definedName>
    <definedName name="________________PRE060101">#REF!</definedName>
    <definedName name="________________PRE080101" localSheetId="13">#REF!</definedName>
    <definedName name="________________PRE080101">#REF!</definedName>
    <definedName name="________________PRE080310" localSheetId="13">#REF!</definedName>
    <definedName name="________________PRE080310">#REF!</definedName>
    <definedName name="________________PRE090101" localSheetId="13">#REF!</definedName>
    <definedName name="________________PRE090101">#REF!</definedName>
    <definedName name="________________PRE100302" localSheetId="13">#REF!</definedName>
    <definedName name="________________PRE100302">#REF!</definedName>
    <definedName name="________________PRE110101" localSheetId="13">#REF!</definedName>
    <definedName name="________________PRE110101">#REF!</definedName>
    <definedName name="________________PRE110104" localSheetId="13">#REF!</definedName>
    <definedName name="________________PRE110104">#REF!</definedName>
    <definedName name="________________PRE110107" localSheetId="13">#REF!</definedName>
    <definedName name="________________PRE110107">#REF!</definedName>
    <definedName name="________________PRE120101" localSheetId="13">#REF!</definedName>
    <definedName name="________________PRE120101">#REF!</definedName>
    <definedName name="________________PRE120105" localSheetId="13">#REF!</definedName>
    <definedName name="________________PRE120105">#REF!</definedName>
    <definedName name="________________PRE120106" localSheetId="13">#REF!</definedName>
    <definedName name="________________PRE120106">#REF!</definedName>
    <definedName name="________________PRE120107" localSheetId="13">#REF!</definedName>
    <definedName name="________________PRE120107">#REF!</definedName>
    <definedName name="________________PRE120110" localSheetId="13">#REF!</definedName>
    <definedName name="________________PRE120110">#REF!</definedName>
    <definedName name="________________PRE120150" localSheetId="13">#REF!</definedName>
    <definedName name="________________PRE120150">#REF!</definedName>
    <definedName name="________________PRE130101" localSheetId="13">#REF!</definedName>
    <definedName name="________________PRE130101">#REF!</definedName>
    <definedName name="________________PRE130103" localSheetId="13">#REF!</definedName>
    <definedName name="________________PRE130103">#REF!</definedName>
    <definedName name="________________PRE130304" localSheetId="13">#REF!</definedName>
    <definedName name="________________PRE130304">#REF!</definedName>
    <definedName name="________________PRE130401" localSheetId="13">#REF!</definedName>
    <definedName name="________________PRE130401">#REF!</definedName>
    <definedName name="________________PRE140102" localSheetId="13">#REF!</definedName>
    <definedName name="________________PRE140102">#REF!</definedName>
    <definedName name="________________PRE140109" localSheetId="13">#REF!</definedName>
    <definedName name="________________PRE140109">#REF!</definedName>
    <definedName name="________________PRE140113" localSheetId="13">#REF!</definedName>
    <definedName name="________________PRE140113">#REF!</definedName>
    <definedName name="________________PRE140122" localSheetId="13">#REF!</definedName>
    <definedName name="________________PRE140122">#REF!</definedName>
    <definedName name="________________PRE140126" localSheetId="13">#REF!</definedName>
    <definedName name="________________PRE140126">#REF!</definedName>
    <definedName name="________________PRE140129" localSheetId="13">#REF!</definedName>
    <definedName name="________________PRE140129">#REF!</definedName>
    <definedName name="________________PRE140135" localSheetId="13">#REF!</definedName>
    <definedName name="________________PRE140135">#REF!</definedName>
    <definedName name="________________PRE140143" localSheetId="13">#REF!</definedName>
    <definedName name="________________PRE140143">#REF!</definedName>
    <definedName name="________________PRE140145" localSheetId="13">#REF!</definedName>
    <definedName name="________________PRE140145">#REF!</definedName>
    <definedName name="________________PRE150130" localSheetId="13">#REF!</definedName>
    <definedName name="________________PRE150130">#REF!</definedName>
    <definedName name="________________PRE170101" localSheetId="13">#REF!</definedName>
    <definedName name="________________PRE170101">#REF!</definedName>
    <definedName name="________________PRE170102" localSheetId="13">#REF!</definedName>
    <definedName name="________________PRE170102">#REF!</definedName>
    <definedName name="________________PRE170103" localSheetId="13">#REF!</definedName>
    <definedName name="________________PRE170103">#REF!</definedName>
    <definedName name="________________QUA010201" localSheetId="13">#REF!</definedName>
    <definedName name="________________QUA010201">#REF!</definedName>
    <definedName name="________________QUA010202" localSheetId="13">#REF!</definedName>
    <definedName name="________________QUA010202">#REF!</definedName>
    <definedName name="________________QUA010205" localSheetId="13">#REF!</definedName>
    <definedName name="________________QUA010205">#REF!</definedName>
    <definedName name="________________QUA010206" localSheetId="13">#REF!</definedName>
    <definedName name="________________QUA010206">#REF!</definedName>
    <definedName name="________________QUA010210" localSheetId="13">#REF!</definedName>
    <definedName name="________________QUA010210">#REF!</definedName>
    <definedName name="________________QUA010301" localSheetId="13">#REF!</definedName>
    <definedName name="________________QUA010301">#REF!</definedName>
    <definedName name="________________QUA010401" localSheetId="13">#REF!</definedName>
    <definedName name="________________QUA010401">#REF!</definedName>
    <definedName name="________________QUA010402" localSheetId="13">#REF!</definedName>
    <definedName name="________________QUA010402">#REF!</definedName>
    <definedName name="________________QUA010407" localSheetId="13">#REF!</definedName>
    <definedName name="________________QUA010407">#REF!</definedName>
    <definedName name="________________QUA010413" localSheetId="13">#REF!</definedName>
    <definedName name="________________QUA010413">#REF!</definedName>
    <definedName name="________________QUA010501" localSheetId="13">#REF!</definedName>
    <definedName name="________________QUA010501">#REF!</definedName>
    <definedName name="________________QUA010503" localSheetId="13">#REF!</definedName>
    <definedName name="________________QUA010503">#REF!</definedName>
    <definedName name="________________QUA010505" localSheetId="13">#REF!</definedName>
    <definedName name="________________QUA010505">#REF!</definedName>
    <definedName name="________________QUA010509" localSheetId="13">#REF!</definedName>
    <definedName name="________________QUA010509">#REF!</definedName>
    <definedName name="________________QUA010512" localSheetId="13">#REF!</definedName>
    <definedName name="________________QUA010512">#REF!</definedName>
    <definedName name="________________QUA010518" localSheetId="13">#REF!</definedName>
    <definedName name="________________QUA010518">#REF!</definedName>
    <definedName name="________________QUA010519" localSheetId="13">#REF!</definedName>
    <definedName name="________________QUA010519">#REF!</definedName>
    <definedName name="________________QUA010521" localSheetId="13">#REF!</definedName>
    <definedName name="________________QUA010521">#REF!</definedName>
    <definedName name="________________QUA010523" localSheetId="13">#REF!</definedName>
    <definedName name="________________QUA010523">#REF!</definedName>
    <definedName name="________________QUA010532" localSheetId="13">#REF!</definedName>
    <definedName name="________________QUA010532">#REF!</definedName>
    <definedName name="________________QUA010533" localSheetId="13">#REF!</definedName>
    <definedName name="________________QUA010533">#REF!</definedName>
    <definedName name="________________QUA010536" localSheetId="13">#REF!</definedName>
    <definedName name="________________QUA010536">#REF!</definedName>
    <definedName name="________________QUA010701" localSheetId="13">#REF!</definedName>
    <definedName name="________________QUA010701">#REF!</definedName>
    <definedName name="________________QUA010703" localSheetId="13">#REF!</definedName>
    <definedName name="________________QUA010703">#REF!</definedName>
    <definedName name="________________QUA010705" localSheetId="13">#REF!</definedName>
    <definedName name="________________QUA010705">#REF!</definedName>
    <definedName name="________________QUA010708" localSheetId="13">#REF!</definedName>
    <definedName name="________________QUA010708">#REF!</definedName>
    <definedName name="________________QUA010710" localSheetId="13">#REF!</definedName>
    <definedName name="________________QUA010710">#REF!</definedName>
    <definedName name="________________QUA010712" localSheetId="13">#REF!</definedName>
    <definedName name="________________QUA010712">#REF!</definedName>
    <definedName name="________________QUA010717" localSheetId="13">#REF!</definedName>
    <definedName name="________________QUA010717">#REF!</definedName>
    <definedName name="________________QUA010718" localSheetId="13">#REF!</definedName>
    <definedName name="________________QUA010718">#REF!</definedName>
    <definedName name="________________QUA020201" localSheetId="13">#REF!</definedName>
    <definedName name="________________QUA020201">#REF!</definedName>
    <definedName name="________________QUA020205" localSheetId="13">#REF!</definedName>
    <definedName name="________________QUA020205">#REF!</definedName>
    <definedName name="________________QUA020211" localSheetId="13">#REF!</definedName>
    <definedName name="________________QUA020211">#REF!</definedName>
    <definedName name="________________QUA020217" localSheetId="13">#REF!</definedName>
    <definedName name="________________QUA020217">#REF!</definedName>
    <definedName name="________________QUA030102" localSheetId="13">#REF!</definedName>
    <definedName name="________________QUA030102">#REF!</definedName>
    <definedName name="________________QUA030201" localSheetId="13">#REF!</definedName>
    <definedName name="________________QUA030201">#REF!</definedName>
    <definedName name="________________QUA030303" localSheetId="13">#REF!</definedName>
    <definedName name="________________QUA030303">#REF!</definedName>
    <definedName name="________________QUA030317" localSheetId="13">#REF!</definedName>
    <definedName name="________________QUA030317">#REF!</definedName>
    <definedName name="________________QUA040101" localSheetId="13">#REF!</definedName>
    <definedName name="________________QUA040101">#REF!</definedName>
    <definedName name="________________QUA040202" localSheetId="13">#REF!</definedName>
    <definedName name="________________QUA040202">#REF!</definedName>
    <definedName name="________________QUA050103" localSheetId="13">#REF!</definedName>
    <definedName name="________________QUA050103">#REF!</definedName>
    <definedName name="________________QUA050207" localSheetId="13">#REF!</definedName>
    <definedName name="________________QUA050207">#REF!</definedName>
    <definedName name="________________QUA060101" localSheetId="13">#REF!</definedName>
    <definedName name="________________QUA060101">#REF!</definedName>
    <definedName name="________________QUA080101" localSheetId="13">#REF!</definedName>
    <definedName name="________________QUA080101">#REF!</definedName>
    <definedName name="________________QUA080310" localSheetId="13">#REF!</definedName>
    <definedName name="________________QUA080310">#REF!</definedName>
    <definedName name="________________QUA090101" localSheetId="13">#REF!</definedName>
    <definedName name="________________QUA090101">#REF!</definedName>
    <definedName name="________________QUA100302" localSheetId="13">#REF!</definedName>
    <definedName name="________________QUA100302">#REF!</definedName>
    <definedName name="________________QUA110101" localSheetId="13">#REF!</definedName>
    <definedName name="________________QUA110101">#REF!</definedName>
    <definedName name="________________QUA110104" localSheetId="13">#REF!</definedName>
    <definedName name="________________QUA110104">#REF!</definedName>
    <definedName name="________________QUA110107" localSheetId="13">#REF!</definedName>
    <definedName name="________________QUA110107">#REF!</definedName>
    <definedName name="________________QUA120101" localSheetId="13">#REF!</definedName>
    <definedName name="________________QUA120101">#REF!</definedName>
    <definedName name="________________QUA120105" localSheetId="13">#REF!</definedName>
    <definedName name="________________QUA120105">#REF!</definedName>
    <definedName name="________________QUA120106" localSheetId="13">#REF!</definedName>
    <definedName name="________________QUA120106">#REF!</definedName>
    <definedName name="________________QUA120107" localSheetId="13">#REF!</definedName>
    <definedName name="________________QUA120107">#REF!</definedName>
    <definedName name="________________QUA120110" localSheetId="13">#REF!</definedName>
    <definedName name="________________QUA120110">#REF!</definedName>
    <definedName name="________________QUA120150" localSheetId="13">#REF!</definedName>
    <definedName name="________________QUA120150">#REF!</definedName>
    <definedName name="________________QUA130101" localSheetId="13">#REF!</definedName>
    <definedName name="________________QUA130101">#REF!</definedName>
    <definedName name="________________QUA130103" localSheetId="13">#REF!</definedName>
    <definedName name="________________QUA130103">#REF!</definedName>
    <definedName name="________________QUA130304" localSheetId="13">#REF!</definedName>
    <definedName name="________________QUA130304">#REF!</definedName>
    <definedName name="________________QUA130401" localSheetId="13">#REF!</definedName>
    <definedName name="________________QUA130401">#REF!</definedName>
    <definedName name="________________QUA140102" localSheetId="13">#REF!</definedName>
    <definedName name="________________QUA140102">#REF!</definedName>
    <definedName name="________________QUA140109" localSheetId="13">#REF!</definedName>
    <definedName name="________________QUA140109">#REF!</definedName>
    <definedName name="________________QUA140113" localSheetId="13">#REF!</definedName>
    <definedName name="________________QUA140113">#REF!</definedName>
    <definedName name="________________QUA140122" localSheetId="13">#REF!</definedName>
    <definedName name="________________QUA140122">#REF!</definedName>
    <definedName name="________________QUA140126" localSheetId="13">#REF!</definedName>
    <definedName name="________________QUA140126">#REF!</definedName>
    <definedName name="________________QUA140129" localSheetId="13">#REF!</definedName>
    <definedName name="________________QUA140129">#REF!</definedName>
    <definedName name="________________QUA140135" localSheetId="13">#REF!</definedName>
    <definedName name="________________QUA140135">#REF!</definedName>
    <definedName name="________________QUA140143" localSheetId="13">#REF!</definedName>
    <definedName name="________________QUA140143">#REF!</definedName>
    <definedName name="________________QUA140145" localSheetId="13">#REF!</definedName>
    <definedName name="________________QUA140145">#REF!</definedName>
    <definedName name="________________QUA150130" localSheetId="13">#REF!</definedName>
    <definedName name="________________QUA150130">#REF!</definedName>
    <definedName name="________________QUA170101" localSheetId="13">#REF!</definedName>
    <definedName name="________________QUA170101">#REF!</definedName>
    <definedName name="________________QUA170102" localSheetId="13">#REF!</definedName>
    <definedName name="________________QUA170102">#REF!</definedName>
    <definedName name="________________QUA170103" localSheetId="13">#REF!</definedName>
    <definedName name="________________QUA170103">#REF!</definedName>
    <definedName name="________________R" localSheetId="13">#REF!</definedName>
    <definedName name="________________R">#REF!</definedName>
    <definedName name="________________REC11100" localSheetId="13">#REF!</definedName>
    <definedName name="________________REC11100">#REF!</definedName>
    <definedName name="________________REC11110" localSheetId="13">#REF!</definedName>
    <definedName name="________________REC11110">#REF!</definedName>
    <definedName name="________________REC11115" localSheetId="13">#REF!</definedName>
    <definedName name="________________REC11115">#REF!</definedName>
    <definedName name="________________REC11125" localSheetId="13">#REF!</definedName>
    <definedName name="________________REC11125">#REF!</definedName>
    <definedName name="________________REC11130" localSheetId="13">#REF!</definedName>
    <definedName name="________________REC11130">#REF!</definedName>
    <definedName name="________________REC11135" localSheetId="13">#REF!</definedName>
    <definedName name="________________REC11135">#REF!</definedName>
    <definedName name="________________REC11145" localSheetId="13">#REF!</definedName>
    <definedName name="________________REC11145">#REF!</definedName>
    <definedName name="________________REC11150" localSheetId="13">#REF!</definedName>
    <definedName name="________________REC11150">#REF!</definedName>
    <definedName name="________________REC11165" localSheetId="13">#REF!</definedName>
    <definedName name="________________REC11165">#REF!</definedName>
    <definedName name="________________REC11170" localSheetId="13">#REF!</definedName>
    <definedName name="________________REC11170">#REF!</definedName>
    <definedName name="________________REC11180" localSheetId="13">#REF!</definedName>
    <definedName name="________________REC11180">#REF!</definedName>
    <definedName name="________________REC11185" localSheetId="13">#REF!</definedName>
    <definedName name="________________REC11185">#REF!</definedName>
    <definedName name="________________REC11220" localSheetId="13">#REF!</definedName>
    <definedName name="________________REC11220">#REF!</definedName>
    <definedName name="________________REC12105" localSheetId="13">#REF!</definedName>
    <definedName name="________________REC12105">#REF!</definedName>
    <definedName name="________________REC12555" localSheetId="13">#REF!</definedName>
    <definedName name="________________REC12555">#REF!</definedName>
    <definedName name="________________REC12570" localSheetId="13">#REF!</definedName>
    <definedName name="________________REC12570">#REF!</definedName>
    <definedName name="________________REC12575" localSheetId="13">#REF!</definedName>
    <definedName name="________________REC12575">#REF!</definedName>
    <definedName name="________________REC12580" localSheetId="13">#REF!</definedName>
    <definedName name="________________REC12580">#REF!</definedName>
    <definedName name="________________REC12600" localSheetId="13">#REF!</definedName>
    <definedName name="________________REC12600">#REF!</definedName>
    <definedName name="________________REC12610" localSheetId="13">#REF!</definedName>
    <definedName name="________________REC12610">#REF!</definedName>
    <definedName name="________________REC12630" localSheetId="13">#REF!</definedName>
    <definedName name="________________REC12630">#REF!</definedName>
    <definedName name="________________REC12631" localSheetId="13">#REF!</definedName>
    <definedName name="________________REC12631">#REF!</definedName>
    <definedName name="________________REC12640" localSheetId="13">#REF!</definedName>
    <definedName name="________________REC12640">#REF!</definedName>
    <definedName name="________________REC12645" localSheetId="13">#REF!</definedName>
    <definedName name="________________REC12645">#REF!</definedName>
    <definedName name="________________REC12665" localSheetId="13">#REF!</definedName>
    <definedName name="________________REC12665">#REF!</definedName>
    <definedName name="________________REC12690" localSheetId="13">#REF!</definedName>
    <definedName name="________________REC12690">#REF!</definedName>
    <definedName name="________________REC12700" localSheetId="13">#REF!</definedName>
    <definedName name="________________REC12700">#REF!</definedName>
    <definedName name="________________REC12710" localSheetId="13">#REF!</definedName>
    <definedName name="________________REC12710">#REF!</definedName>
    <definedName name="________________REC13111" localSheetId="13">#REF!</definedName>
    <definedName name="________________REC13111">#REF!</definedName>
    <definedName name="________________REC13112" localSheetId="13">#REF!</definedName>
    <definedName name="________________REC13112">#REF!</definedName>
    <definedName name="________________REC13121" localSheetId="13">#REF!</definedName>
    <definedName name="________________REC13121">#REF!</definedName>
    <definedName name="________________REC13720" localSheetId="13">#REF!</definedName>
    <definedName name="________________REC13720">#REF!</definedName>
    <definedName name="________________REC14100" localSheetId="13">#REF!</definedName>
    <definedName name="________________REC14100">#REF!</definedName>
    <definedName name="________________REC14161" localSheetId="13">#REF!</definedName>
    <definedName name="________________REC14161">#REF!</definedName>
    <definedName name="________________REC14195" localSheetId="13">#REF!</definedName>
    <definedName name="________________REC14195">#REF!</definedName>
    <definedName name="________________REC14205" localSheetId="13">#REF!</definedName>
    <definedName name="________________REC14205">#REF!</definedName>
    <definedName name="________________REC14260" localSheetId="13">#REF!</definedName>
    <definedName name="________________REC14260">#REF!</definedName>
    <definedName name="________________REC14500" localSheetId="13">#REF!</definedName>
    <definedName name="________________REC14500">#REF!</definedName>
    <definedName name="________________REC14515" localSheetId="13">#REF!</definedName>
    <definedName name="________________REC14515">#REF!</definedName>
    <definedName name="________________REC14555" localSheetId="13">#REF!</definedName>
    <definedName name="________________REC14555">#REF!</definedName>
    <definedName name="________________REC14565" localSheetId="13">#REF!</definedName>
    <definedName name="________________REC14565">#REF!</definedName>
    <definedName name="________________REC15135" localSheetId="13">#REF!</definedName>
    <definedName name="________________REC15135">#REF!</definedName>
    <definedName name="________________REC15140" localSheetId="13">#REF!</definedName>
    <definedName name="________________REC15140">#REF!</definedName>
    <definedName name="________________REC15195" localSheetId="13">#REF!</definedName>
    <definedName name="________________REC15195">#REF!</definedName>
    <definedName name="________________REC15225" localSheetId="13">#REF!</definedName>
    <definedName name="________________REC15225">#REF!</definedName>
    <definedName name="________________REC15230" localSheetId="13">#REF!</definedName>
    <definedName name="________________REC15230">#REF!</definedName>
    <definedName name="________________REC15515" localSheetId="13">#REF!</definedName>
    <definedName name="________________REC15515">#REF!</definedName>
    <definedName name="________________REC15560" localSheetId="13">#REF!</definedName>
    <definedName name="________________REC15560">#REF!</definedName>
    <definedName name="________________REC15565" localSheetId="13">#REF!</definedName>
    <definedName name="________________REC15565">#REF!</definedName>
    <definedName name="________________REC15570" localSheetId="13">#REF!</definedName>
    <definedName name="________________REC15570">#REF!</definedName>
    <definedName name="________________REC15575" localSheetId="13">#REF!</definedName>
    <definedName name="________________REC15575">#REF!</definedName>
    <definedName name="________________REC15583" localSheetId="13">#REF!</definedName>
    <definedName name="________________REC15583">#REF!</definedName>
    <definedName name="________________REC15590" localSheetId="13">#REF!</definedName>
    <definedName name="________________REC15590">#REF!</definedName>
    <definedName name="________________REC15591" localSheetId="13">#REF!</definedName>
    <definedName name="________________REC15591">#REF!</definedName>
    <definedName name="________________REC15610" localSheetId="13">#REF!</definedName>
    <definedName name="________________REC15610">#REF!</definedName>
    <definedName name="________________REC15625" localSheetId="13">#REF!</definedName>
    <definedName name="________________REC15625">#REF!</definedName>
    <definedName name="________________REC15635" localSheetId="13">#REF!</definedName>
    <definedName name="________________REC15635">#REF!</definedName>
    <definedName name="________________REC15655" localSheetId="13">#REF!</definedName>
    <definedName name="________________REC15655">#REF!</definedName>
    <definedName name="________________REC15665" localSheetId="13">#REF!</definedName>
    <definedName name="________________REC15665">#REF!</definedName>
    <definedName name="________________REC16515" localSheetId="13">#REF!</definedName>
    <definedName name="________________REC16515">#REF!</definedName>
    <definedName name="________________REC16535" localSheetId="13">#REF!</definedName>
    <definedName name="________________REC16535">#REF!</definedName>
    <definedName name="________________REC17140" localSheetId="13">#REF!</definedName>
    <definedName name="________________REC17140">#REF!</definedName>
    <definedName name="________________REC19500" localSheetId="13">#REF!</definedName>
    <definedName name="________________REC19500">#REF!</definedName>
    <definedName name="________________REC19501" localSheetId="13">#REF!</definedName>
    <definedName name="________________REC19501">#REF!</definedName>
    <definedName name="________________REC19502" localSheetId="13">#REF!</definedName>
    <definedName name="________________REC19502">#REF!</definedName>
    <definedName name="________________REC19503" localSheetId="13">#REF!</definedName>
    <definedName name="________________REC19503">#REF!</definedName>
    <definedName name="________________REC19504" localSheetId="13">#REF!</definedName>
    <definedName name="________________REC19504">#REF!</definedName>
    <definedName name="________________REC19505" localSheetId="13">#REF!</definedName>
    <definedName name="________________REC19505">#REF!</definedName>
    <definedName name="________________REC20100" localSheetId="13">#REF!</definedName>
    <definedName name="________________REC20100">#REF!</definedName>
    <definedName name="________________REC20105" localSheetId="13">#REF!</definedName>
    <definedName name="________________REC20105">#REF!</definedName>
    <definedName name="________________REC20110" localSheetId="13">#REF!</definedName>
    <definedName name="________________REC20110">#REF!</definedName>
    <definedName name="________________REC20115" localSheetId="13">#REF!</definedName>
    <definedName name="________________REC20115">#REF!</definedName>
    <definedName name="________________REC20130" localSheetId="13">#REF!</definedName>
    <definedName name="________________REC20130">#REF!</definedName>
    <definedName name="________________REC20135" localSheetId="13">#REF!</definedName>
    <definedName name="________________REC20135">#REF!</definedName>
    <definedName name="________________REC20140" localSheetId="13">#REF!</definedName>
    <definedName name="________________REC20140">#REF!</definedName>
    <definedName name="________________REC20145" localSheetId="13">#REF!</definedName>
    <definedName name="________________REC20145">#REF!</definedName>
    <definedName name="________________REC20150" localSheetId="13">#REF!</definedName>
    <definedName name="________________REC20150">#REF!</definedName>
    <definedName name="________________REC20155" localSheetId="13">#REF!</definedName>
    <definedName name="________________REC20155">#REF!</definedName>
    <definedName name="________________REC20175" localSheetId="13">#REF!</definedName>
    <definedName name="________________REC20175">#REF!</definedName>
    <definedName name="________________REC20185" localSheetId="13">#REF!</definedName>
    <definedName name="________________REC20185">#REF!</definedName>
    <definedName name="________________REC20190" localSheetId="13">#REF!</definedName>
    <definedName name="________________REC20190">#REF!</definedName>
    <definedName name="________________REC20195" localSheetId="13">#REF!</definedName>
    <definedName name="________________REC20195">#REF!</definedName>
    <definedName name="________________REC20210" localSheetId="13">#REF!</definedName>
    <definedName name="________________REC20210">#REF!</definedName>
    <definedName name="________________RET1">[1]Regula!$J$36</definedName>
    <definedName name="________________svi2" localSheetId="13">#REF!</definedName>
    <definedName name="________________svi2">#REF!</definedName>
    <definedName name="________________UNI11100" localSheetId="13">#REF!</definedName>
    <definedName name="________________UNI11100">#REF!</definedName>
    <definedName name="________________UNI11110" localSheetId="13">#REF!</definedName>
    <definedName name="________________UNI11110">#REF!</definedName>
    <definedName name="________________UNI11115" localSheetId="13">#REF!</definedName>
    <definedName name="________________UNI11115">#REF!</definedName>
    <definedName name="________________UNI11125" localSheetId="13">#REF!</definedName>
    <definedName name="________________UNI11125">#REF!</definedName>
    <definedName name="________________UNI11130" localSheetId="13">#REF!</definedName>
    <definedName name="________________UNI11130">#REF!</definedName>
    <definedName name="________________UNI11135" localSheetId="13">#REF!</definedName>
    <definedName name="________________UNI11135">#REF!</definedName>
    <definedName name="________________UNI11145" localSheetId="13">#REF!</definedName>
    <definedName name="________________UNI11145">#REF!</definedName>
    <definedName name="________________UNI11150" localSheetId="13">#REF!</definedName>
    <definedName name="________________UNI11150">#REF!</definedName>
    <definedName name="________________UNI11165" localSheetId="13">#REF!</definedName>
    <definedName name="________________UNI11165">#REF!</definedName>
    <definedName name="________________UNI11170" localSheetId="13">#REF!</definedName>
    <definedName name="________________UNI11170">#REF!</definedName>
    <definedName name="________________UNI11180" localSheetId="13">#REF!</definedName>
    <definedName name="________________UNI11180">#REF!</definedName>
    <definedName name="________________UNI11185" localSheetId="13">#REF!</definedName>
    <definedName name="________________UNI11185">#REF!</definedName>
    <definedName name="________________UNI11220" localSheetId="13">#REF!</definedName>
    <definedName name="________________UNI11220">#REF!</definedName>
    <definedName name="________________UNI12105" localSheetId="13">#REF!</definedName>
    <definedName name="________________UNI12105">#REF!</definedName>
    <definedName name="________________UNI12555" localSheetId="13">#REF!</definedName>
    <definedName name="________________UNI12555">#REF!</definedName>
    <definedName name="________________UNI12570" localSheetId="13">#REF!</definedName>
    <definedName name="________________UNI12570">#REF!</definedName>
    <definedName name="________________UNI12575" localSheetId="13">#REF!</definedName>
    <definedName name="________________UNI12575">#REF!</definedName>
    <definedName name="________________UNI12580" localSheetId="13">#REF!</definedName>
    <definedName name="________________UNI12580">#REF!</definedName>
    <definedName name="________________UNI12600" localSheetId="13">#REF!</definedName>
    <definedName name="________________UNI12600">#REF!</definedName>
    <definedName name="________________UNI12610" localSheetId="13">#REF!</definedName>
    <definedName name="________________UNI12610">#REF!</definedName>
    <definedName name="________________UNI12630" localSheetId="13">#REF!</definedName>
    <definedName name="________________UNI12630">#REF!</definedName>
    <definedName name="________________UNI12631" localSheetId="13">#REF!</definedName>
    <definedName name="________________UNI12631">#REF!</definedName>
    <definedName name="________________UNI12640" localSheetId="13">#REF!</definedName>
    <definedName name="________________UNI12640">#REF!</definedName>
    <definedName name="________________UNI12645" localSheetId="13">#REF!</definedName>
    <definedName name="________________UNI12645">#REF!</definedName>
    <definedName name="________________UNI12665" localSheetId="13">#REF!</definedName>
    <definedName name="________________UNI12665">#REF!</definedName>
    <definedName name="________________UNI12690" localSheetId="13">#REF!</definedName>
    <definedName name="________________UNI12690">#REF!</definedName>
    <definedName name="________________UNI12700" localSheetId="13">#REF!</definedName>
    <definedName name="________________UNI12700">#REF!</definedName>
    <definedName name="________________UNI12710" localSheetId="13">#REF!</definedName>
    <definedName name="________________UNI12710">#REF!</definedName>
    <definedName name="________________UNI13111" localSheetId="13">#REF!</definedName>
    <definedName name="________________UNI13111">#REF!</definedName>
    <definedName name="________________UNI13112" localSheetId="13">#REF!</definedName>
    <definedName name="________________UNI13112">#REF!</definedName>
    <definedName name="________________UNI13121" localSheetId="13">#REF!</definedName>
    <definedName name="________________UNI13121">#REF!</definedName>
    <definedName name="________________UNI13720" localSheetId="13">#REF!</definedName>
    <definedName name="________________UNI13720">#REF!</definedName>
    <definedName name="________________UNI14100" localSheetId="13">#REF!</definedName>
    <definedName name="________________UNI14100">#REF!</definedName>
    <definedName name="________________UNI14161" localSheetId="13">#REF!</definedName>
    <definedName name="________________UNI14161">#REF!</definedName>
    <definedName name="________________UNI14195" localSheetId="13">#REF!</definedName>
    <definedName name="________________UNI14195">#REF!</definedName>
    <definedName name="________________UNI14205" localSheetId="13">#REF!</definedName>
    <definedName name="________________UNI14205">#REF!</definedName>
    <definedName name="________________UNI14260" localSheetId="13">#REF!</definedName>
    <definedName name="________________UNI14260">#REF!</definedName>
    <definedName name="________________UNI14500" localSheetId="13">#REF!</definedName>
    <definedName name="________________UNI14500">#REF!</definedName>
    <definedName name="________________UNI14515" localSheetId="13">#REF!</definedName>
    <definedName name="________________UNI14515">#REF!</definedName>
    <definedName name="________________UNI14555" localSheetId="13">#REF!</definedName>
    <definedName name="________________UNI14555">#REF!</definedName>
    <definedName name="________________UNI14565" localSheetId="13">#REF!</definedName>
    <definedName name="________________UNI14565">#REF!</definedName>
    <definedName name="________________UNI15135" localSheetId="13">#REF!</definedName>
    <definedName name="________________UNI15135">#REF!</definedName>
    <definedName name="________________UNI15140" localSheetId="13">#REF!</definedName>
    <definedName name="________________UNI15140">#REF!</definedName>
    <definedName name="________________UNI15195" localSheetId="13">#REF!</definedName>
    <definedName name="________________UNI15195">#REF!</definedName>
    <definedName name="________________UNI15225" localSheetId="13">#REF!</definedName>
    <definedName name="________________UNI15225">#REF!</definedName>
    <definedName name="________________UNI15230" localSheetId="13">#REF!</definedName>
    <definedName name="________________UNI15230">#REF!</definedName>
    <definedName name="________________UNI15515" localSheetId="13">#REF!</definedName>
    <definedName name="________________UNI15515">#REF!</definedName>
    <definedName name="________________UNI15560" localSheetId="13">#REF!</definedName>
    <definedName name="________________UNI15560">#REF!</definedName>
    <definedName name="________________UNI15565" localSheetId="13">#REF!</definedName>
    <definedName name="________________UNI15565">#REF!</definedName>
    <definedName name="________________UNI15570" localSheetId="13">#REF!</definedName>
    <definedName name="________________UNI15570">#REF!</definedName>
    <definedName name="________________UNI15575" localSheetId="13">#REF!</definedName>
    <definedName name="________________UNI15575">#REF!</definedName>
    <definedName name="________________UNI15583" localSheetId="13">#REF!</definedName>
    <definedName name="________________UNI15583">#REF!</definedName>
    <definedName name="________________UNI15590" localSheetId="13">#REF!</definedName>
    <definedName name="________________UNI15590">#REF!</definedName>
    <definedName name="________________UNI15591" localSheetId="13">#REF!</definedName>
    <definedName name="________________UNI15591">#REF!</definedName>
    <definedName name="________________UNI15610" localSheetId="13">#REF!</definedName>
    <definedName name="________________UNI15610">#REF!</definedName>
    <definedName name="________________UNI15625" localSheetId="13">#REF!</definedName>
    <definedName name="________________UNI15625">#REF!</definedName>
    <definedName name="________________UNI15635" localSheetId="13">#REF!</definedName>
    <definedName name="________________UNI15635">#REF!</definedName>
    <definedName name="________________UNI15655" localSheetId="13">#REF!</definedName>
    <definedName name="________________UNI15655">#REF!</definedName>
    <definedName name="________________UNI15665" localSheetId="13">#REF!</definedName>
    <definedName name="________________UNI15665">#REF!</definedName>
    <definedName name="________________UNI16515" localSheetId="13">#REF!</definedName>
    <definedName name="________________UNI16515">#REF!</definedName>
    <definedName name="________________UNI16535" localSheetId="13">#REF!</definedName>
    <definedName name="________________UNI16535">#REF!</definedName>
    <definedName name="________________UNI17140" localSheetId="13">#REF!</definedName>
    <definedName name="________________UNI17140">#REF!</definedName>
    <definedName name="________________UNI19500" localSheetId="13">#REF!</definedName>
    <definedName name="________________UNI19500">#REF!</definedName>
    <definedName name="________________UNI19501" localSheetId="13">#REF!</definedName>
    <definedName name="________________UNI19501">#REF!</definedName>
    <definedName name="________________UNI19502" localSheetId="13">#REF!</definedName>
    <definedName name="________________UNI19502">#REF!</definedName>
    <definedName name="________________UNI19503" localSheetId="13">#REF!</definedName>
    <definedName name="________________UNI19503">#REF!</definedName>
    <definedName name="________________UNI19504" localSheetId="13">#REF!</definedName>
    <definedName name="________________UNI19504">#REF!</definedName>
    <definedName name="________________UNI19505" localSheetId="13">#REF!</definedName>
    <definedName name="________________UNI19505">#REF!</definedName>
    <definedName name="________________UNI20100" localSheetId="13">#REF!</definedName>
    <definedName name="________________UNI20100">#REF!</definedName>
    <definedName name="________________UNI20105" localSheetId="13">#REF!</definedName>
    <definedName name="________________UNI20105">#REF!</definedName>
    <definedName name="________________UNI20110" localSheetId="13">#REF!</definedName>
    <definedName name="________________UNI20110">#REF!</definedName>
    <definedName name="________________UNI20115" localSheetId="13">#REF!</definedName>
    <definedName name="________________UNI20115">#REF!</definedName>
    <definedName name="________________UNI20130" localSheetId="13">#REF!</definedName>
    <definedName name="________________UNI20130">#REF!</definedName>
    <definedName name="________________UNI20140" localSheetId="13">#REF!</definedName>
    <definedName name="________________UNI20140">#REF!</definedName>
    <definedName name="________________UNI20145" localSheetId="13">#REF!</definedName>
    <definedName name="________________UNI20145">#REF!</definedName>
    <definedName name="________________UNI20150" localSheetId="13">#REF!</definedName>
    <definedName name="________________UNI20150">#REF!</definedName>
    <definedName name="________________UNI20155" localSheetId="13">#REF!</definedName>
    <definedName name="________________UNI20155">#REF!</definedName>
    <definedName name="________________UNI20175" localSheetId="13">#REF!</definedName>
    <definedName name="________________UNI20175">#REF!</definedName>
    <definedName name="________________UNI20185" localSheetId="13">#REF!</definedName>
    <definedName name="________________UNI20185">#REF!</definedName>
    <definedName name="________________UNI20190" localSheetId="13">#REF!</definedName>
    <definedName name="________________UNI20190">#REF!</definedName>
    <definedName name="________________UNI20195" localSheetId="13">#REF!</definedName>
    <definedName name="________________UNI20195">#REF!</definedName>
    <definedName name="________________UNI20210" localSheetId="13">#REF!</definedName>
    <definedName name="________________UNI20210">#REF!</definedName>
    <definedName name="________________VAL11100" localSheetId="13">#REF!</definedName>
    <definedName name="________________VAL11100">#REF!</definedName>
    <definedName name="________________VAL11110" localSheetId="13">#REF!</definedName>
    <definedName name="________________VAL11110">#REF!</definedName>
    <definedName name="________________VAL11115" localSheetId="13">#REF!</definedName>
    <definedName name="________________VAL11115">#REF!</definedName>
    <definedName name="________________VAL11125" localSheetId="13">#REF!</definedName>
    <definedName name="________________VAL11125">#REF!</definedName>
    <definedName name="________________VAL11130" localSheetId="13">#REF!</definedName>
    <definedName name="________________VAL11130">#REF!</definedName>
    <definedName name="________________VAL11135" localSheetId="13">#REF!</definedName>
    <definedName name="________________VAL11135">#REF!</definedName>
    <definedName name="________________VAL11145" localSheetId="13">#REF!</definedName>
    <definedName name="________________VAL11145">#REF!</definedName>
    <definedName name="________________VAL11150" localSheetId="13">#REF!</definedName>
    <definedName name="________________VAL11150">#REF!</definedName>
    <definedName name="________________VAL11165" localSheetId="13">#REF!</definedName>
    <definedName name="________________VAL11165">#REF!</definedName>
    <definedName name="________________VAL11170" localSheetId="13">#REF!</definedName>
    <definedName name="________________VAL11170">#REF!</definedName>
    <definedName name="________________VAL11180" localSheetId="13">#REF!</definedName>
    <definedName name="________________VAL11180">#REF!</definedName>
    <definedName name="________________VAL11185" localSheetId="13">#REF!</definedName>
    <definedName name="________________VAL11185">#REF!</definedName>
    <definedName name="________________VAL11220" localSheetId="13">#REF!</definedName>
    <definedName name="________________VAL11220">#REF!</definedName>
    <definedName name="________________VAL12105" localSheetId="13">#REF!</definedName>
    <definedName name="________________VAL12105">#REF!</definedName>
    <definedName name="________________VAL12555" localSheetId="13">#REF!</definedName>
    <definedName name="________________VAL12555">#REF!</definedName>
    <definedName name="________________VAL12570" localSheetId="13">#REF!</definedName>
    <definedName name="________________VAL12570">#REF!</definedName>
    <definedName name="________________VAL12575" localSheetId="13">#REF!</definedName>
    <definedName name="________________VAL12575">#REF!</definedName>
    <definedName name="________________VAL12580" localSheetId="13">#REF!</definedName>
    <definedName name="________________VAL12580">#REF!</definedName>
    <definedName name="________________VAL12600" localSheetId="13">#REF!</definedName>
    <definedName name="________________VAL12600">#REF!</definedName>
    <definedName name="________________VAL12610" localSheetId="13">#REF!</definedName>
    <definedName name="________________VAL12610">#REF!</definedName>
    <definedName name="________________VAL12630" localSheetId="13">#REF!</definedName>
    <definedName name="________________VAL12630">#REF!</definedName>
    <definedName name="________________VAL12631" localSheetId="13">#REF!</definedName>
    <definedName name="________________VAL12631">#REF!</definedName>
    <definedName name="________________VAL12640" localSheetId="13">#REF!</definedName>
    <definedName name="________________VAL12640">#REF!</definedName>
    <definedName name="________________VAL12645" localSheetId="13">#REF!</definedName>
    <definedName name="________________VAL12645">#REF!</definedName>
    <definedName name="________________VAL12665" localSheetId="13">#REF!</definedName>
    <definedName name="________________VAL12665">#REF!</definedName>
    <definedName name="________________VAL12690" localSheetId="13">#REF!</definedName>
    <definedName name="________________VAL12690">#REF!</definedName>
    <definedName name="________________VAL12700" localSheetId="13">#REF!</definedName>
    <definedName name="________________VAL12700">#REF!</definedName>
    <definedName name="________________VAL12710" localSheetId="13">#REF!</definedName>
    <definedName name="________________VAL12710">#REF!</definedName>
    <definedName name="________________VAL13111" localSheetId="13">#REF!</definedName>
    <definedName name="________________VAL13111">#REF!</definedName>
    <definedName name="________________VAL13112" localSheetId="13">#REF!</definedName>
    <definedName name="________________VAL13112">#REF!</definedName>
    <definedName name="________________VAL13121" localSheetId="13">#REF!</definedName>
    <definedName name="________________VAL13121">#REF!</definedName>
    <definedName name="________________VAL13720" localSheetId="13">#REF!</definedName>
    <definedName name="________________VAL13720">#REF!</definedName>
    <definedName name="________________VAL14100" localSheetId="13">#REF!</definedName>
    <definedName name="________________VAL14100">#REF!</definedName>
    <definedName name="________________VAL14161" localSheetId="13">#REF!</definedName>
    <definedName name="________________VAL14161">#REF!</definedName>
    <definedName name="________________VAL14195" localSheetId="13">#REF!</definedName>
    <definedName name="________________VAL14195">#REF!</definedName>
    <definedName name="________________VAL14205" localSheetId="13">#REF!</definedName>
    <definedName name="________________VAL14205">#REF!</definedName>
    <definedName name="________________VAL14260" localSheetId="13">#REF!</definedName>
    <definedName name="________________VAL14260">#REF!</definedName>
    <definedName name="________________VAL14500" localSheetId="13">#REF!</definedName>
    <definedName name="________________VAL14500">#REF!</definedName>
    <definedName name="________________VAL14515" localSheetId="13">#REF!</definedName>
    <definedName name="________________VAL14515">#REF!</definedName>
    <definedName name="________________VAL14555" localSheetId="13">#REF!</definedName>
    <definedName name="________________VAL14555">#REF!</definedName>
    <definedName name="________________VAL14565" localSheetId="13">#REF!</definedName>
    <definedName name="________________VAL14565">#REF!</definedName>
    <definedName name="________________VAL15135" localSheetId="13">#REF!</definedName>
    <definedName name="________________VAL15135">#REF!</definedName>
    <definedName name="________________VAL15140" localSheetId="13">#REF!</definedName>
    <definedName name="________________VAL15140">#REF!</definedName>
    <definedName name="________________VAL15195" localSheetId="13">#REF!</definedName>
    <definedName name="________________VAL15195">#REF!</definedName>
    <definedName name="________________VAL15225" localSheetId="13">#REF!</definedName>
    <definedName name="________________VAL15225">#REF!</definedName>
    <definedName name="________________VAL15230" localSheetId="13">#REF!</definedName>
    <definedName name="________________VAL15230">#REF!</definedName>
    <definedName name="________________VAL15515" localSheetId="13">#REF!</definedName>
    <definedName name="________________VAL15515">#REF!</definedName>
    <definedName name="________________VAL15560" localSheetId="13">#REF!</definedName>
    <definedName name="________________VAL15560">#REF!</definedName>
    <definedName name="________________VAL15565" localSheetId="13">#REF!</definedName>
    <definedName name="________________VAL15565">#REF!</definedName>
    <definedName name="________________VAL15570" localSheetId="13">#REF!</definedName>
    <definedName name="________________VAL15570">#REF!</definedName>
    <definedName name="________________VAL15575" localSheetId="13">#REF!</definedName>
    <definedName name="________________VAL15575">#REF!</definedName>
    <definedName name="________________VAL15583" localSheetId="13">#REF!</definedName>
    <definedName name="________________VAL15583">#REF!</definedName>
    <definedName name="________________VAL15590" localSheetId="13">#REF!</definedName>
    <definedName name="________________VAL15590">#REF!</definedName>
    <definedName name="________________VAL15591" localSheetId="13">#REF!</definedName>
    <definedName name="________________VAL15591">#REF!</definedName>
    <definedName name="________________VAL15610" localSheetId="13">#REF!</definedName>
    <definedName name="________________VAL15610">#REF!</definedName>
    <definedName name="________________VAL15625" localSheetId="13">#REF!</definedName>
    <definedName name="________________VAL15625">#REF!</definedName>
    <definedName name="________________VAL15635" localSheetId="13">#REF!</definedName>
    <definedName name="________________VAL15635">#REF!</definedName>
    <definedName name="________________VAL15655" localSheetId="13">#REF!</definedName>
    <definedName name="________________VAL15655">#REF!</definedName>
    <definedName name="________________VAL15665" localSheetId="13">#REF!</definedName>
    <definedName name="________________VAL15665">#REF!</definedName>
    <definedName name="________________VAL16515" localSheetId="13">#REF!</definedName>
    <definedName name="________________VAL16515">#REF!</definedName>
    <definedName name="________________VAL16535" localSheetId="13">#REF!</definedName>
    <definedName name="________________VAL16535">#REF!</definedName>
    <definedName name="________________VAL17140" localSheetId="13">#REF!</definedName>
    <definedName name="________________VAL17140">#REF!</definedName>
    <definedName name="________________VAL19500" localSheetId="13">#REF!</definedName>
    <definedName name="________________VAL19500">#REF!</definedName>
    <definedName name="________________VAL19501" localSheetId="13">#REF!</definedName>
    <definedName name="________________VAL19501">#REF!</definedName>
    <definedName name="________________VAL19502" localSheetId="13">#REF!</definedName>
    <definedName name="________________VAL19502">#REF!</definedName>
    <definedName name="________________VAL19503" localSheetId="13">#REF!</definedName>
    <definedName name="________________VAL19503">#REF!</definedName>
    <definedName name="________________VAL19504" localSheetId="13">#REF!</definedName>
    <definedName name="________________VAL19504">#REF!</definedName>
    <definedName name="________________VAL19505" localSheetId="13">#REF!</definedName>
    <definedName name="________________VAL19505">#REF!</definedName>
    <definedName name="________________VAL20100" localSheetId="13">#REF!</definedName>
    <definedName name="________________VAL20100">#REF!</definedName>
    <definedName name="________________VAL20105" localSheetId="13">#REF!</definedName>
    <definedName name="________________VAL20105">#REF!</definedName>
    <definedName name="________________VAL20110" localSheetId="13">#REF!</definedName>
    <definedName name="________________VAL20110">#REF!</definedName>
    <definedName name="________________VAL20115" localSheetId="13">#REF!</definedName>
    <definedName name="________________VAL20115">#REF!</definedName>
    <definedName name="________________VAL20130" localSheetId="13">#REF!</definedName>
    <definedName name="________________VAL20130">#REF!</definedName>
    <definedName name="________________VAL20135" localSheetId="13">#REF!</definedName>
    <definedName name="________________VAL20135">#REF!</definedName>
    <definedName name="________________VAL20140" localSheetId="13">#REF!</definedName>
    <definedName name="________________VAL20140">#REF!</definedName>
    <definedName name="________________VAL20145" localSheetId="13">#REF!</definedName>
    <definedName name="________________VAL20145">#REF!</definedName>
    <definedName name="________________VAL20150" localSheetId="13">#REF!</definedName>
    <definedName name="________________VAL20150">#REF!</definedName>
    <definedName name="________________VAL20155" localSheetId="13">#REF!</definedName>
    <definedName name="________________VAL20155">#REF!</definedName>
    <definedName name="________________VAL20175" localSheetId="13">#REF!</definedName>
    <definedName name="________________VAL20175">#REF!</definedName>
    <definedName name="________________VAL20185" localSheetId="13">#REF!</definedName>
    <definedName name="________________VAL20185">#REF!</definedName>
    <definedName name="________________VAL20190" localSheetId="13">#REF!</definedName>
    <definedName name="________________VAL20190">#REF!</definedName>
    <definedName name="________________VAL20195" localSheetId="13">#REF!</definedName>
    <definedName name="________________VAL20195">#REF!</definedName>
    <definedName name="________________VAL20210" localSheetId="13">#REF!</definedName>
    <definedName name="________________VAL20210">#REF!</definedName>
    <definedName name="_______________UNI20135" localSheetId="13">#REF!</definedName>
    <definedName name="_______________UNI20135">#REF!</definedName>
    <definedName name="______________A1" localSheetId="13">#REF!</definedName>
    <definedName name="______________A1">#REF!</definedName>
    <definedName name="______________cab1" localSheetId="13">#REF!</definedName>
    <definedName name="______________cab1">#REF!</definedName>
    <definedName name="______________COM010201" localSheetId="13">#REF!</definedName>
    <definedName name="______________COM010201">#REF!</definedName>
    <definedName name="______________COM010202" localSheetId="13">#REF!</definedName>
    <definedName name="______________COM010202">#REF!</definedName>
    <definedName name="______________COM010205" localSheetId="13">#REF!</definedName>
    <definedName name="______________COM010205">#REF!</definedName>
    <definedName name="______________COM010206" localSheetId="13">#REF!</definedName>
    <definedName name="______________COM010206">#REF!</definedName>
    <definedName name="______________COM010210" localSheetId="13">#REF!</definedName>
    <definedName name="______________COM010210">#REF!</definedName>
    <definedName name="______________COM010301" localSheetId="13">#REF!</definedName>
    <definedName name="______________COM010301">#REF!</definedName>
    <definedName name="______________COM010401" localSheetId="13">#REF!</definedName>
    <definedName name="______________COM010401">#REF!</definedName>
    <definedName name="______________COM010402" localSheetId="13">#REF!</definedName>
    <definedName name="______________COM010402">#REF!</definedName>
    <definedName name="______________COM010407" localSheetId="13">#REF!</definedName>
    <definedName name="______________COM010407">#REF!</definedName>
    <definedName name="______________COM010413" localSheetId="13">#REF!</definedName>
    <definedName name="______________COM010413">#REF!</definedName>
    <definedName name="______________COM010501" localSheetId="13">#REF!</definedName>
    <definedName name="______________COM010501">#REF!</definedName>
    <definedName name="______________COM010503" localSheetId="13">#REF!</definedName>
    <definedName name="______________COM010503">#REF!</definedName>
    <definedName name="______________COM010505" localSheetId="13">#REF!</definedName>
    <definedName name="______________COM010505">#REF!</definedName>
    <definedName name="______________COM010509" localSheetId="13">#REF!</definedName>
    <definedName name="______________COM010509">#REF!</definedName>
    <definedName name="______________COM010512" localSheetId="13">#REF!</definedName>
    <definedName name="______________COM010512">#REF!</definedName>
    <definedName name="______________COM010518" localSheetId="13">#REF!</definedName>
    <definedName name="______________COM010518">#REF!</definedName>
    <definedName name="______________COM010519" localSheetId="13">#REF!</definedName>
    <definedName name="______________COM010519">#REF!</definedName>
    <definedName name="______________COM010521" localSheetId="13">#REF!</definedName>
    <definedName name="______________COM010521">#REF!</definedName>
    <definedName name="______________COM010523" localSheetId="13">#REF!</definedName>
    <definedName name="______________COM010523">#REF!</definedName>
    <definedName name="______________COM010532" localSheetId="13">#REF!</definedName>
    <definedName name="______________COM010532">#REF!</definedName>
    <definedName name="______________COM010533" localSheetId="13">#REF!</definedName>
    <definedName name="______________COM010533">#REF!</definedName>
    <definedName name="______________COM010536" localSheetId="13">#REF!</definedName>
    <definedName name="______________COM010536">#REF!</definedName>
    <definedName name="______________COM010701" localSheetId="13">#REF!</definedName>
    <definedName name="______________COM010701">#REF!</definedName>
    <definedName name="______________COM010703" localSheetId="13">#REF!</definedName>
    <definedName name="______________COM010703">#REF!</definedName>
    <definedName name="______________COM010705" localSheetId="13">#REF!</definedName>
    <definedName name="______________COM010705">#REF!</definedName>
    <definedName name="______________COM010708" localSheetId="13">#REF!</definedName>
    <definedName name="______________COM010708">#REF!</definedName>
    <definedName name="______________COM010710" localSheetId="13">#REF!</definedName>
    <definedName name="______________COM010710">#REF!</definedName>
    <definedName name="______________COM010712" localSheetId="13">#REF!</definedName>
    <definedName name="______________COM010712">#REF!</definedName>
    <definedName name="______________COM010717" localSheetId="13">#REF!</definedName>
    <definedName name="______________COM010717">#REF!</definedName>
    <definedName name="______________COM010718" localSheetId="13">#REF!</definedName>
    <definedName name="______________COM010718">#REF!</definedName>
    <definedName name="______________COM020201" localSheetId="13">#REF!</definedName>
    <definedName name="______________COM020201">#REF!</definedName>
    <definedName name="______________COM020205" localSheetId="13">#REF!</definedName>
    <definedName name="______________COM020205">#REF!</definedName>
    <definedName name="______________COM020211" localSheetId="13">#REF!</definedName>
    <definedName name="______________COM020211">#REF!</definedName>
    <definedName name="______________COM020217" localSheetId="13">#REF!</definedName>
    <definedName name="______________COM020217">#REF!</definedName>
    <definedName name="______________COM030102" localSheetId="13">#REF!</definedName>
    <definedName name="______________COM030102">#REF!</definedName>
    <definedName name="______________COM030201" localSheetId="13">#REF!</definedName>
    <definedName name="______________COM030201">#REF!</definedName>
    <definedName name="______________COM030303" localSheetId="13">#REF!</definedName>
    <definedName name="______________COM030303">#REF!</definedName>
    <definedName name="______________COM030317" localSheetId="13">#REF!</definedName>
    <definedName name="______________COM030317">#REF!</definedName>
    <definedName name="______________COM040101" localSheetId="13">#REF!</definedName>
    <definedName name="______________COM040101">#REF!</definedName>
    <definedName name="______________COM040202" localSheetId="13">#REF!</definedName>
    <definedName name="______________COM040202">#REF!</definedName>
    <definedName name="______________COM050103" localSheetId="13">#REF!</definedName>
    <definedName name="______________COM050103">#REF!</definedName>
    <definedName name="______________COM050207" localSheetId="13">#REF!</definedName>
    <definedName name="______________COM050207">#REF!</definedName>
    <definedName name="______________COM060101" localSheetId="13">#REF!</definedName>
    <definedName name="______________COM060101">#REF!</definedName>
    <definedName name="______________COM080101" localSheetId="13">#REF!</definedName>
    <definedName name="______________COM080101">#REF!</definedName>
    <definedName name="______________COM080310" localSheetId="13">#REF!</definedName>
    <definedName name="______________COM080310">#REF!</definedName>
    <definedName name="______________COM090101" localSheetId="13">#REF!</definedName>
    <definedName name="______________COM090101">#REF!</definedName>
    <definedName name="______________COM100302" localSheetId="13">#REF!</definedName>
    <definedName name="______________COM100302">#REF!</definedName>
    <definedName name="______________COM110101" localSheetId="13">#REF!</definedName>
    <definedName name="______________COM110101">#REF!</definedName>
    <definedName name="______________COM110104" localSheetId="13">#REF!</definedName>
    <definedName name="______________COM110104">#REF!</definedName>
    <definedName name="______________COM110107" localSheetId="13">#REF!</definedName>
    <definedName name="______________COM110107">#REF!</definedName>
    <definedName name="______________COM120101" localSheetId="13">#REF!</definedName>
    <definedName name="______________COM120101">#REF!</definedName>
    <definedName name="______________COM120105" localSheetId="13">#REF!</definedName>
    <definedName name="______________COM120105">#REF!</definedName>
    <definedName name="______________COM120106" localSheetId="13">#REF!</definedName>
    <definedName name="______________COM120106">#REF!</definedName>
    <definedName name="______________COM120107" localSheetId="13">#REF!</definedName>
    <definedName name="______________COM120107">#REF!</definedName>
    <definedName name="______________COM120110" localSheetId="13">#REF!</definedName>
    <definedName name="______________COM120110">#REF!</definedName>
    <definedName name="______________COM120150" localSheetId="13">#REF!</definedName>
    <definedName name="______________COM120150">#REF!</definedName>
    <definedName name="______________COM130101" localSheetId="13">#REF!</definedName>
    <definedName name="______________COM130101">#REF!</definedName>
    <definedName name="______________COM130103" localSheetId="13">#REF!</definedName>
    <definedName name="______________COM130103">#REF!</definedName>
    <definedName name="______________COM130304" localSheetId="13">#REF!</definedName>
    <definedName name="______________COM130304">#REF!</definedName>
    <definedName name="______________COM130401" localSheetId="13">#REF!</definedName>
    <definedName name="______________COM130401">#REF!</definedName>
    <definedName name="______________COM140102" localSheetId="13">#REF!</definedName>
    <definedName name="______________COM140102">#REF!</definedName>
    <definedName name="______________COM140109" localSheetId="13">#REF!</definedName>
    <definedName name="______________COM140109">#REF!</definedName>
    <definedName name="______________COM140113" localSheetId="13">#REF!</definedName>
    <definedName name="______________COM140113">#REF!</definedName>
    <definedName name="______________COM140122" localSheetId="13">#REF!</definedName>
    <definedName name="______________COM140122">#REF!</definedName>
    <definedName name="______________COM140126" localSheetId="13">#REF!</definedName>
    <definedName name="______________COM140126">#REF!</definedName>
    <definedName name="______________COM140129" localSheetId="13">#REF!</definedName>
    <definedName name="______________COM140129">#REF!</definedName>
    <definedName name="______________COM140135" localSheetId="13">#REF!</definedName>
    <definedName name="______________COM140135">#REF!</definedName>
    <definedName name="______________COM140143" localSheetId="13">#REF!</definedName>
    <definedName name="______________COM140143">#REF!</definedName>
    <definedName name="______________COM140145" localSheetId="13">#REF!</definedName>
    <definedName name="______________COM140145">#REF!</definedName>
    <definedName name="______________COM150130" localSheetId="13">#REF!</definedName>
    <definedName name="______________COM150130">#REF!</definedName>
    <definedName name="______________COM170101" localSheetId="13">#REF!</definedName>
    <definedName name="______________COM170101">#REF!</definedName>
    <definedName name="______________COM170102" localSheetId="13">#REF!</definedName>
    <definedName name="______________COM170102">#REF!</definedName>
    <definedName name="______________COM170103" localSheetId="13">#REF!</definedName>
    <definedName name="______________COM170103">#REF!</definedName>
    <definedName name="______________GLB2" localSheetId="13">#REF!</definedName>
    <definedName name="______________GLB2">#REF!</definedName>
    <definedName name="______________i3" localSheetId="13">#REF!</definedName>
    <definedName name="______________i3">#REF!</definedName>
    <definedName name="______________MAO010201" localSheetId="13">#REF!</definedName>
    <definedName name="______________MAO010201">#REF!</definedName>
    <definedName name="______________MAO010202" localSheetId="13">#REF!</definedName>
    <definedName name="______________MAO010202">#REF!</definedName>
    <definedName name="______________MAO010205" localSheetId="13">#REF!</definedName>
    <definedName name="______________MAO010205">#REF!</definedName>
    <definedName name="______________MAO010206" localSheetId="13">#REF!</definedName>
    <definedName name="______________MAO010206">#REF!</definedName>
    <definedName name="______________MAO010210" localSheetId="13">#REF!</definedName>
    <definedName name="______________MAO010210">#REF!</definedName>
    <definedName name="______________MAO010401" localSheetId="13">#REF!</definedName>
    <definedName name="______________MAO010401">#REF!</definedName>
    <definedName name="______________MAO010402" localSheetId="13">#REF!</definedName>
    <definedName name="______________MAO010402">#REF!</definedName>
    <definedName name="______________MAO010407" localSheetId="13">#REF!</definedName>
    <definedName name="______________MAO010407">#REF!</definedName>
    <definedName name="______________MAO010413" localSheetId="13">#REF!</definedName>
    <definedName name="______________MAO010413">#REF!</definedName>
    <definedName name="______________MAO010501" localSheetId="13">#REF!</definedName>
    <definedName name="______________MAO010501">#REF!</definedName>
    <definedName name="______________MAO010503" localSheetId="13">#REF!</definedName>
    <definedName name="______________MAO010503">#REF!</definedName>
    <definedName name="______________MAO010505" localSheetId="13">#REF!</definedName>
    <definedName name="______________MAO010505">#REF!</definedName>
    <definedName name="______________MAO010509" localSheetId="13">#REF!</definedName>
    <definedName name="______________MAO010509">#REF!</definedName>
    <definedName name="______________MAO010512" localSheetId="13">#REF!</definedName>
    <definedName name="______________MAO010512">#REF!</definedName>
    <definedName name="______________MAO010518" localSheetId="13">#REF!</definedName>
    <definedName name="______________MAO010518">#REF!</definedName>
    <definedName name="______________MAO010519" localSheetId="13">#REF!</definedName>
    <definedName name="______________MAO010519">#REF!</definedName>
    <definedName name="______________MAO010521" localSheetId="13">#REF!</definedName>
    <definedName name="______________MAO010521">#REF!</definedName>
    <definedName name="______________MAO010523" localSheetId="13">#REF!</definedName>
    <definedName name="______________MAO010523">#REF!</definedName>
    <definedName name="______________MAO010532" localSheetId="13">#REF!</definedName>
    <definedName name="______________MAO010532">#REF!</definedName>
    <definedName name="______________MAO010533" localSheetId="13">#REF!</definedName>
    <definedName name="______________MAO010533">#REF!</definedName>
    <definedName name="______________MAO010536" localSheetId="13">#REF!</definedName>
    <definedName name="______________MAO010536">#REF!</definedName>
    <definedName name="______________MAO010701" localSheetId="13">#REF!</definedName>
    <definedName name="______________MAO010701">#REF!</definedName>
    <definedName name="______________MAO010703" localSheetId="13">#REF!</definedName>
    <definedName name="______________MAO010703">#REF!</definedName>
    <definedName name="______________MAO010705" localSheetId="13">#REF!</definedName>
    <definedName name="______________MAO010705">#REF!</definedName>
    <definedName name="______________MAO010708" localSheetId="13">#REF!</definedName>
    <definedName name="______________MAO010708">#REF!</definedName>
    <definedName name="______________MAO010710" localSheetId="13">#REF!</definedName>
    <definedName name="______________MAO010710">#REF!</definedName>
    <definedName name="______________MAO010712" localSheetId="13">#REF!</definedName>
    <definedName name="______________MAO010712">#REF!</definedName>
    <definedName name="______________MAO010717" localSheetId="13">#REF!</definedName>
    <definedName name="______________MAO010717">#REF!</definedName>
    <definedName name="______________MAO020201" localSheetId="13">#REF!</definedName>
    <definedName name="______________MAO020201">#REF!</definedName>
    <definedName name="______________MAO020205" localSheetId="13">#REF!</definedName>
    <definedName name="______________MAO020205">#REF!</definedName>
    <definedName name="______________MAO020211" localSheetId="13">#REF!</definedName>
    <definedName name="______________MAO020211">#REF!</definedName>
    <definedName name="______________MAO020217" localSheetId="13">#REF!</definedName>
    <definedName name="______________MAO020217">#REF!</definedName>
    <definedName name="______________MAO030102" localSheetId="13">#REF!</definedName>
    <definedName name="______________MAO030102">#REF!</definedName>
    <definedName name="______________MAO030201" localSheetId="13">#REF!</definedName>
    <definedName name="______________MAO030201">#REF!</definedName>
    <definedName name="______________MAO030303" localSheetId="13">#REF!</definedName>
    <definedName name="______________MAO030303">#REF!</definedName>
    <definedName name="______________MAO030317" localSheetId="13">#REF!</definedName>
    <definedName name="______________MAO030317">#REF!</definedName>
    <definedName name="______________MAO040101" localSheetId="13">#REF!</definedName>
    <definedName name="______________MAO040101">#REF!</definedName>
    <definedName name="______________MAO040202" localSheetId="13">#REF!</definedName>
    <definedName name="______________MAO040202">#REF!</definedName>
    <definedName name="______________MAO050103" localSheetId="13">#REF!</definedName>
    <definedName name="______________MAO050103">#REF!</definedName>
    <definedName name="______________MAO050207" localSheetId="13">#REF!</definedName>
    <definedName name="______________MAO050207">#REF!</definedName>
    <definedName name="______________MAO060101" localSheetId="13">#REF!</definedName>
    <definedName name="______________MAO060101">#REF!</definedName>
    <definedName name="______________MAO080310" localSheetId="13">#REF!</definedName>
    <definedName name="______________MAO080310">#REF!</definedName>
    <definedName name="______________MAO090101" localSheetId="13">#REF!</definedName>
    <definedName name="______________MAO090101">#REF!</definedName>
    <definedName name="______________MAO110101" localSheetId="13">#REF!</definedName>
    <definedName name="______________MAO110101">#REF!</definedName>
    <definedName name="______________MAO110104" localSheetId="13">#REF!</definedName>
    <definedName name="______________MAO110104">#REF!</definedName>
    <definedName name="______________MAO110107" localSheetId="13">#REF!</definedName>
    <definedName name="______________MAO110107">#REF!</definedName>
    <definedName name="______________MAO120101" localSheetId="13">#REF!</definedName>
    <definedName name="______________MAO120101">#REF!</definedName>
    <definedName name="______________MAO120105" localSheetId="13">#REF!</definedName>
    <definedName name="______________MAO120105">#REF!</definedName>
    <definedName name="______________MAO120106" localSheetId="13">#REF!</definedName>
    <definedName name="______________MAO120106">#REF!</definedName>
    <definedName name="______________MAO120107" localSheetId="13">#REF!</definedName>
    <definedName name="______________MAO120107">#REF!</definedName>
    <definedName name="______________MAO120110" localSheetId="13">#REF!</definedName>
    <definedName name="______________MAO120110">#REF!</definedName>
    <definedName name="______________MAO120150" localSheetId="13">#REF!</definedName>
    <definedName name="______________MAO120150">#REF!</definedName>
    <definedName name="______________MAO130101" localSheetId="13">#REF!</definedName>
    <definedName name="______________MAO130101">#REF!</definedName>
    <definedName name="______________MAO130103" localSheetId="13">#REF!</definedName>
    <definedName name="______________MAO130103">#REF!</definedName>
    <definedName name="______________MAO130304" localSheetId="13">#REF!</definedName>
    <definedName name="______________MAO130304">#REF!</definedName>
    <definedName name="______________MAO130401" localSheetId="13">#REF!</definedName>
    <definedName name="______________MAO130401">#REF!</definedName>
    <definedName name="______________MAO140102" localSheetId="13">#REF!</definedName>
    <definedName name="______________MAO140102">#REF!</definedName>
    <definedName name="______________MAO140109" localSheetId="13">#REF!</definedName>
    <definedName name="______________MAO140109">#REF!</definedName>
    <definedName name="______________MAO140113" localSheetId="13">#REF!</definedName>
    <definedName name="______________MAO140113">#REF!</definedName>
    <definedName name="______________MAO140122" localSheetId="13">#REF!</definedName>
    <definedName name="______________MAO140122">#REF!</definedName>
    <definedName name="______________MAO140126" localSheetId="13">#REF!</definedName>
    <definedName name="______________MAO140126">#REF!</definedName>
    <definedName name="______________MAO140129" localSheetId="13">#REF!</definedName>
    <definedName name="______________MAO140129">#REF!</definedName>
    <definedName name="______________MAO140135" localSheetId="13">#REF!</definedName>
    <definedName name="______________MAO140135">#REF!</definedName>
    <definedName name="______________MAO140143" localSheetId="13">#REF!</definedName>
    <definedName name="______________MAO140143">#REF!</definedName>
    <definedName name="______________MAO140145" localSheetId="13">#REF!</definedName>
    <definedName name="______________MAO140145">#REF!</definedName>
    <definedName name="______________MAT010301" localSheetId="13">#REF!</definedName>
    <definedName name="______________MAT010301">#REF!</definedName>
    <definedName name="______________MAT010401" localSheetId="13">#REF!</definedName>
    <definedName name="______________MAT010401">#REF!</definedName>
    <definedName name="______________MAT010402" localSheetId="13">#REF!</definedName>
    <definedName name="______________MAT010402">#REF!</definedName>
    <definedName name="______________MAT010407" localSheetId="13">#REF!</definedName>
    <definedName name="______________MAT010407">#REF!</definedName>
    <definedName name="______________MAT010413" localSheetId="13">#REF!</definedName>
    <definedName name="______________MAT010413">#REF!</definedName>
    <definedName name="______________MAT010536" localSheetId="13">#REF!</definedName>
    <definedName name="______________MAT010536">#REF!</definedName>
    <definedName name="______________MAT010703" localSheetId="13">#REF!</definedName>
    <definedName name="______________MAT010703">#REF!</definedName>
    <definedName name="______________MAT010708" localSheetId="13">#REF!</definedName>
    <definedName name="______________MAT010708">#REF!</definedName>
    <definedName name="______________MAT010710" localSheetId="13">#REF!</definedName>
    <definedName name="______________MAT010710">#REF!</definedName>
    <definedName name="______________MAT010718" localSheetId="13">#REF!</definedName>
    <definedName name="______________MAT010718">#REF!</definedName>
    <definedName name="______________MAT020201" localSheetId="13">#REF!</definedName>
    <definedName name="______________MAT020201">#REF!</definedName>
    <definedName name="______________MAT020205" localSheetId="13">#REF!</definedName>
    <definedName name="______________MAT020205">#REF!</definedName>
    <definedName name="______________MAT020211" localSheetId="13">#REF!</definedName>
    <definedName name="______________MAT020211">#REF!</definedName>
    <definedName name="______________MAT030102" localSheetId="13">#REF!</definedName>
    <definedName name="______________MAT030102">#REF!</definedName>
    <definedName name="______________MAT030201" localSheetId="13">#REF!</definedName>
    <definedName name="______________MAT030201">#REF!</definedName>
    <definedName name="______________MAT030303" localSheetId="13">#REF!</definedName>
    <definedName name="______________MAT030303">#REF!</definedName>
    <definedName name="______________MAT030317" localSheetId="13">#REF!</definedName>
    <definedName name="______________MAT030317">#REF!</definedName>
    <definedName name="______________MAT040101" localSheetId="13">#REF!</definedName>
    <definedName name="______________MAT040101">#REF!</definedName>
    <definedName name="______________MAT040202" localSheetId="13">#REF!</definedName>
    <definedName name="______________MAT040202">#REF!</definedName>
    <definedName name="______________MAT050103" localSheetId="13">#REF!</definedName>
    <definedName name="______________MAT050103">#REF!</definedName>
    <definedName name="______________MAT050207" localSheetId="13">#REF!</definedName>
    <definedName name="______________MAT050207">#REF!</definedName>
    <definedName name="______________MAT060101" localSheetId="13">#REF!</definedName>
    <definedName name="______________MAT060101">#REF!</definedName>
    <definedName name="______________MAT080101" localSheetId="13">#REF!</definedName>
    <definedName name="______________MAT080101">#REF!</definedName>
    <definedName name="______________MAT080310" localSheetId="13">#REF!</definedName>
    <definedName name="______________MAT080310">#REF!</definedName>
    <definedName name="______________MAT090101" localSheetId="13">#REF!</definedName>
    <definedName name="______________MAT090101">#REF!</definedName>
    <definedName name="______________MAT100302" localSheetId="13">#REF!</definedName>
    <definedName name="______________MAT100302">#REF!</definedName>
    <definedName name="______________MAT110101" localSheetId="13">#REF!</definedName>
    <definedName name="______________MAT110101">#REF!</definedName>
    <definedName name="______________MAT110104" localSheetId="13">#REF!</definedName>
    <definedName name="______________MAT110104">#REF!</definedName>
    <definedName name="______________MAT110107" localSheetId="13">#REF!</definedName>
    <definedName name="______________MAT110107">#REF!</definedName>
    <definedName name="______________MAT120101" localSheetId="13">#REF!</definedName>
    <definedName name="______________MAT120101">#REF!</definedName>
    <definedName name="______________MAT120105" localSheetId="13">#REF!</definedName>
    <definedName name="______________MAT120105">#REF!</definedName>
    <definedName name="______________MAT120106" localSheetId="13">#REF!</definedName>
    <definedName name="______________MAT120106">#REF!</definedName>
    <definedName name="______________MAT120107" localSheetId="13">#REF!</definedName>
    <definedName name="______________MAT120107">#REF!</definedName>
    <definedName name="______________MAT120110" localSheetId="13">#REF!</definedName>
    <definedName name="______________MAT120110">#REF!</definedName>
    <definedName name="______________MAT120150" localSheetId="13">#REF!</definedName>
    <definedName name="______________MAT120150">#REF!</definedName>
    <definedName name="______________MAT130101" localSheetId="13">#REF!</definedName>
    <definedName name="______________MAT130101">#REF!</definedName>
    <definedName name="______________MAT130103" localSheetId="13">#REF!</definedName>
    <definedName name="______________MAT130103">#REF!</definedName>
    <definedName name="______________MAT130304" localSheetId="13">#REF!</definedName>
    <definedName name="______________MAT130304">#REF!</definedName>
    <definedName name="______________MAT130401" localSheetId="13">#REF!</definedName>
    <definedName name="______________MAT130401">#REF!</definedName>
    <definedName name="______________MAT140102" localSheetId="13">#REF!</definedName>
    <definedName name="______________MAT140102">#REF!</definedName>
    <definedName name="______________MAT140109" localSheetId="13">#REF!</definedName>
    <definedName name="______________MAT140109">#REF!</definedName>
    <definedName name="______________MAT140113" localSheetId="13">#REF!</definedName>
    <definedName name="______________MAT140113">#REF!</definedName>
    <definedName name="______________MAT140122" localSheetId="13">#REF!</definedName>
    <definedName name="______________MAT140122">#REF!</definedName>
    <definedName name="______________MAT140126" localSheetId="13">#REF!</definedName>
    <definedName name="______________MAT140126">#REF!</definedName>
    <definedName name="______________MAT140129" localSheetId="13">#REF!</definedName>
    <definedName name="______________MAT140129">#REF!</definedName>
    <definedName name="______________MAT140135" localSheetId="13">#REF!</definedName>
    <definedName name="______________MAT140135">#REF!</definedName>
    <definedName name="______________MAT140143" localSheetId="13">#REF!</definedName>
    <definedName name="______________MAT140143">#REF!</definedName>
    <definedName name="______________MAT140145" localSheetId="13">#REF!</definedName>
    <definedName name="______________MAT140145">#REF!</definedName>
    <definedName name="______________MAT150130" localSheetId="13">#REF!</definedName>
    <definedName name="______________MAT150130">#REF!</definedName>
    <definedName name="______________MAT170101" localSheetId="13">#REF!</definedName>
    <definedName name="______________MAT170101">#REF!</definedName>
    <definedName name="______________MAT170102" localSheetId="13">#REF!</definedName>
    <definedName name="______________MAT170102">#REF!</definedName>
    <definedName name="______________MAT170103" localSheetId="13">#REF!</definedName>
    <definedName name="______________MAT170103">#REF!</definedName>
    <definedName name="______________PRE010201" localSheetId="13">#REF!</definedName>
    <definedName name="______________PRE010201">#REF!</definedName>
    <definedName name="______________PRE010202" localSheetId="13">#REF!</definedName>
    <definedName name="______________PRE010202">#REF!</definedName>
    <definedName name="______________PRE010205" localSheetId="13">#REF!</definedName>
    <definedName name="______________PRE010205">#REF!</definedName>
    <definedName name="______________PRE010206" localSheetId="13">#REF!</definedName>
    <definedName name="______________PRE010206">#REF!</definedName>
    <definedName name="______________PRE010210" localSheetId="13">#REF!</definedName>
    <definedName name="______________PRE010210">#REF!</definedName>
    <definedName name="______________PRE010301" localSheetId="13">#REF!</definedName>
    <definedName name="______________PRE010301">#REF!</definedName>
    <definedName name="______________PRE010401" localSheetId="13">#REF!</definedName>
    <definedName name="______________PRE010401">#REF!</definedName>
    <definedName name="______________PRE010402" localSheetId="13">#REF!</definedName>
    <definedName name="______________PRE010402">#REF!</definedName>
    <definedName name="______________PRE010407" localSheetId="13">#REF!</definedName>
    <definedName name="______________PRE010407">#REF!</definedName>
    <definedName name="______________PRE010413" localSheetId="13">#REF!</definedName>
    <definedName name="______________PRE010413">#REF!</definedName>
    <definedName name="______________PRE010501" localSheetId="13">#REF!</definedName>
    <definedName name="______________PRE010501">#REF!</definedName>
    <definedName name="______________PRE010503" localSheetId="13">#REF!</definedName>
    <definedName name="______________PRE010503">#REF!</definedName>
    <definedName name="______________PRE010505" localSheetId="13">#REF!</definedName>
    <definedName name="______________PRE010505">#REF!</definedName>
    <definedName name="______________PRE010509" localSheetId="13">#REF!</definedName>
    <definedName name="______________PRE010509">#REF!</definedName>
    <definedName name="______________PRE010512" localSheetId="13">#REF!</definedName>
    <definedName name="______________PRE010512">#REF!</definedName>
    <definedName name="______________PRE010518" localSheetId="13">#REF!</definedName>
    <definedName name="______________PRE010518">#REF!</definedName>
    <definedName name="______________PRE010519" localSheetId="13">#REF!</definedName>
    <definedName name="______________PRE010519">#REF!</definedName>
    <definedName name="______________PRE010521" localSheetId="13">#REF!</definedName>
    <definedName name="______________PRE010521">#REF!</definedName>
    <definedName name="______________PRE010523" localSheetId="13">#REF!</definedName>
    <definedName name="______________PRE010523">#REF!</definedName>
    <definedName name="______________PRE010532" localSheetId="13">#REF!</definedName>
    <definedName name="______________PRE010532">#REF!</definedName>
    <definedName name="______________PRE010533" localSheetId="13">#REF!</definedName>
    <definedName name="______________PRE010533">#REF!</definedName>
    <definedName name="______________PRE010536" localSheetId="13">#REF!</definedName>
    <definedName name="______________PRE010536">#REF!</definedName>
    <definedName name="______________PRE010701" localSheetId="13">#REF!</definedName>
    <definedName name="______________PRE010701">#REF!</definedName>
    <definedName name="______________PRE010703" localSheetId="13">#REF!</definedName>
    <definedName name="______________PRE010703">#REF!</definedName>
    <definedName name="______________PRE010705" localSheetId="13">#REF!</definedName>
    <definedName name="______________PRE010705">#REF!</definedName>
    <definedName name="______________PRE010708" localSheetId="13">#REF!</definedName>
    <definedName name="______________PRE010708">#REF!</definedName>
    <definedName name="______________PRE010710" localSheetId="13">#REF!</definedName>
    <definedName name="______________PRE010710">#REF!</definedName>
    <definedName name="______________PRE010712" localSheetId="13">#REF!</definedName>
    <definedName name="______________PRE010712">#REF!</definedName>
    <definedName name="______________PRE010717" localSheetId="13">#REF!</definedName>
    <definedName name="______________PRE010717">#REF!</definedName>
    <definedName name="______________PRE010718" localSheetId="13">#REF!</definedName>
    <definedName name="______________PRE010718">#REF!</definedName>
    <definedName name="______________PRE020201" localSheetId="13">#REF!</definedName>
    <definedName name="______________PRE020201">#REF!</definedName>
    <definedName name="______________PRE020205" localSheetId="13">#REF!</definedName>
    <definedName name="______________PRE020205">#REF!</definedName>
    <definedName name="______________PRE020211" localSheetId="13">#REF!</definedName>
    <definedName name="______________PRE020211">#REF!</definedName>
    <definedName name="______________PRE020217" localSheetId="13">#REF!</definedName>
    <definedName name="______________PRE020217">#REF!</definedName>
    <definedName name="______________PRE030102" localSheetId="13">#REF!</definedName>
    <definedName name="______________PRE030102">#REF!</definedName>
    <definedName name="______________PRE030201" localSheetId="13">#REF!</definedName>
    <definedName name="______________PRE030201">#REF!</definedName>
    <definedName name="______________PRE030303" localSheetId="13">#REF!</definedName>
    <definedName name="______________PRE030303">#REF!</definedName>
    <definedName name="______________PRE030317" localSheetId="13">#REF!</definedName>
    <definedName name="______________PRE030317">#REF!</definedName>
    <definedName name="______________PRE040101" localSheetId="13">#REF!</definedName>
    <definedName name="______________PRE040101">#REF!</definedName>
    <definedName name="______________PRE040202" localSheetId="13">#REF!</definedName>
    <definedName name="______________PRE040202">#REF!</definedName>
    <definedName name="______________PRE050103" localSheetId="13">#REF!</definedName>
    <definedName name="______________PRE050103">#REF!</definedName>
    <definedName name="______________PRE050207" localSheetId="13">#REF!</definedName>
    <definedName name="______________PRE050207">#REF!</definedName>
    <definedName name="______________PRE060101" localSheetId="13">#REF!</definedName>
    <definedName name="______________PRE060101">#REF!</definedName>
    <definedName name="______________PRE080101" localSheetId="13">#REF!</definedName>
    <definedName name="______________PRE080101">#REF!</definedName>
    <definedName name="______________PRE080310" localSheetId="13">#REF!</definedName>
    <definedName name="______________PRE080310">#REF!</definedName>
    <definedName name="______________PRE090101" localSheetId="13">#REF!</definedName>
    <definedName name="______________PRE090101">#REF!</definedName>
    <definedName name="______________PRE100302" localSheetId="13">#REF!</definedName>
    <definedName name="______________PRE100302">#REF!</definedName>
    <definedName name="______________PRE110101" localSheetId="13">#REF!</definedName>
    <definedName name="______________PRE110101">#REF!</definedName>
    <definedName name="______________PRE110104" localSheetId="13">#REF!</definedName>
    <definedName name="______________PRE110104">#REF!</definedName>
    <definedName name="______________PRE110107" localSheetId="13">#REF!</definedName>
    <definedName name="______________PRE110107">#REF!</definedName>
    <definedName name="______________PRE120101" localSheetId="13">#REF!</definedName>
    <definedName name="______________PRE120101">#REF!</definedName>
    <definedName name="______________PRE120105" localSheetId="13">#REF!</definedName>
    <definedName name="______________PRE120105">#REF!</definedName>
    <definedName name="______________PRE120106" localSheetId="13">#REF!</definedName>
    <definedName name="______________PRE120106">#REF!</definedName>
    <definedName name="______________PRE120107" localSheetId="13">#REF!</definedName>
    <definedName name="______________PRE120107">#REF!</definedName>
    <definedName name="______________PRE120110" localSheetId="13">#REF!</definedName>
    <definedName name="______________PRE120110">#REF!</definedName>
    <definedName name="______________PRE120150" localSheetId="13">#REF!</definedName>
    <definedName name="______________PRE120150">#REF!</definedName>
    <definedName name="______________PRE130101" localSheetId="13">#REF!</definedName>
    <definedName name="______________PRE130101">#REF!</definedName>
    <definedName name="______________PRE130103" localSheetId="13">#REF!</definedName>
    <definedName name="______________PRE130103">#REF!</definedName>
    <definedName name="______________PRE130304" localSheetId="13">#REF!</definedName>
    <definedName name="______________PRE130304">#REF!</definedName>
    <definedName name="______________PRE130401" localSheetId="13">#REF!</definedName>
    <definedName name="______________PRE130401">#REF!</definedName>
    <definedName name="______________PRE140102" localSheetId="13">#REF!</definedName>
    <definedName name="______________PRE140102">#REF!</definedName>
    <definedName name="______________PRE140109" localSheetId="13">#REF!</definedName>
    <definedName name="______________PRE140109">#REF!</definedName>
    <definedName name="______________PRE140113" localSheetId="13">#REF!</definedName>
    <definedName name="______________PRE140113">#REF!</definedName>
    <definedName name="______________PRE140122" localSheetId="13">#REF!</definedName>
    <definedName name="______________PRE140122">#REF!</definedName>
    <definedName name="______________PRE140126" localSheetId="13">#REF!</definedName>
    <definedName name="______________PRE140126">#REF!</definedName>
    <definedName name="______________PRE140129" localSheetId="13">#REF!</definedName>
    <definedName name="______________PRE140129">#REF!</definedName>
    <definedName name="______________PRE140135" localSheetId="13">#REF!</definedName>
    <definedName name="______________PRE140135">#REF!</definedName>
    <definedName name="______________PRE140143" localSheetId="13">#REF!</definedName>
    <definedName name="______________PRE140143">#REF!</definedName>
    <definedName name="______________PRE140145" localSheetId="13">#REF!</definedName>
    <definedName name="______________PRE140145">#REF!</definedName>
    <definedName name="______________PRE150130" localSheetId="13">#REF!</definedName>
    <definedName name="______________PRE150130">#REF!</definedName>
    <definedName name="______________PRE170101" localSheetId="13">#REF!</definedName>
    <definedName name="______________PRE170101">#REF!</definedName>
    <definedName name="______________PRE170102" localSheetId="13">#REF!</definedName>
    <definedName name="______________PRE170102">#REF!</definedName>
    <definedName name="______________PRE170103" localSheetId="13">#REF!</definedName>
    <definedName name="______________PRE170103">#REF!</definedName>
    <definedName name="______________QUA010201" localSheetId="13">#REF!</definedName>
    <definedName name="______________QUA010201">#REF!</definedName>
    <definedName name="______________QUA010202" localSheetId="13">#REF!</definedName>
    <definedName name="______________QUA010202">#REF!</definedName>
    <definedName name="______________QUA010205" localSheetId="13">#REF!</definedName>
    <definedName name="______________QUA010205">#REF!</definedName>
    <definedName name="______________QUA010206" localSheetId="13">#REF!</definedName>
    <definedName name="______________QUA010206">#REF!</definedName>
    <definedName name="______________QUA010210" localSheetId="13">#REF!</definedName>
    <definedName name="______________QUA010210">#REF!</definedName>
    <definedName name="______________QUA010301" localSheetId="13">#REF!</definedName>
    <definedName name="______________QUA010301">#REF!</definedName>
    <definedName name="______________QUA010401" localSheetId="13">#REF!</definedName>
    <definedName name="______________QUA010401">#REF!</definedName>
    <definedName name="______________QUA010402" localSheetId="13">#REF!</definedName>
    <definedName name="______________QUA010402">#REF!</definedName>
    <definedName name="______________QUA010407" localSheetId="13">#REF!</definedName>
    <definedName name="______________QUA010407">#REF!</definedName>
    <definedName name="______________QUA010413" localSheetId="13">#REF!</definedName>
    <definedName name="______________QUA010413">#REF!</definedName>
    <definedName name="______________QUA010501" localSheetId="13">#REF!</definedName>
    <definedName name="______________QUA010501">#REF!</definedName>
    <definedName name="______________QUA010503" localSheetId="13">#REF!</definedName>
    <definedName name="______________QUA010503">#REF!</definedName>
    <definedName name="______________QUA010505" localSheetId="13">#REF!</definedName>
    <definedName name="______________QUA010505">#REF!</definedName>
    <definedName name="______________QUA010509" localSheetId="13">#REF!</definedName>
    <definedName name="______________QUA010509">#REF!</definedName>
    <definedName name="______________QUA010512" localSheetId="13">#REF!</definedName>
    <definedName name="______________QUA010512">#REF!</definedName>
    <definedName name="______________QUA010518" localSheetId="13">#REF!</definedName>
    <definedName name="______________QUA010518">#REF!</definedName>
    <definedName name="______________QUA010519" localSheetId="13">#REF!</definedName>
    <definedName name="______________QUA010519">#REF!</definedName>
    <definedName name="______________QUA010521" localSheetId="13">#REF!</definedName>
    <definedName name="______________QUA010521">#REF!</definedName>
    <definedName name="______________QUA010523" localSheetId="13">#REF!</definedName>
    <definedName name="______________QUA010523">#REF!</definedName>
    <definedName name="______________QUA010532" localSheetId="13">#REF!</definedName>
    <definedName name="______________QUA010532">#REF!</definedName>
    <definedName name="______________QUA010533" localSheetId="13">#REF!</definedName>
    <definedName name="______________QUA010533">#REF!</definedName>
    <definedName name="______________QUA010536" localSheetId="13">#REF!</definedName>
    <definedName name="______________QUA010536">#REF!</definedName>
    <definedName name="______________QUA010701" localSheetId="13">#REF!</definedName>
    <definedName name="______________QUA010701">#REF!</definedName>
    <definedName name="______________QUA010703" localSheetId="13">#REF!</definedName>
    <definedName name="______________QUA010703">#REF!</definedName>
    <definedName name="______________QUA010705" localSheetId="13">#REF!</definedName>
    <definedName name="______________QUA010705">#REF!</definedName>
    <definedName name="______________QUA010708" localSheetId="13">#REF!</definedName>
    <definedName name="______________QUA010708">#REF!</definedName>
    <definedName name="______________QUA010710" localSheetId="13">#REF!</definedName>
    <definedName name="______________QUA010710">#REF!</definedName>
    <definedName name="______________QUA010712" localSheetId="13">#REF!</definedName>
    <definedName name="______________QUA010712">#REF!</definedName>
    <definedName name="______________QUA010717" localSheetId="13">#REF!</definedName>
    <definedName name="______________QUA010717">#REF!</definedName>
    <definedName name="______________QUA010718" localSheetId="13">#REF!</definedName>
    <definedName name="______________QUA010718">#REF!</definedName>
    <definedName name="______________QUA020201" localSheetId="13">#REF!</definedName>
    <definedName name="______________QUA020201">#REF!</definedName>
    <definedName name="______________QUA020205" localSheetId="13">#REF!</definedName>
    <definedName name="______________QUA020205">#REF!</definedName>
    <definedName name="______________QUA020211" localSheetId="13">#REF!</definedName>
    <definedName name="______________QUA020211">#REF!</definedName>
    <definedName name="______________QUA020217" localSheetId="13">#REF!</definedName>
    <definedName name="______________QUA020217">#REF!</definedName>
    <definedName name="______________QUA030102" localSheetId="13">#REF!</definedName>
    <definedName name="______________QUA030102">#REF!</definedName>
    <definedName name="______________QUA030201" localSheetId="13">#REF!</definedName>
    <definedName name="______________QUA030201">#REF!</definedName>
    <definedName name="______________QUA030303" localSheetId="13">#REF!</definedName>
    <definedName name="______________QUA030303">#REF!</definedName>
    <definedName name="______________QUA030317" localSheetId="13">#REF!</definedName>
    <definedName name="______________QUA030317">#REF!</definedName>
    <definedName name="______________QUA040101" localSheetId="13">#REF!</definedName>
    <definedName name="______________QUA040101">#REF!</definedName>
    <definedName name="______________QUA040202" localSheetId="13">#REF!</definedName>
    <definedName name="______________QUA040202">#REF!</definedName>
    <definedName name="______________QUA050103" localSheetId="13">#REF!</definedName>
    <definedName name="______________QUA050103">#REF!</definedName>
    <definedName name="______________QUA050207" localSheetId="13">#REF!</definedName>
    <definedName name="______________QUA050207">#REF!</definedName>
    <definedName name="______________QUA060101" localSheetId="13">#REF!</definedName>
    <definedName name="______________QUA060101">#REF!</definedName>
    <definedName name="______________QUA080101" localSheetId="13">#REF!</definedName>
    <definedName name="______________QUA080101">#REF!</definedName>
    <definedName name="______________QUA080310" localSheetId="13">#REF!</definedName>
    <definedName name="______________QUA080310">#REF!</definedName>
    <definedName name="______________QUA090101" localSheetId="13">#REF!</definedName>
    <definedName name="______________QUA090101">#REF!</definedName>
    <definedName name="______________QUA100302" localSheetId="13">#REF!</definedName>
    <definedName name="______________QUA100302">#REF!</definedName>
    <definedName name="______________QUA110101" localSheetId="13">#REF!</definedName>
    <definedName name="______________QUA110101">#REF!</definedName>
    <definedName name="______________QUA110104" localSheetId="13">#REF!</definedName>
    <definedName name="______________QUA110104">#REF!</definedName>
    <definedName name="______________QUA110107" localSheetId="13">#REF!</definedName>
    <definedName name="______________QUA110107">#REF!</definedName>
    <definedName name="______________QUA120101" localSheetId="13">#REF!</definedName>
    <definedName name="______________QUA120101">#REF!</definedName>
    <definedName name="______________QUA120105" localSheetId="13">#REF!</definedName>
    <definedName name="______________QUA120105">#REF!</definedName>
    <definedName name="______________QUA120106" localSheetId="13">#REF!</definedName>
    <definedName name="______________QUA120106">#REF!</definedName>
    <definedName name="______________QUA120107" localSheetId="13">#REF!</definedName>
    <definedName name="______________QUA120107">#REF!</definedName>
    <definedName name="______________QUA120110" localSheetId="13">#REF!</definedName>
    <definedName name="______________QUA120110">#REF!</definedName>
    <definedName name="______________QUA120150" localSheetId="13">#REF!</definedName>
    <definedName name="______________QUA120150">#REF!</definedName>
    <definedName name="______________QUA130101" localSheetId="13">#REF!</definedName>
    <definedName name="______________QUA130101">#REF!</definedName>
    <definedName name="______________QUA130103" localSheetId="13">#REF!</definedName>
    <definedName name="______________QUA130103">#REF!</definedName>
    <definedName name="______________QUA130304" localSheetId="13">#REF!</definedName>
    <definedName name="______________QUA130304">#REF!</definedName>
    <definedName name="______________QUA130401" localSheetId="13">#REF!</definedName>
    <definedName name="______________QUA130401">#REF!</definedName>
    <definedName name="______________QUA140102" localSheetId="13">#REF!</definedName>
    <definedName name="______________QUA140102">#REF!</definedName>
    <definedName name="______________QUA140109" localSheetId="13">#REF!</definedName>
    <definedName name="______________QUA140109">#REF!</definedName>
    <definedName name="______________QUA140113" localSheetId="13">#REF!</definedName>
    <definedName name="______________QUA140113">#REF!</definedName>
    <definedName name="______________QUA140122" localSheetId="13">#REF!</definedName>
    <definedName name="______________QUA140122">#REF!</definedName>
    <definedName name="______________QUA140126" localSheetId="13">#REF!</definedName>
    <definedName name="______________QUA140126">#REF!</definedName>
    <definedName name="______________QUA140129" localSheetId="13">#REF!</definedName>
    <definedName name="______________QUA140129">#REF!</definedName>
    <definedName name="______________QUA140135" localSheetId="13">#REF!</definedName>
    <definedName name="______________QUA140135">#REF!</definedName>
    <definedName name="______________QUA140143" localSheetId="13">#REF!</definedName>
    <definedName name="______________QUA140143">#REF!</definedName>
    <definedName name="______________QUA140145" localSheetId="13">#REF!</definedName>
    <definedName name="______________QUA140145">#REF!</definedName>
    <definedName name="______________QUA150130" localSheetId="13">#REF!</definedName>
    <definedName name="______________QUA150130">#REF!</definedName>
    <definedName name="______________QUA170101" localSheetId="13">#REF!</definedName>
    <definedName name="______________QUA170101">#REF!</definedName>
    <definedName name="______________QUA170102" localSheetId="13">#REF!</definedName>
    <definedName name="______________QUA170102">#REF!</definedName>
    <definedName name="______________QUA170103" localSheetId="13">#REF!</definedName>
    <definedName name="______________QUA170103">#REF!</definedName>
    <definedName name="______________R" localSheetId="13">#REF!</definedName>
    <definedName name="______________R">#REF!</definedName>
    <definedName name="______________REC11100" localSheetId="13">#REF!</definedName>
    <definedName name="______________REC11100">#REF!</definedName>
    <definedName name="______________REC11110" localSheetId="13">#REF!</definedName>
    <definedName name="______________REC11110">#REF!</definedName>
    <definedName name="______________REC11115" localSheetId="13">#REF!</definedName>
    <definedName name="______________REC11115">#REF!</definedName>
    <definedName name="______________REC11125" localSheetId="13">#REF!</definedName>
    <definedName name="______________REC11125">#REF!</definedName>
    <definedName name="______________REC11130" localSheetId="13">#REF!</definedName>
    <definedName name="______________REC11130">#REF!</definedName>
    <definedName name="______________REC11135" localSheetId="13">#REF!</definedName>
    <definedName name="______________REC11135">#REF!</definedName>
    <definedName name="______________REC11145" localSheetId="13">#REF!</definedName>
    <definedName name="______________REC11145">#REF!</definedName>
    <definedName name="______________REC11150" localSheetId="13">#REF!</definedName>
    <definedName name="______________REC11150">#REF!</definedName>
    <definedName name="______________REC11165" localSheetId="13">#REF!</definedName>
    <definedName name="______________REC11165">#REF!</definedName>
    <definedName name="______________REC11170" localSheetId="13">#REF!</definedName>
    <definedName name="______________REC11170">#REF!</definedName>
    <definedName name="______________REC11180" localSheetId="13">#REF!</definedName>
    <definedName name="______________REC11180">#REF!</definedName>
    <definedName name="______________REC11185" localSheetId="13">#REF!</definedName>
    <definedName name="______________REC11185">#REF!</definedName>
    <definedName name="______________REC11220" localSheetId="13">#REF!</definedName>
    <definedName name="______________REC11220">#REF!</definedName>
    <definedName name="______________REC12105" localSheetId="13">#REF!</definedName>
    <definedName name="______________REC12105">#REF!</definedName>
    <definedName name="______________REC12555" localSheetId="13">#REF!</definedName>
    <definedName name="______________REC12555">#REF!</definedName>
    <definedName name="______________REC12570" localSheetId="13">#REF!</definedName>
    <definedName name="______________REC12570">#REF!</definedName>
    <definedName name="______________REC12575" localSheetId="13">#REF!</definedName>
    <definedName name="______________REC12575">#REF!</definedName>
    <definedName name="______________REC12580" localSheetId="13">#REF!</definedName>
    <definedName name="______________REC12580">#REF!</definedName>
    <definedName name="______________REC12600" localSheetId="13">#REF!</definedName>
    <definedName name="______________REC12600">#REF!</definedName>
    <definedName name="______________REC12610" localSheetId="13">#REF!</definedName>
    <definedName name="______________REC12610">#REF!</definedName>
    <definedName name="______________REC12630" localSheetId="13">#REF!</definedName>
    <definedName name="______________REC12630">#REF!</definedName>
    <definedName name="______________REC12631" localSheetId="13">#REF!</definedName>
    <definedName name="______________REC12631">#REF!</definedName>
    <definedName name="______________REC12640" localSheetId="13">#REF!</definedName>
    <definedName name="______________REC12640">#REF!</definedName>
    <definedName name="______________REC12645" localSheetId="13">#REF!</definedName>
    <definedName name="______________REC12645">#REF!</definedName>
    <definedName name="______________REC12665" localSheetId="13">#REF!</definedName>
    <definedName name="______________REC12665">#REF!</definedName>
    <definedName name="______________REC12690" localSheetId="13">#REF!</definedName>
    <definedName name="______________REC12690">#REF!</definedName>
    <definedName name="______________REC12700" localSheetId="13">#REF!</definedName>
    <definedName name="______________REC12700">#REF!</definedName>
    <definedName name="______________REC12710" localSheetId="13">#REF!</definedName>
    <definedName name="______________REC12710">#REF!</definedName>
    <definedName name="______________REC13111" localSheetId="13">#REF!</definedName>
    <definedName name="______________REC13111">#REF!</definedName>
    <definedName name="______________REC13112" localSheetId="13">#REF!</definedName>
    <definedName name="______________REC13112">#REF!</definedName>
    <definedName name="______________REC13121" localSheetId="13">#REF!</definedName>
    <definedName name="______________REC13121">#REF!</definedName>
    <definedName name="______________REC13720" localSheetId="13">#REF!</definedName>
    <definedName name="______________REC13720">#REF!</definedName>
    <definedName name="______________REC14100" localSheetId="13">#REF!</definedName>
    <definedName name="______________REC14100">#REF!</definedName>
    <definedName name="______________REC14161" localSheetId="13">#REF!</definedName>
    <definedName name="______________REC14161">#REF!</definedName>
    <definedName name="______________REC14195" localSheetId="13">#REF!</definedName>
    <definedName name="______________REC14195">#REF!</definedName>
    <definedName name="______________REC14205" localSheetId="13">#REF!</definedName>
    <definedName name="______________REC14205">#REF!</definedName>
    <definedName name="______________REC14260" localSheetId="13">#REF!</definedName>
    <definedName name="______________REC14260">#REF!</definedName>
    <definedName name="______________REC14500" localSheetId="13">#REF!</definedName>
    <definedName name="______________REC14500">#REF!</definedName>
    <definedName name="______________REC14515" localSheetId="13">#REF!</definedName>
    <definedName name="______________REC14515">#REF!</definedName>
    <definedName name="______________REC14555" localSheetId="13">#REF!</definedName>
    <definedName name="______________REC14555">#REF!</definedName>
    <definedName name="______________REC14565" localSheetId="13">#REF!</definedName>
    <definedName name="______________REC14565">#REF!</definedName>
    <definedName name="______________REC15135" localSheetId="13">#REF!</definedName>
    <definedName name="______________REC15135">#REF!</definedName>
    <definedName name="______________REC15140" localSheetId="13">#REF!</definedName>
    <definedName name="______________REC15140">#REF!</definedName>
    <definedName name="______________REC15195" localSheetId="13">#REF!</definedName>
    <definedName name="______________REC15195">#REF!</definedName>
    <definedName name="______________REC15225" localSheetId="13">#REF!</definedName>
    <definedName name="______________REC15225">#REF!</definedName>
    <definedName name="______________REC15230" localSheetId="13">#REF!</definedName>
    <definedName name="______________REC15230">#REF!</definedName>
    <definedName name="______________REC15515" localSheetId="13">#REF!</definedName>
    <definedName name="______________REC15515">#REF!</definedName>
    <definedName name="______________REC15560" localSheetId="13">#REF!</definedName>
    <definedName name="______________REC15560">#REF!</definedName>
    <definedName name="______________REC15565" localSheetId="13">#REF!</definedName>
    <definedName name="______________REC15565">#REF!</definedName>
    <definedName name="______________REC15570" localSheetId="13">#REF!</definedName>
    <definedName name="______________REC15570">#REF!</definedName>
    <definedName name="______________REC15575" localSheetId="13">#REF!</definedName>
    <definedName name="______________REC15575">#REF!</definedName>
    <definedName name="______________REC15583" localSheetId="13">#REF!</definedName>
    <definedName name="______________REC15583">#REF!</definedName>
    <definedName name="______________REC15590" localSheetId="13">#REF!</definedName>
    <definedName name="______________REC15590">#REF!</definedName>
    <definedName name="______________REC15591" localSheetId="13">#REF!</definedName>
    <definedName name="______________REC15591">#REF!</definedName>
    <definedName name="______________REC15610" localSheetId="13">#REF!</definedName>
    <definedName name="______________REC15610">#REF!</definedName>
    <definedName name="______________REC15625" localSheetId="13">#REF!</definedName>
    <definedName name="______________REC15625">#REF!</definedName>
    <definedName name="______________REC15635" localSheetId="13">#REF!</definedName>
    <definedName name="______________REC15635">#REF!</definedName>
    <definedName name="______________REC15655" localSheetId="13">#REF!</definedName>
    <definedName name="______________REC15655">#REF!</definedName>
    <definedName name="______________REC15665" localSheetId="13">#REF!</definedName>
    <definedName name="______________REC15665">#REF!</definedName>
    <definedName name="______________REC16515" localSheetId="13">#REF!</definedName>
    <definedName name="______________REC16515">#REF!</definedName>
    <definedName name="______________REC16535" localSheetId="13">#REF!</definedName>
    <definedName name="______________REC16535">#REF!</definedName>
    <definedName name="______________REC17140" localSheetId="13">#REF!</definedName>
    <definedName name="______________REC17140">#REF!</definedName>
    <definedName name="______________REC19500" localSheetId="13">#REF!</definedName>
    <definedName name="______________REC19500">#REF!</definedName>
    <definedName name="______________REC19501" localSheetId="13">#REF!</definedName>
    <definedName name="______________REC19501">#REF!</definedName>
    <definedName name="______________REC19502" localSheetId="13">#REF!</definedName>
    <definedName name="______________REC19502">#REF!</definedName>
    <definedName name="______________REC19503" localSheetId="13">#REF!</definedName>
    <definedName name="______________REC19503">#REF!</definedName>
    <definedName name="______________REC19504" localSheetId="13">#REF!</definedName>
    <definedName name="______________REC19504">#REF!</definedName>
    <definedName name="______________REC19505" localSheetId="13">#REF!</definedName>
    <definedName name="______________REC19505">#REF!</definedName>
    <definedName name="______________REC20100" localSheetId="13">#REF!</definedName>
    <definedName name="______________REC20100">#REF!</definedName>
    <definedName name="______________REC20105" localSheetId="13">#REF!</definedName>
    <definedName name="______________REC20105">#REF!</definedName>
    <definedName name="______________REC20110" localSheetId="13">#REF!</definedName>
    <definedName name="______________REC20110">#REF!</definedName>
    <definedName name="______________REC20115" localSheetId="13">#REF!</definedName>
    <definedName name="______________REC20115">#REF!</definedName>
    <definedName name="______________REC20130" localSheetId="13">#REF!</definedName>
    <definedName name="______________REC20130">#REF!</definedName>
    <definedName name="______________REC20135" localSheetId="13">#REF!</definedName>
    <definedName name="______________REC20135">#REF!</definedName>
    <definedName name="______________REC20140" localSheetId="13">#REF!</definedName>
    <definedName name="______________REC20140">#REF!</definedName>
    <definedName name="______________REC20145" localSheetId="13">#REF!</definedName>
    <definedName name="______________REC20145">#REF!</definedName>
    <definedName name="______________REC20150" localSheetId="13">#REF!</definedName>
    <definedName name="______________REC20150">#REF!</definedName>
    <definedName name="______________REC20155" localSheetId="13">#REF!</definedName>
    <definedName name="______________REC20155">#REF!</definedName>
    <definedName name="______________REC20175" localSheetId="13">#REF!</definedName>
    <definedName name="______________REC20175">#REF!</definedName>
    <definedName name="______________REC20185" localSheetId="13">#REF!</definedName>
    <definedName name="______________REC20185">#REF!</definedName>
    <definedName name="______________REC20190" localSheetId="13">#REF!</definedName>
    <definedName name="______________REC20190">#REF!</definedName>
    <definedName name="______________REC20195" localSheetId="13">#REF!</definedName>
    <definedName name="______________REC20195">#REF!</definedName>
    <definedName name="______________REC20210" localSheetId="13">#REF!</definedName>
    <definedName name="______________REC20210">#REF!</definedName>
    <definedName name="______________svi2" localSheetId="13">#REF!</definedName>
    <definedName name="______________svi2">#REF!</definedName>
    <definedName name="______________UNI11100" localSheetId="13">#REF!</definedName>
    <definedName name="______________UNI11100">#REF!</definedName>
    <definedName name="______________UNI11110" localSheetId="13">#REF!</definedName>
    <definedName name="______________UNI11110">#REF!</definedName>
    <definedName name="______________UNI11115" localSheetId="13">#REF!</definedName>
    <definedName name="______________UNI11115">#REF!</definedName>
    <definedName name="______________UNI11125" localSheetId="13">#REF!</definedName>
    <definedName name="______________UNI11125">#REF!</definedName>
    <definedName name="______________UNI11130" localSheetId="13">#REF!</definedName>
    <definedName name="______________UNI11130">#REF!</definedName>
    <definedName name="______________UNI11135" localSheetId="13">#REF!</definedName>
    <definedName name="______________UNI11135">#REF!</definedName>
    <definedName name="______________UNI11145" localSheetId="13">#REF!</definedName>
    <definedName name="______________UNI11145">#REF!</definedName>
    <definedName name="______________UNI11150" localSheetId="13">#REF!</definedName>
    <definedName name="______________UNI11150">#REF!</definedName>
    <definedName name="______________UNI11165" localSheetId="13">#REF!</definedName>
    <definedName name="______________UNI11165">#REF!</definedName>
    <definedName name="______________UNI11170" localSheetId="13">#REF!</definedName>
    <definedName name="______________UNI11170">#REF!</definedName>
    <definedName name="______________UNI11180" localSheetId="13">#REF!</definedName>
    <definedName name="______________UNI11180">#REF!</definedName>
    <definedName name="______________UNI11185" localSheetId="13">#REF!</definedName>
    <definedName name="______________UNI11185">#REF!</definedName>
    <definedName name="______________UNI11220" localSheetId="13">#REF!</definedName>
    <definedName name="______________UNI11220">#REF!</definedName>
    <definedName name="______________UNI12105" localSheetId="13">#REF!</definedName>
    <definedName name="______________UNI12105">#REF!</definedName>
    <definedName name="______________UNI12555" localSheetId="13">#REF!</definedName>
    <definedName name="______________UNI12555">#REF!</definedName>
    <definedName name="______________UNI12570" localSheetId="13">#REF!</definedName>
    <definedName name="______________UNI12570">#REF!</definedName>
    <definedName name="______________UNI12575" localSheetId="13">#REF!</definedName>
    <definedName name="______________UNI12575">#REF!</definedName>
    <definedName name="______________UNI12580" localSheetId="13">#REF!</definedName>
    <definedName name="______________UNI12580">#REF!</definedName>
    <definedName name="______________UNI12600" localSheetId="13">#REF!</definedName>
    <definedName name="______________UNI12600">#REF!</definedName>
    <definedName name="______________UNI12610" localSheetId="13">#REF!</definedName>
    <definedName name="______________UNI12610">#REF!</definedName>
    <definedName name="______________UNI12630" localSheetId="13">#REF!</definedName>
    <definedName name="______________UNI12630">#REF!</definedName>
    <definedName name="______________UNI12631" localSheetId="13">#REF!</definedName>
    <definedName name="______________UNI12631">#REF!</definedName>
    <definedName name="______________UNI12640" localSheetId="13">#REF!</definedName>
    <definedName name="______________UNI12640">#REF!</definedName>
    <definedName name="______________UNI12645" localSheetId="13">#REF!</definedName>
    <definedName name="______________UNI12645">#REF!</definedName>
    <definedName name="______________UNI12665" localSheetId="13">#REF!</definedName>
    <definedName name="______________UNI12665">#REF!</definedName>
    <definedName name="______________UNI12690" localSheetId="13">#REF!</definedName>
    <definedName name="______________UNI12690">#REF!</definedName>
    <definedName name="______________UNI12700" localSheetId="13">#REF!</definedName>
    <definedName name="______________UNI12700">#REF!</definedName>
    <definedName name="______________UNI12710" localSheetId="13">#REF!</definedName>
    <definedName name="______________UNI12710">#REF!</definedName>
    <definedName name="______________UNI13111" localSheetId="13">#REF!</definedName>
    <definedName name="______________UNI13111">#REF!</definedName>
    <definedName name="______________UNI13112" localSheetId="13">#REF!</definedName>
    <definedName name="______________UNI13112">#REF!</definedName>
    <definedName name="______________UNI13121" localSheetId="13">#REF!</definedName>
    <definedName name="______________UNI13121">#REF!</definedName>
    <definedName name="______________UNI13720" localSheetId="13">#REF!</definedName>
    <definedName name="______________UNI13720">#REF!</definedName>
    <definedName name="______________UNI14100" localSheetId="13">#REF!</definedName>
    <definedName name="______________UNI14100">#REF!</definedName>
    <definedName name="______________UNI14161" localSheetId="13">#REF!</definedName>
    <definedName name="______________UNI14161">#REF!</definedName>
    <definedName name="______________UNI14195" localSheetId="13">#REF!</definedName>
    <definedName name="______________UNI14195">#REF!</definedName>
    <definedName name="______________UNI14205" localSheetId="13">#REF!</definedName>
    <definedName name="______________UNI14205">#REF!</definedName>
    <definedName name="______________UNI14260" localSheetId="13">#REF!</definedName>
    <definedName name="______________UNI14260">#REF!</definedName>
    <definedName name="______________UNI14500" localSheetId="13">#REF!</definedName>
    <definedName name="______________UNI14500">#REF!</definedName>
    <definedName name="______________UNI14515" localSheetId="13">#REF!</definedName>
    <definedName name="______________UNI14515">#REF!</definedName>
    <definedName name="______________UNI14555" localSheetId="13">#REF!</definedName>
    <definedName name="______________UNI14555">#REF!</definedName>
    <definedName name="______________UNI14565" localSheetId="13">#REF!</definedName>
    <definedName name="______________UNI14565">#REF!</definedName>
    <definedName name="______________UNI15135" localSheetId="13">#REF!</definedName>
    <definedName name="______________UNI15135">#REF!</definedName>
    <definedName name="______________UNI15140" localSheetId="13">#REF!</definedName>
    <definedName name="______________UNI15140">#REF!</definedName>
    <definedName name="______________UNI15195" localSheetId="13">#REF!</definedName>
    <definedName name="______________UNI15195">#REF!</definedName>
    <definedName name="______________UNI15225" localSheetId="13">#REF!</definedName>
    <definedName name="______________UNI15225">#REF!</definedName>
    <definedName name="______________UNI15230" localSheetId="13">#REF!</definedName>
    <definedName name="______________UNI15230">#REF!</definedName>
    <definedName name="______________UNI15515" localSheetId="13">#REF!</definedName>
    <definedName name="______________UNI15515">#REF!</definedName>
    <definedName name="______________UNI15560" localSheetId="13">#REF!</definedName>
    <definedName name="______________UNI15560">#REF!</definedName>
    <definedName name="______________UNI15565" localSheetId="13">#REF!</definedName>
    <definedName name="______________UNI15565">#REF!</definedName>
    <definedName name="______________UNI15570" localSheetId="13">#REF!</definedName>
    <definedName name="______________UNI15570">#REF!</definedName>
    <definedName name="______________UNI15575" localSheetId="13">#REF!</definedName>
    <definedName name="______________UNI15575">#REF!</definedName>
    <definedName name="______________UNI15583" localSheetId="13">#REF!</definedName>
    <definedName name="______________UNI15583">#REF!</definedName>
    <definedName name="______________UNI15590" localSheetId="13">#REF!</definedName>
    <definedName name="______________UNI15590">#REF!</definedName>
    <definedName name="______________UNI15591" localSheetId="13">#REF!</definedName>
    <definedName name="______________UNI15591">#REF!</definedName>
    <definedName name="______________UNI15610" localSheetId="13">#REF!</definedName>
    <definedName name="______________UNI15610">#REF!</definedName>
    <definedName name="______________UNI15625" localSheetId="13">#REF!</definedName>
    <definedName name="______________UNI15625">#REF!</definedName>
    <definedName name="______________UNI15635" localSheetId="13">#REF!</definedName>
    <definedName name="______________UNI15635">#REF!</definedName>
    <definedName name="______________UNI15655" localSheetId="13">#REF!</definedName>
    <definedName name="______________UNI15655">#REF!</definedName>
    <definedName name="______________UNI15665" localSheetId="13">#REF!</definedName>
    <definedName name="______________UNI15665">#REF!</definedName>
    <definedName name="______________UNI16515" localSheetId="13">#REF!</definedName>
    <definedName name="______________UNI16515">#REF!</definedName>
    <definedName name="______________UNI16535" localSheetId="13">#REF!</definedName>
    <definedName name="______________UNI16535">#REF!</definedName>
    <definedName name="______________UNI17140" localSheetId="13">#REF!</definedName>
    <definedName name="______________UNI17140">#REF!</definedName>
    <definedName name="______________UNI19500" localSheetId="13">#REF!</definedName>
    <definedName name="______________UNI19500">#REF!</definedName>
    <definedName name="______________UNI19501" localSheetId="13">#REF!</definedName>
    <definedName name="______________UNI19501">#REF!</definedName>
    <definedName name="______________UNI19502" localSheetId="13">#REF!</definedName>
    <definedName name="______________UNI19502">#REF!</definedName>
    <definedName name="______________UNI19503" localSheetId="13">#REF!</definedName>
    <definedName name="______________UNI19503">#REF!</definedName>
    <definedName name="______________UNI19504" localSheetId="13">#REF!</definedName>
    <definedName name="______________UNI19504">#REF!</definedName>
    <definedName name="______________UNI19505" localSheetId="13">#REF!</definedName>
    <definedName name="______________UNI19505">#REF!</definedName>
    <definedName name="______________UNI20100" localSheetId="13">#REF!</definedName>
    <definedName name="______________UNI20100">#REF!</definedName>
    <definedName name="______________UNI20105" localSheetId="13">#REF!</definedName>
    <definedName name="______________UNI20105">#REF!</definedName>
    <definedName name="______________UNI20110" localSheetId="13">#REF!</definedName>
    <definedName name="______________UNI20110">#REF!</definedName>
    <definedName name="______________UNI20115" localSheetId="13">#REF!</definedName>
    <definedName name="______________UNI20115">#REF!</definedName>
    <definedName name="______________UNI20130" localSheetId="13">#REF!</definedName>
    <definedName name="______________UNI20130">#REF!</definedName>
    <definedName name="______________UNI20140" localSheetId="13">#REF!</definedName>
    <definedName name="______________UNI20140">#REF!</definedName>
    <definedName name="______________UNI20145" localSheetId="13">#REF!</definedName>
    <definedName name="______________UNI20145">#REF!</definedName>
    <definedName name="______________UNI20150" localSheetId="13">#REF!</definedName>
    <definedName name="______________UNI20150">#REF!</definedName>
    <definedName name="______________UNI20155" localSheetId="13">#REF!</definedName>
    <definedName name="______________UNI20155">#REF!</definedName>
    <definedName name="______________UNI20175" localSheetId="13">#REF!</definedName>
    <definedName name="______________UNI20175">#REF!</definedName>
    <definedName name="______________UNI20185" localSheetId="13">#REF!</definedName>
    <definedName name="______________UNI20185">#REF!</definedName>
    <definedName name="______________UNI20190" localSheetId="13">#REF!</definedName>
    <definedName name="______________UNI20190">#REF!</definedName>
    <definedName name="______________UNI20195" localSheetId="13">#REF!</definedName>
    <definedName name="______________UNI20195">#REF!</definedName>
    <definedName name="______________UNI20210" localSheetId="13">#REF!</definedName>
    <definedName name="______________UNI20210">#REF!</definedName>
    <definedName name="______________VAL11100" localSheetId="13">#REF!</definedName>
    <definedName name="______________VAL11100">#REF!</definedName>
    <definedName name="______________VAL11110" localSheetId="13">#REF!</definedName>
    <definedName name="______________VAL11110">#REF!</definedName>
    <definedName name="______________VAL11115" localSheetId="13">#REF!</definedName>
    <definedName name="______________VAL11115">#REF!</definedName>
    <definedName name="______________VAL11125" localSheetId="13">#REF!</definedName>
    <definedName name="______________VAL11125">#REF!</definedName>
    <definedName name="______________VAL11130" localSheetId="13">#REF!</definedName>
    <definedName name="______________VAL11130">#REF!</definedName>
    <definedName name="______________VAL11135" localSheetId="13">#REF!</definedName>
    <definedName name="______________VAL11135">#REF!</definedName>
    <definedName name="______________VAL11145" localSheetId="13">#REF!</definedName>
    <definedName name="______________VAL11145">#REF!</definedName>
    <definedName name="______________VAL11150" localSheetId="13">#REF!</definedName>
    <definedName name="______________VAL11150">#REF!</definedName>
    <definedName name="______________VAL11165" localSheetId="13">#REF!</definedName>
    <definedName name="______________VAL11165">#REF!</definedName>
    <definedName name="______________VAL11170" localSheetId="13">#REF!</definedName>
    <definedName name="______________VAL11170">#REF!</definedName>
    <definedName name="______________VAL11180" localSheetId="13">#REF!</definedName>
    <definedName name="______________VAL11180">#REF!</definedName>
    <definedName name="______________VAL11185" localSheetId="13">#REF!</definedName>
    <definedName name="______________VAL11185">#REF!</definedName>
    <definedName name="______________VAL11220" localSheetId="13">#REF!</definedName>
    <definedName name="______________VAL11220">#REF!</definedName>
    <definedName name="______________VAL12105" localSheetId="13">#REF!</definedName>
    <definedName name="______________VAL12105">#REF!</definedName>
    <definedName name="______________VAL12555" localSheetId="13">#REF!</definedName>
    <definedName name="______________VAL12555">#REF!</definedName>
    <definedName name="______________VAL12570" localSheetId="13">#REF!</definedName>
    <definedName name="______________VAL12570">#REF!</definedName>
    <definedName name="______________VAL12575" localSheetId="13">#REF!</definedName>
    <definedName name="______________VAL12575">#REF!</definedName>
    <definedName name="______________VAL12580" localSheetId="13">#REF!</definedName>
    <definedName name="______________VAL12580">#REF!</definedName>
    <definedName name="______________VAL12600" localSheetId="13">#REF!</definedName>
    <definedName name="______________VAL12600">#REF!</definedName>
    <definedName name="______________VAL12610" localSheetId="13">#REF!</definedName>
    <definedName name="______________VAL12610">#REF!</definedName>
    <definedName name="______________VAL12630" localSheetId="13">#REF!</definedName>
    <definedName name="______________VAL12630">#REF!</definedName>
    <definedName name="______________VAL12631" localSheetId="13">#REF!</definedName>
    <definedName name="______________VAL12631">#REF!</definedName>
    <definedName name="______________VAL12640" localSheetId="13">#REF!</definedName>
    <definedName name="______________VAL12640">#REF!</definedName>
    <definedName name="______________VAL12645" localSheetId="13">#REF!</definedName>
    <definedName name="______________VAL12645">#REF!</definedName>
    <definedName name="______________VAL12665" localSheetId="13">#REF!</definedName>
    <definedName name="______________VAL12665">#REF!</definedName>
    <definedName name="______________VAL12690" localSheetId="13">#REF!</definedName>
    <definedName name="______________VAL12690">#REF!</definedName>
    <definedName name="______________VAL12700" localSheetId="13">#REF!</definedName>
    <definedName name="______________VAL12700">#REF!</definedName>
    <definedName name="______________VAL12710" localSheetId="13">#REF!</definedName>
    <definedName name="______________VAL12710">#REF!</definedName>
    <definedName name="______________VAL13111" localSheetId="13">#REF!</definedName>
    <definedName name="______________VAL13111">#REF!</definedName>
    <definedName name="______________VAL13112" localSheetId="13">#REF!</definedName>
    <definedName name="______________VAL13112">#REF!</definedName>
    <definedName name="______________VAL13121" localSheetId="13">#REF!</definedName>
    <definedName name="______________VAL13121">#REF!</definedName>
    <definedName name="______________VAL13720" localSheetId="13">#REF!</definedName>
    <definedName name="______________VAL13720">#REF!</definedName>
    <definedName name="______________VAL14100" localSheetId="13">#REF!</definedName>
    <definedName name="______________VAL14100">#REF!</definedName>
    <definedName name="______________VAL14161" localSheetId="13">#REF!</definedName>
    <definedName name="______________VAL14161">#REF!</definedName>
    <definedName name="______________VAL14195" localSheetId="13">#REF!</definedName>
    <definedName name="______________VAL14195">#REF!</definedName>
    <definedName name="______________VAL14205" localSheetId="13">#REF!</definedName>
    <definedName name="______________VAL14205">#REF!</definedName>
    <definedName name="______________VAL14260" localSheetId="13">#REF!</definedName>
    <definedName name="______________VAL14260">#REF!</definedName>
    <definedName name="______________VAL14500" localSheetId="13">#REF!</definedName>
    <definedName name="______________VAL14500">#REF!</definedName>
    <definedName name="______________VAL14515" localSheetId="13">#REF!</definedName>
    <definedName name="______________VAL14515">#REF!</definedName>
    <definedName name="______________VAL14555" localSheetId="13">#REF!</definedName>
    <definedName name="______________VAL14555">#REF!</definedName>
    <definedName name="______________VAL14565" localSheetId="13">#REF!</definedName>
    <definedName name="______________VAL14565">#REF!</definedName>
    <definedName name="______________VAL15135" localSheetId="13">#REF!</definedName>
    <definedName name="______________VAL15135">#REF!</definedName>
    <definedName name="______________VAL15140" localSheetId="13">#REF!</definedName>
    <definedName name="______________VAL15140">#REF!</definedName>
    <definedName name="______________VAL15195" localSheetId="13">#REF!</definedName>
    <definedName name="______________VAL15195">#REF!</definedName>
    <definedName name="______________VAL15225" localSheetId="13">#REF!</definedName>
    <definedName name="______________VAL15225">#REF!</definedName>
    <definedName name="______________VAL15230" localSheetId="13">#REF!</definedName>
    <definedName name="______________VAL15230">#REF!</definedName>
    <definedName name="______________VAL15515" localSheetId="13">#REF!</definedName>
    <definedName name="______________VAL15515">#REF!</definedName>
    <definedName name="______________VAL15560" localSheetId="13">#REF!</definedName>
    <definedName name="______________VAL15560">#REF!</definedName>
    <definedName name="______________VAL15565" localSheetId="13">#REF!</definedName>
    <definedName name="______________VAL15565">#REF!</definedName>
    <definedName name="______________VAL15570" localSheetId="13">#REF!</definedName>
    <definedName name="______________VAL15570">#REF!</definedName>
    <definedName name="______________VAL15575" localSheetId="13">#REF!</definedName>
    <definedName name="______________VAL15575">#REF!</definedName>
    <definedName name="______________VAL15583" localSheetId="13">#REF!</definedName>
    <definedName name="______________VAL15583">#REF!</definedName>
    <definedName name="______________VAL15590" localSheetId="13">#REF!</definedName>
    <definedName name="______________VAL15590">#REF!</definedName>
    <definedName name="______________VAL15591" localSheetId="13">#REF!</definedName>
    <definedName name="______________VAL15591">#REF!</definedName>
    <definedName name="______________VAL15610" localSheetId="13">#REF!</definedName>
    <definedName name="______________VAL15610">#REF!</definedName>
    <definedName name="______________VAL15625" localSheetId="13">#REF!</definedName>
    <definedName name="______________VAL15625">#REF!</definedName>
    <definedName name="______________VAL15635" localSheetId="13">#REF!</definedName>
    <definedName name="______________VAL15635">#REF!</definedName>
    <definedName name="______________VAL15655" localSheetId="13">#REF!</definedName>
    <definedName name="______________VAL15655">#REF!</definedName>
    <definedName name="______________VAL15665" localSheetId="13">#REF!</definedName>
    <definedName name="______________VAL15665">#REF!</definedName>
    <definedName name="______________VAL16515" localSheetId="13">#REF!</definedName>
    <definedName name="______________VAL16515">#REF!</definedName>
    <definedName name="______________VAL16535" localSheetId="13">#REF!</definedName>
    <definedName name="______________VAL16535">#REF!</definedName>
    <definedName name="______________VAL17140" localSheetId="13">#REF!</definedName>
    <definedName name="______________VAL17140">#REF!</definedName>
    <definedName name="______________VAL19500" localSheetId="13">#REF!</definedName>
    <definedName name="______________VAL19500">#REF!</definedName>
    <definedName name="______________VAL19501" localSheetId="13">#REF!</definedName>
    <definedName name="______________VAL19501">#REF!</definedName>
    <definedName name="______________VAL19502" localSheetId="13">#REF!</definedName>
    <definedName name="______________VAL19502">#REF!</definedName>
    <definedName name="______________VAL19503" localSheetId="13">#REF!</definedName>
    <definedName name="______________VAL19503">#REF!</definedName>
    <definedName name="______________VAL19504" localSheetId="13">#REF!</definedName>
    <definedName name="______________VAL19504">#REF!</definedName>
    <definedName name="______________VAL19505" localSheetId="13">#REF!</definedName>
    <definedName name="______________VAL19505">#REF!</definedName>
    <definedName name="______________VAL20100" localSheetId="13">#REF!</definedName>
    <definedName name="______________VAL20100">#REF!</definedName>
    <definedName name="______________VAL20105" localSheetId="13">#REF!</definedName>
    <definedName name="______________VAL20105">#REF!</definedName>
    <definedName name="______________VAL20110" localSheetId="13">#REF!</definedName>
    <definedName name="______________VAL20110">#REF!</definedName>
    <definedName name="______________VAL20115" localSheetId="13">#REF!</definedName>
    <definedName name="______________VAL20115">#REF!</definedName>
    <definedName name="______________VAL20130" localSheetId="13">#REF!</definedName>
    <definedName name="______________VAL20130">#REF!</definedName>
    <definedName name="______________VAL20135" localSheetId="13">#REF!</definedName>
    <definedName name="______________VAL20135">#REF!</definedName>
    <definedName name="______________VAL20140" localSheetId="13">#REF!</definedName>
    <definedName name="______________VAL20140">#REF!</definedName>
    <definedName name="______________VAL20145" localSheetId="13">#REF!</definedName>
    <definedName name="______________VAL20145">#REF!</definedName>
    <definedName name="______________VAL20150" localSheetId="13">#REF!</definedName>
    <definedName name="______________VAL20150">#REF!</definedName>
    <definedName name="______________VAL20155" localSheetId="13">#REF!</definedName>
    <definedName name="______________VAL20155">#REF!</definedName>
    <definedName name="______________VAL20175" localSheetId="13">#REF!</definedName>
    <definedName name="______________VAL20175">#REF!</definedName>
    <definedName name="______________VAL20185" localSheetId="13">#REF!</definedName>
    <definedName name="______________VAL20185">#REF!</definedName>
    <definedName name="______________VAL20190" localSheetId="13">#REF!</definedName>
    <definedName name="______________VAL20190">#REF!</definedName>
    <definedName name="______________VAL20195" localSheetId="13">#REF!</definedName>
    <definedName name="______________VAL20195">#REF!</definedName>
    <definedName name="______________VAL20210" localSheetId="13">#REF!</definedName>
    <definedName name="______________VAL20210">#REF!</definedName>
    <definedName name="_____________UNI20135" localSheetId="13">#REF!</definedName>
    <definedName name="_____________UNI20135">#REF!</definedName>
    <definedName name="___A1">"$#REF!.$#REF!$#REF!"</definedName>
    <definedName name="___GLB2">"$#REF!.$B$5:$G$2380"</definedName>
    <definedName name="___svi2">"$#REF!.$B$5:$F$103"</definedName>
    <definedName name="__A1" localSheetId="13">#REF!</definedName>
    <definedName name="__A1">#REF!</definedName>
    <definedName name="__cab1" localSheetId="13">#REF!</definedName>
    <definedName name="__cab1">#REF!</definedName>
    <definedName name="__COM010201" localSheetId="13">#REF!</definedName>
    <definedName name="__COM010201">#REF!</definedName>
    <definedName name="__COM010202" localSheetId="13">#REF!</definedName>
    <definedName name="__COM010202">#REF!</definedName>
    <definedName name="__COM010205" localSheetId="13">#REF!</definedName>
    <definedName name="__COM010205">#REF!</definedName>
    <definedName name="__COM010206" localSheetId="13">#REF!</definedName>
    <definedName name="__COM010206">#REF!</definedName>
    <definedName name="__COM010210" localSheetId="13">#REF!</definedName>
    <definedName name="__COM010210">#REF!</definedName>
    <definedName name="__COM010301" localSheetId="13">#REF!</definedName>
    <definedName name="__COM010301">#REF!</definedName>
    <definedName name="__COM010401" localSheetId="13">#REF!</definedName>
    <definedName name="__COM010401">#REF!</definedName>
    <definedName name="__COM010402" localSheetId="13">#REF!</definedName>
    <definedName name="__COM010402">#REF!</definedName>
    <definedName name="__COM010407" localSheetId="13">#REF!</definedName>
    <definedName name="__COM010407">#REF!</definedName>
    <definedName name="__COM010413" localSheetId="13">#REF!</definedName>
    <definedName name="__COM010413">#REF!</definedName>
    <definedName name="__COM010501" localSheetId="13">#REF!</definedName>
    <definedName name="__COM010501">#REF!</definedName>
    <definedName name="__COM010503" localSheetId="13">#REF!</definedName>
    <definedName name="__COM010503">#REF!</definedName>
    <definedName name="__COM010505" localSheetId="13">#REF!</definedName>
    <definedName name="__COM010505">#REF!</definedName>
    <definedName name="__COM010509" localSheetId="13">#REF!</definedName>
    <definedName name="__COM010509">#REF!</definedName>
    <definedName name="__COM010512" localSheetId="13">#REF!</definedName>
    <definedName name="__COM010512">#REF!</definedName>
    <definedName name="__COM010518" localSheetId="13">#REF!</definedName>
    <definedName name="__COM010518">#REF!</definedName>
    <definedName name="__COM010519" localSheetId="13">#REF!</definedName>
    <definedName name="__COM010519">#REF!</definedName>
    <definedName name="__COM010521" localSheetId="13">#REF!</definedName>
    <definedName name="__COM010521">#REF!</definedName>
    <definedName name="__COM010523" localSheetId="13">#REF!</definedName>
    <definedName name="__COM010523">#REF!</definedName>
    <definedName name="__COM010532" localSheetId="13">#REF!</definedName>
    <definedName name="__COM010532">#REF!</definedName>
    <definedName name="__COM010533" localSheetId="13">#REF!</definedName>
    <definedName name="__COM010533">#REF!</definedName>
    <definedName name="__COM010536" localSheetId="13">#REF!</definedName>
    <definedName name="__COM010536">#REF!</definedName>
    <definedName name="__COM010701" localSheetId="13">#REF!</definedName>
    <definedName name="__COM010701">#REF!</definedName>
    <definedName name="__COM010703" localSheetId="13">#REF!</definedName>
    <definedName name="__COM010703">#REF!</definedName>
    <definedName name="__COM010705" localSheetId="13">#REF!</definedName>
    <definedName name="__COM010705">#REF!</definedName>
    <definedName name="__COM010708" localSheetId="13">#REF!</definedName>
    <definedName name="__COM010708">#REF!</definedName>
    <definedName name="__COM010710" localSheetId="13">#REF!</definedName>
    <definedName name="__COM010710">#REF!</definedName>
    <definedName name="__COM010712" localSheetId="13">#REF!</definedName>
    <definedName name="__COM010712">#REF!</definedName>
    <definedName name="__COM010717" localSheetId="13">#REF!</definedName>
    <definedName name="__COM010717">#REF!</definedName>
    <definedName name="__COM010718" localSheetId="13">#REF!</definedName>
    <definedName name="__COM010718">#REF!</definedName>
    <definedName name="__COM020201" localSheetId="13">#REF!</definedName>
    <definedName name="__COM020201">#REF!</definedName>
    <definedName name="__COM020205" localSheetId="13">#REF!</definedName>
    <definedName name="__COM020205">#REF!</definedName>
    <definedName name="__COM020211" localSheetId="13">#REF!</definedName>
    <definedName name="__COM020211">#REF!</definedName>
    <definedName name="__COM020217" localSheetId="13">#REF!</definedName>
    <definedName name="__COM020217">#REF!</definedName>
    <definedName name="__COM030102" localSheetId="13">#REF!</definedName>
    <definedName name="__COM030102">#REF!</definedName>
    <definedName name="__COM030201" localSheetId="13">#REF!</definedName>
    <definedName name="__COM030201">#REF!</definedName>
    <definedName name="__COM030303" localSheetId="13">#REF!</definedName>
    <definedName name="__COM030303">#REF!</definedName>
    <definedName name="__COM030317" localSheetId="13">#REF!</definedName>
    <definedName name="__COM030317">#REF!</definedName>
    <definedName name="__COM040101" localSheetId="13">#REF!</definedName>
    <definedName name="__COM040101">#REF!</definedName>
    <definedName name="__COM040202" localSheetId="13">#REF!</definedName>
    <definedName name="__COM040202">#REF!</definedName>
    <definedName name="__COM050103" localSheetId="13">#REF!</definedName>
    <definedName name="__COM050103">#REF!</definedName>
    <definedName name="__COM050207" localSheetId="13">#REF!</definedName>
    <definedName name="__COM050207">#REF!</definedName>
    <definedName name="__COM060101" localSheetId="13">#REF!</definedName>
    <definedName name="__COM060101">#REF!</definedName>
    <definedName name="__COM080101" localSheetId="13">#REF!</definedName>
    <definedName name="__COM080101">#REF!</definedName>
    <definedName name="__COM080310" localSheetId="13">#REF!</definedName>
    <definedName name="__COM080310">#REF!</definedName>
    <definedName name="__COM090101" localSheetId="13">#REF!</definedName>
    <definedName name="__COM090101">#REF!</definedName>
    <definedName name="__COM100302" localSheetId="13">#REF!</definedName>
    <definedName name="__COM100302">#REF!</definedName>
    <definedName name="__COM110101" localSheetId="13">#REF!</definedName>
    <definedName name="__COM110101">#REF!</definedName>
    <definedName name="__COM110104" localSheetId="13">#REF!</definedName>
    <definedName name="__COM110104">#REF!</definedName>
    <definedName name="__COM110107" localSheetId="13">#REF!</definedName>
    <definedName name="__COM110107">#REF!</definedName>
    <definedName name="__COM120101" localSheetId="13">#REF!</definedName>
    <definedName name="__COM120101">#REF!</definedName>
    <definedName name="__COM120105" localSheetId="13">#REF!</definedName>
    <definedName name="__COM120105">#REF!</definedName>
    <definedName name="__COM120106" localSheetId="13">#REF!</definedName>
    <definedName name="__COM120106">#REF!</definedName>
    <definedName name="__COM120107" localSheetId="13">#REF!</definedName>
    <definedName name="__COM120107">#REF!</definedName>
    <definedName name="__COM120110" localSheetId="13">#REF!</definedName>
    <definedName name="__COM120110">#REF!</definedName>
    <definedName name="__COM120150" localSheetId="13">#REF!</definedName>
    <definedName name="__COM120150">#REF!</definedName>
    <definedName name="__COM130101" localSheetId="13">#REF!</definedName>
    <definedName name="__COM130101">#REF!</definedName>
    <definedName name="__COM130103" localSheetId="13">#REF!</definedName>
    <definedName name="__COM130103">#REF!</definedName>
    <definedName name="__COM130304" localSheetId="13">#REF!</definedName>
    <definedName name="__COM130304">#REF!</definedName>
    <definedName name="__COM130401" localSheetId="13">#REF!</definedName>
    <definedName name="__COM130401">#REF!</definedName>
    <definedName name="__COM140102" localSheetId="13">#REF!</definedName>
    <definedName name="__COM140102">#REF!</definedName>
    <definedName name="__COM140109" localSheetId="13">#REF!</definedName>
    <definedName name="__COM140109">#REF!</definedName>
    <definedName name="__COM140113" localSheetId="13">#REF!</definedName>
    <definedName name="__COM140113">#REF!</definedName>
    <definedName name="__COM140122" localSheetId="13">#REF!</definedName>
    <definedName name="__COM140122">#REF!</definedName>
    <definedName name="__COM140126" localSheetId="13">#REF!</definedName>
    <definedName name="__COM140126">#REF!</definedName>
    <definedName name="__COM140129" localSheetId="13">#REF!</definedName>
    <definedName name="__COM140129">#REF!</definedName>
    <definedName name="__COM140135" localSheetId="13">#REF!</definedName>
    <definedName name="__COM140135">#REF!</definedName>
    <definedName name="__COM140143" localSheetId="13">#REF!</definedName>
    <definedName name="__COM140143">#REF!</definedName>
    <definedName name="__COM140145" localSheetId="13">#REF!</definedName>
    <definedName name="__COM140145">#REF!</definedName>
    <definedName name="__COM150130" localSheetId="13">#REF!</definedName>
    <definedName name="__COM150130">#REF!</definedName>
    <definedName name="__COM170101" localSheetId="13">#REF!</definedName>
    <definedName name="__COM170101">#REF!</definedName>
    <definedName name="__COM170102" localSheetId="13">#REF!</definedName>
    <definedName name="__COM170102">#REF!</definedName>
    <definedName name="__COM170103" localSheetId="13">#REF!</definedName>
    <definedName name="__COM170103">#REF!</definedName>
    <definedName name="__GLB2" localSheetId="13">#REF!</definedName>
    <definedName name="__GLB2">#REF!</definedName>
    <definedName name="__i3" localSheetId="13">#REF!</definedName>
    <definedName name="__i3">#REF!</definedName>
    <definedName name="__MAO010201" localSheetId="13">#REF!</definedName>
    <definedName name="__MAO010201">#REF!</definedName>
    <definedName name="__MAO010202" localSheetId="13">#REF!</definedName>
    <definedName name="__MAO010202">#REF!</definedName>
    <definedName name="__MAO010205" localSheetId="13">#REF!</definedName>
    <definedName name="__MAO010205">#REF!</definedName>
    <definedName name="__MAO010206" localSheetId="13">#REF!</definedName>
    <definedName name="__MAO010206">#REF!</definedName>
    <definedName name="__MAO010210" localSheetId="13">#REF!</definedName>
    <definedName name="__MAO010210">#REF!</definedName>
    <definedName name="__MAO010401" localSheetId="13">#REF!</definedName>
    <definedName name="__MAO010401">#REF!</definedName>
    <definedName name="__MAO010402" localSheetId="13">#REF!</definedName>
    <definedName name="__MAO010402">#REF!</definedName>
    <definedName name="__MAO010407" localSheetId="13">#REF!</definedName>
    <definedName name="__MAO010407">#REF!</definedName>
    <definedName name="__MAO010413" localSheetId="13">#REF!</definedName>
    <definedName name="__MAO010413">#REF!</definedName>
    <definedName name="__MAO010501" localSheetId="13">#REF!</definedName>
    <definedName name="__MAO010501">#REF!</definedName>
    <definedName name="__MAO010503" localSheetId="13">#REF!</definedName>
    <definedName name="__MAO010503">#REF!</definedName>
    <definedName name="__MAO010505" localSheetId="13">#REF!</definedName>
    <definedName name="__MAO010505">#REF!</definedName>
    <definedName name="__MAO010509" localSheetId="13">#REF!</definedName>
    <definedName name="__MAO010509">#REF!</definedName>
    <definedName name="__MAO010512" localSheetId="13">#REF!</definedName>
    <definedName name="__MAO010512">#REF!</definedName>
    <definedName name="__MAO010518" localSheetId="13">#REF!</definedName>
    <definedName name="__MAO010518">#REF!</definedName>
    <definedName name="__MAO010519" localSheetId="13">#REF!</definedName>
    <definedName name="__MAO010519">#REF!</definedName>
    <definedName name="__MAO010521" localSheetId="13">#REF!</definedName>
    <definedName name="__MAO010521">#REF!</definedName>
    <definedName name="__MAO010523" localSheetId="13">#REF!</definedName>
    <definedName name="__MAO010523">#REF!</definedName>
    <definedName name="__MAO010532" localSheetId="13">#REF!</definedName>
    <definedName name="__MAO010532">#REF!</definedName>
    <definedName name="__MAO010533" localSheetId="13">#REF!</definedName>
    <definedName name="__MAO010533">#REF!</definedName>
    <definedName name="__MAO010536" localSheetId="13">#REF!</definedName>
    <definedName name="__MAO010536">#REF!</definedName>
    <definedName name="__MAO010701" localSheetId="13">#REF!</definedName>
    <definedName name="__MAO010701">#REF!</definedName>
    <definedName name="__MAO010703" localSheetId="13">#REF!</definedName>
    <definedName name="__MAO010703">#REF!</definedName>
    <definedName name="__MAO010705" localSheetId="13">#REF!</definedName>
    <definedName name="__MAO010705">#REF!</definedName>
    <definedName name="__MAO010708" localSheetId="13">#REF!</definedName>
    <definedName name="__MAO010708">#REF!</definedName>
    <definedName name="__MAO010710" localSheetId="13">#REF!</definedName>
    <definedName name="__MAO010710">#REF!</definedName>
    <definedName name="__MAO010712" localSheetId="13">#REF!</definedName>
    <definedName name="__MAO010712">#REF!</definedName>
    <definedName name="__MAO010717" localSheetId="13">#REF!</definedName>
    <definedName name="__MAO010717">#REF!</definedName>
    <definedName name="__MAO020201" localSheetId="13">#REF!</definedName>
    <definedName name="__MAO020201">#REF!</definedName>
    <definedName name="__MAO020205" localSheetId="13">#REF!</definedName>
    <definedName name="__MAO020205">#REF!</definedName>
    <definedName name="__MAO020211" localSheetId="13">#REF!</definedName>
    <definedName name="__MAO020211">#REF!</definedName>
    <definedName name="__MAO020217" localSheetId="13">#REF!</definedName>
    <definedName name="__MAO020217">#REF!</definedName>
    <definedName name="__MAO030102" localSheetId="13">#REF!</definedName>
    <definedName name="__MAO030102">#REF!</definedName>
    <definedName name="__MAO030201" localSheetId="13">#REF!</definedName>
    <definedName name="__MAO030201">#REF!</definedName>
    <definedName name="__MAO030303" localSheetId="13">#REF!</definedName>
    <definedName name="__MAO030303">#REF!</definedName>
    <definedName name="__MAO030317" localSheetId="13">#REF!</definedName>
    <definedName name="__MAO030317">#REF!</definedName>
    <definedName name="__MAO040101" localSheetId="13">#REF!</definedName>
    <definedName name="__MAO040101">#REF!</definedName>
    <definedName name="__MAO040202" localSheetId="13">#REF!</definedName>
    <definedName name="__MAO040202">#REF!</definedName>
    <definedName name="__MAO050103" localSheetId="13">#REF!</definedName>
    <definedName name="__MAO050103">#REF!</definedName>
    <definedName name="__MAO050207" localSheetId="13">#REF!</definedName>
    <definedName name="__MAO050207">#REF!</definedName>
    <definedName name="__MAO060101" localSheetId="13">#REF!</definedName>
    <definedName name="__MAO060101">#REF!</definedName>
    <definedName name="__MAO080310" localSheetId="13">#REF!</definedName>
    <definedName name="__MAO080310">#REF!</definedName>
    <definedName name="__MAO090101" localSheetId="13">#REF!</definedName>
    <definedName name="__MAO090101">#REF!</definedName>
    <definedName name="__MAO110101" localSheetId="13">#REF!</definedName>
    <definedName name="__MAO110101">#REF!</definedName>
    <definedName name="__MAO110104" localSheetId="13">#REF!</definedName>
    <definedName name="__MAO110104">#REF!</definedName>
    <definedName name="__MAO110107" localSheetId="13">#REF!</definedName>
    <definedName name="__MAO110107">#REF!</definedName>
    <definedName name="__MAO120101" localSheetId="13">#REF!</definedName>
    <definedName name="__MAO120101">#REF!</definedName>
    <definedName name="__MAO120105" localSheetId="13">#REF!</definedName>
    <definedName name="__MAO120105">#REF!</definedName>
    <definedName name="__MAO120106" localSheetId="13">#REF!</definedName>
    <definedName name="__MAO120106">#REF!</definedName>
    <definedName name="__MAO120107" localSheetId="13">#REF!</definedName>
    <definedName name="__MAO120107">#REF!</definedName>
    <definedName name="__MAO120110" localSheetId="13">#REF!</definedName>
    <definedName name="__MAO120110">#REF!</definedName>
    <definedName name="__MAO120150" localSheetId="13">#REF!</definedName>
    <definedName name="__MAO120150">#REF!</definedName>
    <definedName name="__MAO130101" localSheetId="13">#REF!</definedName>
    <definedName name="__MAO130101">#REF!</definedName>
    <definedName name="__MAO130103" localSheetId="13">#REF!</definedName>
    <definedName name="__MAO130103">#REF!</definedName>
    <definedName name="__MAO130304" localSheetId="13">#REF!</definedName>
    <definedName name="__MAO130304">#REF!</definedName>
    <definedName name="__MAO130401" localSheetId="13">#REF!</definedName>
    <definedName name="__MAO130401">#REF!</definedName>
    <definedName name="__MAO140102" localSheetId="13">#REF!</definedName>
    <definedName name="__MAO140102">#REF!</definedName>
    <definedName name="__MAO140109" localSheetId="13">#REF!</definedName>
    <definedName name="__MAO140109">#REF!</definedName>
    <definedName name="__MAO140113" localSheetId="13">#REF!</definedName>
    <definedName name="__MAO140113">#REF!</definedName>
    <definedName name="__MAO140122" localSheetId="13">#REF!</definedName>
    <definedName name="__MAO140122">#REF!</definedName>
    <definedName name="__MAO140126" localSheetId="13">#REF!</definedName>
    <definedName name="__MAO140126">#REF!</definedName>
    <definedName name="__MAO140129" localSheetId="13">#REF!</definedName>
    <definedName name="__MAO140129">#REF!</definedName>
    <definedName name="__MAO140135" localSheetId="13">#REF!</definedName>
    <definedName name="__MAO140135">#REF!</definedName>
    <definedName name="__MAO140143" localSheetId="13">#REF!</definedName>
    <definedName name="__MAO140143">#REF!</definedName>
    <definedName name="__MAO140145" localSheetId="13">#REF!</definedName>
    <definedName name="__MAO140145">#REF!</definedName>
    <definedName name="__MAT010301" localSheetId="13">#REF!</definedName>
    <definedName name="__MAT010301">#REF!</definedName>
    <definedName name="__MAT010401" localSheetId="13">#REF!</definedName>
    <definedName name="__MAT010401">#REF!</definedName>
    <definedName name="__MAT010402" localSheetId="13">#REF!</definedName>
    <definedName name="__MAT010402">#REF!</definedName>
    <definedName name="__MAT010407" localSheetId="13">#REF!</definedName>
    <definedName name="__MAT010407">#REF!</definedName>
    <definedName name="__MAT010413" localSheetId="13">#REF!</definedName>
    <definedName name="__MAT010413">#REF!</definedName>
    <definedName name="__MAT010536" localSheetId="13">#REF!</definedName>
    <definedName name="__MAT010536">#REF!</definedName>
    <definedName name="__MAT010703" localSheetId="13">#REF!</definedName>
    <definedName name="__MAT010703">#REF!</definedName>
    <definedName name="__MAT010708" localSheetId="13">#REF!</definedName>
    <definedName name="__MAT010708">#REF!</definedName>
    <definedName name="__MAT010710" localSheetId="13">#REF!</definedName>
    <definedName name="__MAT010710">#REF!</definedName>
    <definedName name="__MAT010718" localSheetId="13">#REF!</definedName>
    <definedName name="__MAT010718">#REF!</definedName>
    <definedName name="__MAT020201" localSheetId="13">#REF!</definedName>
    <definedName name="__MAT020201">#REF!</definedName>
    <definedName name="__MAT020205" localSheetId="13">#REF!</definedName>
    <definedName name="__MAT020205">#REF!</definedName>
    <definedName name="__MAT020211" localSheetId="13">#REF!</definedName>
    <definedName name="__MAT020211">#REF!</definedName>
    <definedName name="__MAT030102" localSheetId="13">#REF!</definedName>
    <definedName name="__MAT030102">#REF!</definedName>
    <definedName name="__MAT030201" localSheetId="13">#REF!</definedName>
    <definedName name="__MAT030201">#REF!</definedName>
    <definedName name="__MAT030303" localSheetId="13">#REF!</definedName>
    <definedName name="__MAT030303">#REF!</definedName>
    <definedName name="__MAT030317" localSheetId="13">#REF!</definedName>
    <definedName name="__MAT030317">#REF!</definedName>
    <definedName name="__MAT040101" localSheetId="13">#REF!</definedName>
    <definedName name="__MAT040101">#REF!</definedName>
    <definedName name="__MAT040202" localSheetId="13">#REF!</definedName>
    <definedName name="__MAT040202">#REF!</definedName>
    <definedName name="__MAT050103" localSheetId="13">#REF!</definedName>
    <definedName name="__MAT050103">#REF!</definedName>
    <definedName name="__MAT050207" localSheetId="13">#REF!</definedName>
    <definedName name="__MAT050207">#REF!</definedName>
    <definedName name="__MAT060101" localSheetId="13">#REF!</definedName>
    <definedName name="__MAT060101">#REF!</definedName>
    <definedName name="__MAT080101" localSheetId="13">#REF!</definedName>
    <definedName name="__MAT080101">#REF!</definedName>
    <definedName name="__MAT080310" localSheetId="13">#REF!</definedName>
    <definedName name="__MAT080310">#REF!</definedName>
    <definedName name="__MAT090101" localSheetId="13">#REF!</definedName>
    <definedName name="__MAT090101">#REF!</definedName>
    <definedName name="__MAT100302" localSheetId="13">#REF!</definedName>
    <definedName name="__MAT100302">#REF!</definedName>
    <definedName name="__MAT110101" localSheetId="13">#REF!</definedName>
    <definedName name="__MAT110101">#REF!</definedName>
    <definedName name="__MAT110104" localSheetId="13">#REF!</definedName>
    <definedName name="__MAT110104">#REF!</definedName>
    <definedName name="__MAT110107" localSheetId="13">#REF!</definedName>
    <definedName name="__MAT110107">#REF!</definedName>
    <definedName name="__MAT120101" localSheetId="13">#REF!</definedName>
    <definedName name="__MAT120101">#REF!</definedName>
    <definedName name="__MAT120105" localSheetId="13">#REF!</definedName>
    <definedName name="__MAT120105">#REF!</definedName>
    <definedName name="__MAT120106" localSheetId="13">#REF!</definedName>
    <definedName name="__MAT120106">#REF!</definedName>
    <definedName name="__MAT120107" localSheetId="13">#REF!</definedName>
    <definedName name="__MAT120107">#REF!</definedName>
    <definedName name="__MAT120110" localSheetId="13">#REF!</definedName>
    <definedName name="__MAT120110">#REF!</definedName>
    <definedName name="__MAT120150" localSheetId="13">#REF!</definedName>
    <definedName name="__MAT120150">#REF!</definedName>
    <definedName name="__MAT130101" localSheetId="13">#REF!</definedName>
    <definedName name="__MAT130101">#REF!</definedName>
    <definedName name="__MAT130103" localSheetId="13">#REF!</definedName>
    <definedName name="__MAT130103">#REF!</definedName>
    <definedName name="__MAT130304" localSheetId="13">#REF!</definedName>
    <definedName name="__MAT130304">#REF!</definedName>
    <definedName name="__MAT130401" localSheetId="13">#REF!</definedName>
    <definedName name="__MAT130401">#REF!</definedName>
    <definedName name="__MAT140102" localSheetId="13">#REF!</definedName>
    <definedName name="__MAT140102">#REF!</definedName>
    <definedName name="__MAT140109" localSheetId="13">#REF!</definedName>
    <definedName name="__MAT140109">#REF!</definedName>
    <definedName name="__MAT140113" localSheetId="13">#REF!</definedName>
    <definedName name="__MAT140113">#REF!</definedName>
    <definedName name="__MAT140122" localSheetId="13">#REF!</definedName>
    <definedName name="__MAT140122">#REF!</definedName>
    <definedName name="__MAT140126" localSheetId="13">#REF!</definedName>
    <definedName name="__MAT140126">#REF!</definedName>
    <definedName name="__MAT140129" localSheetId="13">#REF!</definedName>
    <definedName name="__MAT140129">#REF!</definedName>
    <definedName name="__MAT140135" localSheetId="13">#REF!</definedName>
    <definedName name="__MAT140135">#REF!</definedName>
    <definedName name="__MAT140143" localSheetId="13">#REF!</definedName>
    <definedName name="__MAT140143">#REF!</definedName>
    <definedName name="__MAT140145" localSheetId="13">#REF!</definedName>
    <definedName name="__MAT140145">#REF!</definedName>
    <definedName name="__MAT150130" localSheetId="13">#REF!</definedName>
    <definedName name="__MAT150130">#REF!</definedName>
    <definedName name="__MAT170101" localSheetId="13">#REF!</definedName>
    <definedName name="__MAT170101">#REF!</definedName>
    <definedName name="__MAT170102" localSheetId="13">#REF!</definedName>
    <definedName name="__MAT170102">#REF!</definedName>
    <definedName name="__MAT170103" localSheetId="13">#REF!</definedName>
    <definedName name="__MAT170103">#REF!</definedName>
    <definedName name="__PRE010201" localSheetId="13">#REF!</definedName>
    <definedName name="__PRE010201">#REF!</definedName>
    <definedName name="__PRE010202" localSheetId="13">#REF!</definedName>
    <definedName name="__PRE010202">#REF!</definedName>
    <definedName name="__PRE010205" localSheetId="13">#REF!</definedName>
    <definedName name="__PRE010205">#REF!</definedName>
    <definedName name="__PRE010206" localSheetId="13">#REF!</definedName>
    <definedName name="__PRE010206">#REF!</definedName>
    <definedName name="__PRE010210" localSheetId="13">#REF!</definedName>
    <definedName name="__PRE010210">#REF!</definedName>
    <definedName name="__PRE010301" localSheetId="13">#REF!</definedName>
    <definedName name="__PRE010301">#REF!</definedName>
    <definedName name="__PRE010401" localSheetId="13">#REF!</definedName>
    <definedName name="__PRE010401">#REF!</definedName>
    <definedName name="__PRE010402" localSheetId="13">#REF!</definedName>
    <definedName name="__PRE010402">#REF!</definedName>
    <definedName name="__PRE010407" localSheetId="13">#REF!</definedName>
    <definedName name="__PRE010407">#REF!</definedName>
    <definedName name="__PRE010413" localSheetId="13">#REF!</definedName>
    <definedName name="__PRE010413">#REF!</definedName>
    <definedName name="__PRE010501" localSheetId="13">#REF!</definedName>
    <definedName name="__PRE010501">#REF!</definedName>
    <definedName name="__PRE010503" localSheetId="13">#REF!</definedName>
    <definedName name="__PRE010503">#REF!</definedName>
    <definedName name="__PRE010505" localSheetId="13">#REF!</definedName>
    <definedName name="__PRE010505">#REF!</definedName>
    <definedName name="__PRE010509" localSheetId="13">#REF!</definedName>
    <definedName name="__PRE010509">#REF!</definedName>
    <definedName name="__PRE010512" localSheetId="13">#REF!</definedName>
    <definedName name="__PRE010512">#REF!</definedName>
    <definedName name="__PRE010518" localSheetId="13">#REF!</definedName>
    <definedName name="__PRE010518">#REF!</definedName>
    <definedName name="__PRE010519" localSheetId="13">#REF!</definedName>
    <definedName name="__PRE010519">#REF!</definedName>
    <definedName name="__PRE010521" localSheetId="13">#REF!</definedName>
    <definedName name="__PRE010521">#REF!</definedName>
    <definedName name="__PRE010523" localSheetId="13">#REF!</definedName>
    <definedName name="__PRE010523">#REF!</definedName>
    <definedName name="__PRE010532" localSheetId="13">#REF!</definedName>
    <definedName name="__PRE010532">#REF!</definedName>
    <definedName name="__PRE010533" localSheetId="13">#REF!</definedName>
    <definedName name="__PRE010533">#REF!</definedName>
    <definedName name="__PRE010536" localSheetId="13">#REF!</definedName>
    <definedName name="__PRE010536">#REF!</definedName>
    <definedName name="__PRE010701" localSheetId="13">#REF!</definedName>
    <definedName name="__PRE010701">#REF!</definedName>
    <definedName name="__PRE010703" localSheetId="13">#REF!</definedName>
    <definedName name="__PRE010703">#REF!</definedName>
    <definedName name="__PRE010705" localSheetId="13">#REF!</definedName>
    <definedName name="__PRE010705">#REF!</definedName>
    <definedName name="__PRE010708" localSheetId="13">#REF!</definedName>
    <definedName name="__PRE010708">#REF!</definedName>
    <definedName name="__PRE010710" localSheetId="13">#REF!</definedName>
    <definedName name="__PRE010710">#REF!</definedName>
    <definedName name="__PRE010712" localSheetId="13">#REF!</definedName>
    <definedName name="__PRE010712">#REF!</definedName>
    <definedName name="__PRE010717" localSheetId="13">#REF!</definedName>
    <definedName name="__PRE010717">#REF!</definedName>
    <definedName name="__PRE010718" localSheetId="13">#REF!</definedName>
    <definedName name="__PRE010718">#REF!</definedName>
    <definedName name="__PRE020201" localSheetId="13">#REF!</definedName>
    <definedName name="__PRE020201">#REF!</definedName>
    <definedName name="__PRE020205" localSheetId="13">#REF!</definedName>
    <definedName name="__PRE020205">#REF!</definedName>
    <definedName name="__PRE020211" localSheetId="13">#REF!</definedName>
    <definedName name="__PRE020211">#REF!</definedName>
    <definedName name="__PRE020217" localSheetId="13">#REF!</definedName>
    <definedName name="__PRE020217">#REF!</definedName>
    <definedName name="__PRE030102" localSheetId="13">#REF!</definedName>
    <definedName name="__PRE030102">#REF!</definedName>
    <definedName name="__PRE030201" localSheetId="13">#REF!</definedName>
    <definedName name="__PRE030201">#REF!</definedName>
    <definedName name="__PRE030303" localSheetId="13">#REF!</definedName>
    <definedName name="__PRE030303">#REF!</definedName>
    <definedName name="__PRE030317" localSheetId="13">#REF!</definedName>
    <definedName name="__PRE030317">#REF!</definedName>
    <definedName name="__PRE040101" localSheetId="13">#REF!</definedName>
    <definedName name="__PRE040101">#REF!</definedName>
    <definedName name="__PRE040202" localSheetId="13">#REF!</definedName>
    <definedName name="__PRE040202">#REF!</definedName>
    <definedName name="__PRE050103" localSheetId="13">#REF!</definedName>
    <definedName name="__PRE050103">#REF!</definedName>
    <definedName name="__PRE050207" localSheetId="13">#REF!</definedName>
    <definedName name="__PRE050207">#REF!</definedName>
    <definedName name="__PRE060101" localSheetId="13">#REF!</definedName>
    <definedName name="__PRE060101">#REF!</definedName>
    <definedName name="__PRE080101" localSheetId="13">#REF!</definedName>
    <definedName name="__PRE080101">#REF!</definedName>
    <definedName name="__PRE080310" localSheetId="13">#REF!</definedName>
    <definedName name="__PRE080310">#REF!</definedName>
    <definedName name="__PRE090101" localSheetId="13">#REF!</definedName>
    <definedName name="__PRE090101">#REF!</definedName>
    <definedName name="__PRE100302" localSheetId="13">#REF!</definedName>
    <definedName name="__PRE100302">#REF!</definedName>
    <definedName name="__PRE110101" localSheetId="13">#REF!</definedName>
    <definedName name="__PRE110101">#REF!</definedName>
    <definedName name="__PRE110104" localSheetId="13">#REF!</definedName>
    <definedName name="__PRE110104">#REF!</definedName>
    <definedName name="__PRE110107" localSheetId="13">#REF!</definedName>
    <definedName name="__PRE110107">#REF!</definedName>
    <definedName name="__PRE120101" localSheetId="13">#REF!</definedName>
    <definedName name="__PRE120101">#REF!</definedName>
    <definedName name="__PRE120105" localSheetId="13">#REF!</definedName>
    <definedName name="__PRE120105">#REF!</definedName>
    <definedName name="__PRE120106" localSheetId="13">#REF!</definedName>
    <definedName name="__PRE120106">#REF!</definedName>
    <definedName name="__PRE120107" localSheetId="13">#REF!</definedName>
    <definedName name="__PRE120107">#REF!</definedName>
    <definedName name="__PRE120110" localSheetId="13">#REF!</definedName>
    <definedName name="__PRE120110">#REF!</definedName>
    <definedName name="__PRE120150" localSheetId="13">#REF!</definedName>
    <definedName name="__PRE120150">#REF!</definedName>
    <definedName name="__PRE130101" localSheetId="13">#REF!</definedName>
    <definedName name="__PRE130101">#REF!</definedName>
    <definedName name="__PRE130103" localSheetId="13">#REF!</definedName>
    <definedName name="__PRE130103">#REF!</definedName>
    <definedName name="__PRE130304" localSheetId="13">#REF!</definedName>
    <definedName name="__PRE130304">#REF!</definedName>
    <definedName name="__PRE130401" localSheetId="13">#REF!</definedName>
    <definedName name="__PRE130401">#REF!</definedName>
    <definedName name="__PRE140102" localSheetId="13">#REF!</definedName>
    <definedName name="__PRE140102">#REF!</definedName>
    <definedName name="__PRE140109" localSheetId="13">#REF!</definedName>
    <definedName name="__PRE140109">#REF!</definedName>
    <definedName name="__PRE140113" localSheetId="13">#REF!</definedName>
    <definedName name="__PRE140113">#REF!</definedName>
    <definedName name="__PRE140122" localSheetId="13">#REF!</definedName>
    <definedName name="__PRE140122">#REF!</definedName>
    <definedName name="__PRE140126" localSheetId="13">#REF!</definedName>
    <definedName name="__PRE140126">#REF!</definedName>
    <definedName name="__PRE140129" localSheetId="13">#REF!</definedName>
    <definedName name="__PRE140129">#REF!</definedName>
    <definedName name="__PRE140135" localSheetId="13">#REF!</definedName>
    <definedName name="__PRE140135">#REF!</definedName>
    <definedName name="__PRE140143" localSheetId="13">#REF!</definedName>
    <definedName name="__PRE140143">#REF!</definedName>
    <definedName name="__PRE140145" localSheetId="13">#REF!</definedName>
    <definedName name="__PRE140145">#REF!</definedName>
    <definedName name="__PRE150130" localSheetId="13">#REF!</definedName>
    <definedName name="__PRE150130">#REF!</definedName>
    <definedName name="__PRE170101" localSheetId="13">#REF!</definedName>
    <definedName name="__PRE170101">#REF!</definedName>
    <definedName name="__PRE170102" localSheetId="13">#REF!</definedName>
    <definedName name="__PRE170102">#REF!</definedName>
    <definedName name="__PRE170103" localSheetId="13">#REF!</definedName>
    <definedName name="__PRE170103">#REF!</definedName>
    <definedName name="__QUA010201" localSheetId="13">#REF!</definedName>
    <definedName name="__QUA010201">#REF!</definedName>
    <definedName name="__QUA010202" localSheetId="13">#REF!</definedName>
    <definedName name="__QUA010202">#REF!</definedName>
    <definedName name="__QUA010205" localSheetId="13">#REF!</definedName>
    <definedName name="__QUA010205">#REF!</definedName>
    <definedName name="__QUA010206" localSheetId="13">#REF!</definedName>
    <definedName name="__QUA010206">#REF!</definedName>
    <definedName name="__QUA010210" localSheetId="13">#REF!</definedName>
    <definedName name="__QUA010210">#REF!</definedName>
    <definedName name="__QUA010301" localSheetId="13">#REF!</definedName>
    <definedName name="__QUA010301">#REF!</definedName>
    <definedName name="__QUA010401" localSheetId="13">#REF!</definedName>
    <definedName name="__QUA010401">#REF!</definedName>
    <definedName name="__QUA010402" localSheetId="13">#REF!</definedName>
    <definedName name="__QUA010402">#REF!</definedName>
    <definedName name="__QUA010407" localSheetId="13">#REF!</definedName>
    <definedName name="__QUA010407">#REF!</definedName>
    <definedName name="__QUA010413" localSheetId="13">#REF!</definedName>
    <definedName name="__QUA010413">#REF!</definedName>
    <definedName name="__QUA010501" localSheetId="13">#REF!</definedName>
    <definedName name="__QUA010501">#REF!</definedName>
    <definedName name="__QUA010503" localSheetId="13">#REF!</definedName>
    <definedName name="__QUA010503">#REF!</definedName>
    <definedName name="__QUA010505" localSheetId="13">#REF!</definedName>
    <definedName name="__QUA010505">#REF!</definedName>
    <definedName name="__QUA010509" localSheetId="13">#REF!</definedName>
    <definedName name="__QUA010509">#REF!</definedName>
    <definedName name="__QUA010512" localSheetId="13">#REF!</definedName>
    <definedName name="__QUA010512">#REF!</definedName>
    <definedName name="__QUA010518" localSheetId="13">#REF!</definedName>
    <definedName name="__QUA010518">#REF!</definedName>
    <definedName name="__QUA010519" localSheetId="13">#REF!</definedName>
    <definedName name="__QUA010519">#REF!</definedName>
    <definedName name="__QUA010521" localSheetId="13">#REF!</definedName>
    <definedName name="__QUA010521">#REF!</definedName>
    <definedName name="__QUA010523" localSheetId="13">#REF!</definedName>
    <definedName name="__QUA010523">#REF!</definedName>
    <definedName name="__QUA010532" localSheetId="13">#REF!</definedName>
    <definedName name="__QUA010532">#REF!</definedName>
    <definedName name="__QUA010533" localSheetId="13">#REF!</definedName>
    <definedName name="__QUA010533">#REF!</definedName>
    <definedName name="__QUA010536" localSheetId="13">#REF!</definedName>
    <definedName name="__QUA010536">#REF!</definedName>
    <definedName name="__QUA010701" localSheetId="13">#REF!</definedName>
    <definedName name="__QUA010701">#REF!</definedName>
    <definedName name="__QUA010703" localSheetId="13">#REF!</definedName>
    <definedName name="__QUA010703">#REF!</definedName>
    <definedName name="__QUA010705" localSheetId="13">#REF!</definedName>
    <definedName name="__QUA010705">#REF!</definedName>
    <definedName name="__QUA010708" localSheetId="13">#REF!</definedName>
    <definedName name="__QUA010708">#REF!</definedName>
    <definedName name="__QUA010710" localSheetId="13">#REF!</definedName>
    <definedName name="__QUA010710">#REF!</definedName>
    <definedName name="__QUA010712" localSheetId="13">#REF!</definedName>
    <definedName name="__QUA010712">#REF!</definedName>
    <definedName name="__QUA010717" localSheetId="13">#REF!</definedName>
    <definedName name="__QUA010717">#REF!</definedName>
    <definedName name="__QUA010718" localSheetId="13">#REF!</definedName>
    <definedName name="__QUA010718">#REF!</definedName>
    <definedName name="__QUA020201" localSheetId="13">#REF!</definedName>
    <definedName name="__QUA020201">#REF!</definedName>
    <definedName name="__QUA020205" localSheetId="13">#REF!</definedName>
    <definedName name="__QUA020205">#REF!</definedName>
    <definedName name="__QUA020211" localSheetId="13">#REF!</definedName>
    <definedName name="__QUA020211">#REF!</definedName>
    <definedName name="__QUA020217" localSheetId="13">#REF!</definedName>
    <definedName name="__QUA020217">#REF!</definedName>
    <definedName name="__QUA030102" localSheetId="13">#REF!</definedName>
    <definedName name="__QUA030102">#REF!</definedName>
    <definedName name="__QUA030201" localSheetId="13">#REF!</definedName>
    <definedName name="__QUA030201">#REF!</definedName>
    <definedName name="__QUA030303" localSheetId="13">#REF!</definedName>
    <definedName name="__QUA030303">#REF!</definedName>
    <definedName name="__QUA030317" localSheetId="13">#REF!</definedName>
    <definedName name="__QUA030317">#REF!</definedName>
    <definedName name="__QUA040101" localSheetId="13">#REF!</definedName>
    <definedName name="__QUA040101">#REF!</definedName>
    <definedName name="__QUA040202" localSheetId="13">#REF!</definedName>
    <definedName name="__QUA040202">#REF!</definedName>
    <definedName name="__QUA050103" localSheetId="13">#REF!</definedName>
    <definedName name="__QUA050103">#REF!</definedName>
    <definedName name="__QUA050207" localSheetId="13">#REF!</definedName>
    <definedName name="__QUA050207">#REF!</definedName>
    <definedName name="__QUA060101" localSheetId="13">#REF!</definedName>
    <definedName name="__QUA060101">#REF!</definedName>
    <definedName name="__QUA080101" localSheetId="13">#REF!</definedName>
    <definedName name="__QUA080101">#REF!</definedName>
    <definedName name="__QUA080310" localSheetId="13">#REF!</definedName>
    <definedName name="__QUA080310">#REF!</definedName>
    <definedName name="__QUA090101" localSheetId="13">#REF!</definedName>
    <definedName name="__QUA090101">#REF!</definedName>
    <definedName name="__QUA100302" localSheetId="13">#REF!</definedName>
    <definedName name="__QUA100302">#REF!</definedName>
    <definedName name="__QUA110101" localSheetId="13">#REF!</definedName>
    <definedName name="__QUA110101">#REF!</definedName>
    <definedName name="__QUA110104" localSheetId="13">#REF!</definedName>
    <definedName name="__QUA110104">#REF!</definedName>
    <definedName name="__QUA110107" localSheetId="13">#REF!</definedName>
    <definedName name="__QUA110107">#REF!</definedName>
    <definedName name="__QUA120101" localSheetId="13">#REF!</definedName>
    <definedName name="__QUA120101">#REF!</definedName>
    <definedName name="__QUA120105" localSheetId="13">#REF!</definedName>
    <definedName name="__QUA120105">#REF!</definedName>
    <definedName name="__QUA120106" localSheetId="13">#REF!</definedName>
    <definedName name="__QUA120106">#REF!</definedName>
    <definedName name="__QUA120107" localSheetId="13">#REF!</definedName>
    <definedName name="__QUA120107">#REF!</definedName>
    <definedName name="__QUA120110" localSheetId="13">#REF!</definedName>
    <definedName name="__QUA120110">#REF!</definedName>
    <definedName name="__QUA120150" localSheetId="13">#REF!</definedName>
    <definedName name="__QUA120150">#REF!</definedName>
    <definedName name="__QUA130101" localSheetId="13">#REF!</definedName>
    <definedName name="__QUA130101">#REF!</definedName>
    <definedName name="__QUA130103" localSheetId="13">#REF!</definedName>
    <definedName name="__QUA130103">#REF!</definedName>
    <definedName name="__QUA130304" localSheetId="13">#REF!</definedName>
    <definedName name="__QUA130304">#REF!</definedName>
    <definedName name="__QUA130401" localSheetId="13">#REF!</definedName>
    <definedName name="__QUA130401">#REF!</definedName>
    <definedName name="__QUA140102" localSheetId="13">#REF!</definedName>
    <definedName name="__QUA140102">#REF!</definedName>
    <definedName name="__QUA140109" localSheetId="13">#REF!</definedName>
    <definedName name="__QUA140109">#REF!</definedName>
    <definedName name="__QUA140113" localSheetId="13">#REF!</definedName>
    <definedName name="__QUA140113">#REF!</definedName>
    <definedName name="__QUA140122" localSheetId="13">#REF!</definedName>
    <definedName name="__QUA140122">#REF!</definedName>
    <definedName name="__QUA140126" localSheetId="13">#REF!</definedName>
    <definedName name="__QUA140126">#REF!</definedName>
    <definedName name="__QUA140129" localSheetId="13">#REF!</definedName>
    <definedName name="__QUA140129">#REF!</definedName>
    <definedName name="__QUA140135" localSheetId="13">#REF!</definedName>
    <definedName name="__QUA140135">#REF!</definedName>
    <definedName name="__QUA140143" localSheetId="13">#REF!</definedName>
    <definedName name="__QUA140143">#REF!</definedName>
    <definedName name="__QUA140145" localSheetId="13">#REF!</definedName>
    <definedName name="__QUA140145">#REF!</definedName>
    <definedName name="__QUA150130" localSheetId="13">#REF!</definedName>
    <definedName name="__QUA150130">#REF!</definedName>
    <definedName name="__QUA170101" localSheetId="13">#REF!</definedName>
    <definedName name="__QUA170101">#REF!</definedName>
    <definedName name="__QUA170102" localSheetId="13">#REF!</definedName>
    <definedName name="__QUA170102">#REF!</definedName>
    <definedName name="__QUA170103" localSheetId="13">#REF!</definedName>
    <definedName name="__QUA170103">#REF!</definedName>
    <definedName name="__R" localSheetId="13">#REF!</definedName>
    <definedName name="__R">#REF!</definedName>
    <definedName name="__REC11100" localSheetId="13">#REF!</definedName>
    <definedName name="__REC11100">#REF!</definedName>
    <definedName name="__REC11110" localSheetId="13">#REF!</definedName>
    <definedName name="__REC11110">#REF!</definedName>
    <definedName name="__REC11115" localSheetId="13">#REF!</definedName>
    <definedName name="__REC11115">#REF!</definedName>
    <definedName name="__REC11125" localSheetId="13">#REF!</definedName>
    <definedName name="__REC11125">#REF!</definedName>
    <definedName name="__REC11130" localSheetId="13">#REF!</definedName>
    <definedName name="__REC11130">#REF!</definedName>
    <definedName name="__REC11135" localSheetId="13">#REF!</definedName>
    <definedName name="__REC11135">#REF!</definedName>
    <definedName name="__REC11145" localSheetId="13">#REF!</definedName>
    <definedName name="__REC11145">#REF!</definedName>
    <definedName name="__REC11150" localSheetId="13">#REF!</definedName>
    <definedName name="__REC11150">#REF!</definedName>
    <definedName name="__REC11165" localSheetId="13">#REF!</definedName>
    <definedName name="__REC11165">#REF!</definedName>
    <definedName name="__REC11170" localSheetId="13">#REF!</definedName>
    <definedName name="__REC11170">#REF!</definedName>
    <definedName name="__REC11180" localSheetId="13">#REF!</definedName>
    <definedName name="__REC11180">#REF!</definedName>
    <definedName name="__REC11185" localSheetId="13">#REF!</definedName>
    <definedName name="__REC11185">#REF!</definedName>
    <definedName name="__REC11220" localSheetId="13">#REF!</definedName>
    <definedName name="__REC11220">#REF!</definedName>
    <definedName name="__REC12105" localSheetId="13">#REF!</definedName>
    <definedName name="__REC12105">#REF!</definedName>
    <definedName name="__REC12555" localSheetId="13">#REF!</definedName>
    <definedName name="__REC12555">#REF!</definedName>
    <definedName name="__REC12570" localSheetId="13">#REF!</definedName>
    <definedName name="__REC12570">#REF!</definedName>
    <definedName name="__REC12575" localSheetId="13">#REF!</definedName>
    <definedName name="__REC12575">#REF!</definedName>
    <definedName name="__REC12580" localSheetId="13">#REF!</definedName>
    <definedName name="__REC12580">#REF!</definedName>
    <definedName name="__REC12600" localSheetId="13">#REF!</definedName>
    <definedName name="__REC12600">#REF!</definedName>
    <definedName name="__REC12610" localSheetId="13">#REF!</definedName>
    <definedName name="__REC12610">#REF!</definedName>
    <definedName name="__REC12630" localSheetId="13">#REF!</definedName>
    <definedName name="__REC12630">#REF!</definedName>
    <definedName name="__REC12631" localSheetId="13">#REF!</definedName>
    <definedName name="__REC12631">#REF!</definedName>
    <definedName name="__REC12640" localSheetId="13">#REF!</definedName>
    <definedName name="__REC12640">#REF!</definedName>
    <definedName name="__REC12645" localSheetId="13">#REF!</definedName>
    <definedName name="__REC12645">#REF!</definedName>
    <definedName name="__REC12665" localSheetId="13">#REF!</definedName>
    <definedName name="__REC12665">#REF!</definedName>
    <definedName name="__REC12690" localSheetId="13">#REF!</definedName>
    <definedName name="__REC12690">#REF!</definedName>
    <definedName name="__REC12700" localSheetId="13">#REF!</definedName>
    <definedName name="__REC12700">#REF!</definedName>
    <definedName name="__REC12710" localSheetId="13">#REF!</definedName>
    <definedName name="__REC12710">#REF!</definedName>
    <definedName name="__REC13111" localSheetId="13">#REF!</definedName>
    <definedName name="__REC13111">#REF!</definedName>
    <definedName name="__REC13112" localSheetId="13">#REF!</definedName>
    <definedName name="__REC13112">#REF!</definedName>
    <definedName name="__REC13121" localSheetId="13">#REF!</definedName>
    <definedName name="__REC13121">#REF!</definedName>
    <definedName name="__REC13720" localSheetId="13">#REF!</definedName>
    <definedName name="__REC13720">#REF!</definedName>
    <definedName name="__REC14100" localSheetId="13">#REF!</definedName>
    <definedName name="__REC14100">#REF!</definedName>
    <definedName name="__REC14161" localSheetId="13">#REF!</definedName>
    <definedName name="__REC14161">#REF!</definedName>
    <definedName name="__REC14195" localSheetId="13">#REF!</definedName>
    <definedName name="__REC14195">#REF!</definedName>
    <definedName name="__REC14205" localSheetId="13">#REF!</definedName>
    <definedName name="__REC14205">#REF!</definedName>
    <definedName name="__REC14260" localSheetId="13">#REF!</definedName>
    <definedName name="__REC14260">#REF!</definedName>
    <definedName name="__REC14500" localSheetId="13">#REF!</definedName>
    <definedName name="__REC14500">#REF!</definedName>
    <definedName name="__REC14515" localSheetId="13">#REF!</definedName>
    <definedName name="__REC14515">#REF!</definedName>
    <definedName name="__REC14555" localSheetId="13">#REF!</definedName>
    <definedName name="__REC14555">#REF!</definedName>
    <definedName name="__REC14565" localSheetId="13">#REF!</definedName>
    <definedName name="__REC14565">#REF!</definedName>
    <definedName name="__REC15135" localSheetId="13">#REF!</definedName>
    <definedName name="__REC15135">#REF!</definedName>
    <definedName name="__REC15140" localSheetId="13">#REF!</definedName>
    <definedName name="__REC15140">#REF!</definedName>
    <definedName name="__REC15195" localSheetId="13">#REF!</definedName>
    <definedName name="__REC15195">#REF!</definedName>
    <definedName name="__REC15225" localSheetId="13">#REF!</definedName>
    <definedName name="__REC15225">#REF!</definedName>
    <definedName name="__REC15230" localSheetId="13">#REF!</definedName>
    <definedName name="__REC15230">#REF!</definedName>
    <definedName name="__REC15515" localSheetId="13">#REF!</definedName>
    <definedName name="__REC15515">#REF!</definedName>
    <definedName name="__REC15560" localSheetId="13">#REF!</definedName>
    <definedName name="__REC15560">#REF!</definedName>
    <definedName name="__REC15565" localSheetId="13">#REF!</definedName>
    <definedName name="__REC15565">#REF!</definedName>
    <definedName name="__REC15570" localSheetId="13">#REF!</definedName>
    <definedName name="__REC15570">#REF!</definedName>
    <definedName name="__REC15575" localSheetId="13">#REF!</definedName>
    <definedName name="__REC15575">#REF!</definedName>
    <definedName name="__REC15583" localSheetId="13">#REF!</definedName>
    <definedName name="__REC15583">#REF!</definedName>
    <definedName name="__REC15590" localSheetId="13">#REF!</definedName>
    <definedName name="__REC15590">#REF!</definedName>
    <definedName name="__REC15591" localSheetId="13">#REF!</definedName>
    <definedName name="__REC15591">#REF!</definedName>
    <definedName name="__REC15610" localSheetId="13">#REF!</definedName>
    <definedName name="__REC15610">#REF!</definedName>
    <definedName name="__REC15625" localSheetId="13">#REF!</definedName>
    <definedName name="__REC15625">#REF!</definedName>
    <definedName name="__REC15635" localSheetId="13">#REF!</definedName>
    <definedName name="__REC15635">#REF!</definedName>
    <definedName name="__REC15655" localSheetId="13">#REF!</definedName>
    <definedName name="__REC15655">#REF!</definedName>
    <definedName name="__REC15665" localSheetId="13">#REF!</definedName>
    <definedName name="__REC15665">#REF!</definedName>
    <definedName name="__REC16515" localSheetId="13">#REF!</definedName>
    <definedName name="__REC16515">#REF!</definedName>
    <definedName name="__REC16535" localSheetId="13">#REF!</definedName>
    <definedName name="__REC16535">#REF!</definedName>
    <definedName name="__REC17140" localSheetId="13">#REF!</definedName>
    <definedName name="__REC17140">#REF!</definedName>
    <definedName name="__REC19500" localSheetId="13">#REF!</definedName>
    <definedName name="__REC19500">#REF!</definedName>
    <definedName name="__REC19501" localSheetId="13">#REF!</definedName>
    <definedName name="__REC19501">#REF!</definedName>
    <definedName name="__REC19502" localSheetId="13">#REF!</definedName>
    <definedName name="__REC19502">#REF!</definedName>
    <definedName name="__REC19503" localSheetId="13">#REF!</definedName>
    <definedName name="__REC19503">#REF!</definedName>
    <definedName name="__REC19504" localSheetId="13">#REF!</definedName>
    <definedName name="__REC19504">#REF!</definedName>
    <definedName name="__REC19505" localSheetId="13">#REF!</definedName>
    <definedName name="__REC19505">#REF!</definedName>
    <definedName name="__REC20100" localSheetId="13">#REF!</definedName>
    <definedName name="__REC20100">#REF!</definedName>
    <definedName name="__REC20105" localSheetId="13">#REF!</definedName>
    <definedName name="__REC20105">#REF!</definedName>
    <definedName name="__REC20110" localSheetId="13">#REF!</definedName>
    <definedName name="__REC20110">#REF!</definedName>
    <definedName name="__REC20115" localSheetId="13">#REF!</definedName>
    <definedName name="__REC20115">#REF!</definedName>
    <definedName name="__REC20130" localSheetId="13">#REF!</definedName>
    <definedName name="__REC20130">#REF!</definedName>
    <definedName name="__REC20135" localSheetId="13">#REF!</definedName>
    <definedName name="__REC20135">#REF!</definedName>
    <definedName name="__REC20140" localSheetId="13">#REF!</definedName>
    <definedName name="__REC20140">#REF!</definedName>
    <definedName name="__REC20145" localSheetId="13">#REF!</definedName>
    <definedName name="__REC20145">#REF!</definedName>
    <definedName name="__REC20150" localSheetId="13">#REF!</definedName>
    <definedName name="__REC20150">#REF!</definedName>
    <definedName name="__REC20155" localSheetId="13">#REF!</definedName>
    <definedName name="__REC20155">#REF!</definedName>
    <definedName name="__REC20175" localSheetId="13">#REF!</definedName>
    <definedName name="__REC20175">#REF!</definedName>
    <definedName name="__REC20185" localSheetId="13">#REF!</definedName>
    <definedName name="__REC20185">#REF!</definedName>
    <definedName name="__REC20190" localSheetId="13">#REF!</definedName>
    <definedName name="__REC20190">#REF!</definedName>
    <definedName name="__REC20195" localSheetId="13">#REF!</definedName>
    <definedName name="__REC20195">#REF!</definedName>
    <definedName name="__REC20210" localSheetId="13">#REF!</definedName>
    <definedName name="__REC20210">#REF!</definedName>
    <definedName name="__svi2" localSheetId="13">#REF!</definedName>
    <definedName name="__svi2">#REF!</definedName>
    <definedName name="__UNI11100" localSheetId="13">#REF!</definedName>
    <definedName name="__UNI11100">#REF!</definedName>
    <definedName name="__UNI11110" localSheetId="13">#REF!</definedName>
    <definedName name="__UNI11110">#REF!</definedName>
    <definedName name="__UNI11115" localSheetId="13">#REF!</definedName>
    <definedName name="__UNI11115">#REF!</definedName>
    <definedName name="__UNI11125" localSheetId="13">#REF!</definedName>
    <definedName name="__UNI11125">#REF!</definedName>
    <definedName name="__UNI11130" localSheetId="13">#REF!</definedName>
    <definedName name="__UNI11130">#REF!</definedName>
    <definedName name="__UNI11135" localSheetId="13">#REF!</definedName>
    <definedName name="__UNI11135">#REF!</definedName>
    <definedName name="__UNI11145" localSheetId="13">#REF!</definedName>
    <definedName name="__UNI11145">#REF!</definedName>
    <definedName name="__UNI11150" localSheetId="13">#REF!</definedName>
    <definedName name="__UNI11150">#REF!</definedName>
    <definedName name="__UNI11165" localSheetId="13">#REF!</definedName>
    <definedName name="__UNI11165">#REF!</definedName>
    <definedName name="__UNI11170" localSheetId="13">#REF!</definedName>
    <definedName name="__UNI11170">#REF!</definedName>
    <definedName name="__UNI11180" localSheetId="13">#REF!</definedName>
    <definedName name="__UNI11180">#REF!</definedName>
    <definedName name="__UNI11185" localSheetId="13">#REF!</definedName>
    <definedName name="__UNI11185">#REF!</definedName>
    <definedName name="__UNI11220" localSheetId="13">#REF!</definedName>
    <definedName name="__UNI11220">#REF!</definedName>
    <definedName name="__UNI12105" localSheetId="13">#REF!</definedName>
    <definedName name="__UNI12105">#REF!</definedName>
    <definedName name="__UNI12555" localSheetId="13">#REF!</definedName>
    <definedName name="__UNI12555">#REF!</definedName>
    <definedName name="__UNI12570" localSheetId="13">#REF!</definedName>
    <definedName name="__UNI12570">#REF!</definedName>
    <definedName name="__UNI12575" localSheetId="13">#REF!</definedName>
    <definedName name="__UNI12575">#REF!</definedName>
    <definedName name="__UNI12580" localSheetId="13">#REF!</definedName>
    <definedName name="__UNI12580">#REF!</definedName>
    <definedName name="__UNI12600" localSheetId="13">#REF!</definedName>
    <definedName name="__UNI12600">#REF!</definedName>
    <definedName name="__UNI12610" localSheetId="13">#REF!</definedName>
    <definedName name="__UNI12610">#REF!</definedName>
    <definedName name="__UNI12630" localSheetId="13">#REF!</definedName>
    <definedName name="__UNI12630">#REF!</definedName>
    <definedName name="__UNI12631" localSheetId="13">#REF!</definedName>
    <definedName name="__UNI12631">#REF!</definedName>
    <definedName name="__UNI12640" localSheetId="13">#REF!</definedName>
    <definedName name="__UNI12640">#REF!</definedName>
    <definedName name="__UNI12645" localSheetId="13">#REF!</definedName>
    <definedName name="__UNI12645">#REF!</definedName>
    <definedName name="__UNI12665" localSheetId="13">#REF!</definedName>
    <definedName name="__UNI12665">#REF!</definedName>
    <definedName name="__UNI12690" localSheetId="13">#REF!</definedName>
    <definedName name="__UNI12690">#REF!</definedName>
    <definedName name="__UNI12700" localSheetId="13">#REF!</definedName>
    <definedName name="__UNI12700">#REF!</definedName>
    <definedName name="__UNI12710" localSheetId="13">#REF!</definedName>
    <definedName name="__UNI12710">#REF!</definedName>
    <definedName name="__UNI13111" localSheetId="13">#REF!</definedName>
    <definedName name="__UNI13111">#REF!</definedName>
    <definedName name="__UNI13112" localSheetId="13">#REF!</definedName>
    <definedName name="__UNI13112">#REF!</definedName>
    <definedName name="__UNI13121" localSheetId="13">#REF!</definedName>
    <definedName name="__UNI13121">#REF!</definedName>
    <definedName name="__UNI13720" localSheetId="13">#REF!</definedName>
    <definedName name="__UNI13720">#REF!</definedName>
    <definedName name="__UNI14100" localSheetId="13">#REF!</definedName>
    <definedName name="__UNI14100">#REF!</definedName>
    <definedName name="__UNI14161" localSheetId="13">#REF!</definedName>
    <definedName name="__UNI14161">#REF!</definedName>
    <definedName name="__UNI14195" localSheetId="13">#REF!</definedName>
    <definedName name="__UNI14195">#REF!</definedName>
    <definedName name="__UNI14205" localSheetId="13">#REF!</definedName>
    <definedName name="__UNI14205">#REF!</definedName>
    <definedName name="__UNI14260" localSheetId="13">#REF!</definedName>
    <definedName name="__UNI14260">#REF!</definedName>
    <definedName name="__UNI14500" localSheetId="13">#REF!</definedName>
    <definedName name="__UNI14500">#REF!</definedName>
    <definedName name="__UNI14515" localSheetId="13">#REF!</definedName>
    <definedName name="__UNI14515">#REF!</definedName>
    <definedName name="__UNI14555" localSheetId="13">#REF!</definedName>
    <definedName name="__UNI14555">#REF!</definedName>
    <definedName name="__UNI14565" localSheetId="13">#REF!</definedName>
    <definedName name="__UNI14565">#REF!</definedName>
    <definedName name="__UNI15135" localSheetId="13">#REF!</definedName>
    <definedName name="__UNI15135">#REF!</definedName>
    <definedName name="__UNI15140" localSheetId="13">#REF!</definedName>
    <definedName name="__UNI15140">#REF!</definedName>
    <definedName name="__UNI15195" localSheetId="13">#REF!</definedName>
    <definedName name="__UNI15195">#REF!</definedName>
    <definedName name="__UNI15225" localSheetId="13">#REF!</definedName>
    <definedName name="__UNI15225">#REF!</definedName>
    <definedName name="__UNI15230" localSheetId="13">#REF!</definedName>
    <definedName name="__UNI15230">#REF!</definedName>
    <definedName name="__UNI15515" localSheetId="13">#REF!</definedName>
    <definedName name="__UNI15515">#REF!</definedName>
    <definedName name="__UNI15560" localSheetId="13">#REF!</definedName>
    <definedName name="__UNI15560">#REF!</definedName>
    <definedName name="__UNI15565" localSheetId="13">#REF!</definedName>
    <definedName name="__UNI15565">#REF!</definedName>
    <definedName name="__UNI15570" localSheetId="13">#REF!</definedName>
    <definedName name="__UNI15570">#REF!</definedName>
    <definedName name="__UNI15575" localSheetId="13">#REF!</definedName>
    <definedName name="__UNI15575">#REF!</definedName>
    <definedName name="__UNI15583" localSheetId="13">#REF!</definedName>
    <definedName name="__UNI15583">#REF!</definedName>
    <definedName name="__UNI15590" localSheetId="13">#REF!</definedName>
    <definedName name="__UNI15590">#REF!</definedName>
    <definedName name="__UNI15591" localSheetId="13">#REF!</definedName>
    <definedName name="__UNI15591">#REF!</definedName>
    <definedName name="__UNI15610" localSheetId="13">#REF!</definedName>
    <definedName name="__UNI15610">#REF!</definedName>
    <definedName name="__UNI15625" localSheetId="13">#REF!</definedName>
    <definedName name="__UNI15625">#REF!</definedName>
    <definedName name="__UNI15635" localSheetId="13">#REF!</definedName>
    <definedName name="__UNI15635">#REF!</definedName>
    <definedName name="__UNI15655" localSheetId="13">#REF!</definedName>
    <definedName name="__UNI15655">#REF!</definedName>
    <definedName name="__UNI15665" localSheetId="13">#REF!</definedName>
    <definedName name="__UNI15665">#REF!</definedName>
    <definedName name="__UNI16515" localSheetId="13">#REF!</definedName>
    <definedName name="__UNI16515">#REF!</definedName>
    <definedName name="__UNI16535" localSheetId="13">#REF!</definedName>
    <definedName name="__UNI16535">#REF!</definedName>
    <definedName name="__UNI17140" localSheetId="13">#REF!</definedName>
    <definedName name="__UNI17140">#REF!</definedName>
    <definedName name="__UNI19500" localSheetId="13">#REF!</definedName>
    <definedName name="__UNI19500">#REF!</definedName>
    <definedName name="__UNI19501" localSheetId="13">#REF!</definedName>
    <definedName name="__UNI19501">#REF!</definedName>
    <definedName name="__UNI19502" localSheetId="13">#REF!</definedName>
    <definedName name="__UNI19502">#REF!</definedName>
    <definedName name="__UNI19503" localSheetId="13">#REF!</definedName>
    <definedName name="__UNI19503">#REF!</definedName>
    <definedName name="__UNI19504" localSheetId="13">#REF!</definedName>
    <definedName name="__UNI19504">#REF!</definedName>
    <definedName name="__UNI19505" localSheetId="13">#REF!</definedName>
    <definedName name="__UNI19505">#REF!</definedName>
    <definedName name="__UNI20100" localSheetId="13">#REF!</definedName>
    <definedName name="__UNI20100">#REF!</definedName>
    <definedName name="__UNI20105" localSheetId="13">#REF!</definedName>
    <definedName name="__UNI20105">#REF!</definedName>
    <definedName name="__UNI20110" localSheetId="13">#REF!</definedName>
    <definedName name="__UNI20110">#REF!</definedName>
    <definedName name="__UNI20115" localSheetId="13">#REF!</definedName>
    <definedName name="__UNI20115">#REF!</definedName>
    <definedName name="__UNI20130" localSheetId="13">#REF!</definedName>
    <definedName name="__UNI20130">#REF!</definedName>
    <definedName name="__UNI20135" localSheetId="13">#REF!</definedName>
    <definedName name="__UNI20135">#REF!</definedName>
    <definedName name="__UNI20140" localSheetId="13">#REF!</definedName>
    <definedName name="__UNI20140">#REF!</definedName>
    <definedName name="__UNI20145" localSheetId="13">#REF!</definedName>
    <definedName name="__UNI20145">#REF!</definedName>
    <definedName name="__UNI20150" localSheetId="13">#REF!</definedName>
    <definedName name="__UNI20150">#REF!</definedName>
    <definedName name="__UNI20155" localSheetId="13">#REF!</definedName>
    <definedName name="__UNI20155">#REF!</definedName>
    <definedName name="__UNI20175" localSheetId="13">#REF!</definedName>
    <definedName name="__UNI20175">#REF!</definedName>
    <definedName name="__UNI20185" localSheetId="13">#REF!</definedName>
    <definedName name="__UNI20185">#REF!</definedName>
    <definedName name="__UNI20190" localSheetId="13">#REF!</definedName>
    <definedName name="__UNI20190">#REF!</definedName>
    <definedName name="__UNI20195" localSheetId="13">#REF!</definedName>
    <definedName name="__UNI20195">#REF!</definedName>
    <definedName name="__UNI20210" localSheetId="13">#REF!</definedName>
    <definedName name="__UNI20210">#REF!</definedName>
    <definedName name="__VAL11100" localSheetId="13">#REF!</definedName>
    <definedName name="__VAL11100">#REF!</definedName>
    <definedName name="__VAL11110" localSheetId="13">#REF!</definedName>
    <definedName name="__VAL11110">#REF!</definedName>
    <definedName name="__VAL11115" localSheetId="13">#REF!</definedName>
    <definedName name="__VAL11115">#REF!</definedName>
    <definedName name="__VAL11125" localSheetId="13">#REF!</definedName>
    <definedName name="__VAL11125">#REF!</definedName>
    <definedName name="__VAL11130" localSheetId="13">#REF!</definedName>
    <definedName name="__VAL11130">#REF!</definedName>
    <definedName name="__VAL11135" localSheetId="13">#REF!</definedName>
    <definedName name="__VAL11135">#REF!</definedName>
    <definedName name="__VAL11145" localSheetId="13">#REF!</definedName>
    <definedName name="__VAL11145">#REF!</definedName>
    <definedName name="__VAL11150" localSheetId="13">#REF!</definedName>
    <definedName name="__VAL11150">#REF!</definedName>
    <definedName name="__VAL11165" localSheetId="13">#REF!</definedName>
    <definedName name="__VAL11165">#REF!</definedName>
    <definedName name="__VAL11170" localSheetId="13">#REF!</definedName>
    <definedName name="__VAL11170">#REF!</definedName>
    <definedName name="__VAL11180" localSheetId="13">#REF!</definedName>
    <definedName name="__VAL11180">#REF!</definedName>
    <definedName name="__VAL11185" localSheetId="13">#REF!</definedName>
    <definedName name="__VAL11185">#REF!</definedName>
    <definedName name="__VAL11220" localSheetId="13">#REF!</definedName>
    <definedName name="__VAL11220">#REF!</definedName>
    <definedName name="__VAL12105" localSheetId="13">#REF!</definedName>
    <definedName name="__VAL12105">#REF!</definedName>
    <definedName name="__VAL12555" localSheetId="13">#REF!</definedName>
    <definedName name="__VAL12555">#REF!</definedName>
    <definedName name="__VAL12570" localSheetId="13">#REF!</definedName>
    <definedName name="__VAL12570">#REF!</definedName>
    <definedName name="__VAL12575" localSheetId="13">#REF!</definedName>
    <definedName name="__VAL12575">#REF!</definedName>
    <definedName name="__VAL12580" localSheetId="13">#REF!</definedName>
    <definedName name="__VAL12580">#REF!</definedName>
    <definedName name="__VAL12600" localSheetId="13">#REF!</definedName>
    <definedName name="__VAL12600">#REF!</definedName>
    <definedName name="__VAL12610" localSheetId="13">#REF!</definedName>
    <definedName name="__VAL12610">#REF!</definedName>
    <definedName name="__VAL12630" localSheetId="13">#REF!</definedName>
    <definedName name="__VAL12630">#REF!</definedName>
    <definedName name="__VAL12631" localSheetId="13">#REF!</definedName>
    <definedName name="__VAL12631">#REF!</definedName>
    <definedName name="__VAL12640" localSheetId="13">#REF!</definedName>
    <definedName name="__VAL12640">#REF!</definedName>
    <definedName name="__VAL12645" localSheetId="13">#REF!</definedName>
    <definedName name="__VAL12645">#REF!</definedName>
    <definedName name="__VAL12665" localSheetId="13">#REF!</definedName>
    <definedName name="__VAL12665">#REF!</definedName>
    <definedName name="__VAL12690" localSheetId="13">#REF!</definedName>
    <definedName name="__VAL12690">#REF!</definedName>
    <definedName name="__VAL12700" localSheetId="13">#REF!</definedName>
    <definedName name="__VAL12700">#REF!</definedName>
    <definedName name="__VAL12710" localSheetId="13">#REF!</definedName>
    <definedName name="__VAL12710">#REF!</definedName>
    <definedName name="__VAL13111" localSheetId="13">#REF!</definedName>
    <definedName name="__VAL13111">#REF!</definedName>
    <definedName name="__VAL13112" localSheetId="13">#REF!</definedName>
    <definedName name="__VAL13112">#REF!</definedName>
    <definedName name="__VAL13121" localSheetId="13">#REF!</definedName>
    <definedName name="__VAL13121">#REF!</definedName>
    <definedName name="__VAL13720" localSheetId="13">#REF!</definedName>
    <definedName name="__VAL13720">#REF!</definedName>
    <definedName name="__VAL14100" localSheetId="13">#REF!</definedName>
    <definedName name="__VAL14100">#REF!</definedName>
    <definedName name="__VAL14161" localSheetId="13">#REF!</definedName>
    <definedName name="__VAL14161">#REF!</definedName>
    <definedName name="__VAL14195" localSheetId="13">#REF!</definedName>
    <definedName name="__VAL14195">#REF!</definedName>
    <definedName name="__VAL14205" localSheetId="13">#REF!</definedName>
    <definedName name="__VAL14205">#REF!</definedName>
    <definedName name="__VAL14260" localSheetId="13">#REF!</definedName>
    <definedName name="__VAL14260">#REF!</definedName>
    <definedName name="__VAL14500" localSheetId="13">#REF!</definedName>
    <definedName name="__VAL14500">#REF!</definedName>
    <definedName name="__VAL14515" localSheetId="13">#REF!</definedName>
    <definedName name="__VAL14515">#REF!</definedName>
    <definedName name="__VAL14555" localSheetId="13">#REF!</definedName>
    <definedName name="__VAL14555">#REF!</definedName>
    <definedName name="__VAL14565" localSheetId="13">#REF!</definedName>
    <definedName name="__VAL14565">#REF!</definedName>
    <definedName name="__VAL15135" localSheetId="13">#REF!</definedName>
    <definedName name="__VAL15135">#REF!</definedName>
    <definedName name="__VAL15140" localSheetId="13">#REF!</definedName>
    <definedName name="__VAL15140">#REF!</definedName>
    <definedName name="__VAL15195" localSheetId="13">#REF!</definedName>
    <definedName name="__VAL15195">#REF!</definedName>
    <definedName name="__VAL15225" localSheetId="13">#REF!</definedName>
    <definedName name="__VAL15225">#REF!</definedName>
    <definedName name="__VAL15230" localSheetId="13">#REF!</definedName>
    <definedName name="__VAL15230">#REF!</definedName>
    <definedName name="__VAL15515" localSheetId="13">#REF!</definedName>
    <definedName name="__VAL15515">#REF!</definedName>
    <definedName name="__VAL15560" localSheetId="13">#REF!</definedName>
    <definedName name="__VAL15560">#REF!</definedName>
    <definedName name="__VAL15565" localSheetId="13">#REF!</definedName>
    <definedName name="__VAL15565">#REF!</definedName>
    <definedName name="__VAL15570" localSheetId="13">#REF!</definedName>
    <definedName name="__VAL15570">#REF!</definedName>
    <definedName name="__VAL15575" localSheetId="13">#REF!</definedName>
    <definedName name="__VAL15575">#REF!</definedName>
    <definedName name="__VAL15583" localSheetId="13">#REF!</definedName>
    <definedName name="__VAL15583">#REF!</definedName>
    <definedName name="__VAL15590" localSheetId="13">#REF!</definedName>
    <definedName name="__VAL15590">#REF!</definedName>
    <definedName name="__VAL15591" localSheetId="13">#REF!</definedName>
    <definedName name="__VAL15591">#REF!</definedName>
    <definedName name="__VAL15610" localSheetId="13">#REF!</definedName>
    <definedName name="__VAL15610">#REF!</definedName>
    <definedName name="__VAL15625" localSheetId="13">#REF!</definedName>
    <definedName name="__VAL15625">#REF!</definedName>
    <definedName name="__VAL15635" localSheetId="13">#REF!</definedName>
    <definedName name="__VAL15635">#REF!</definedName>
    <definedName name="__VAL15655" localSheetId="13">#REF!</definedName>
    <definedName name="__VAL15655">#REF!</definedName>
    <definedName name="__VAL15665" localSheetId="13">#REF!</definedName>
    <definedName name="__VAL15665">#REF!</definedName>
    <definedName name="__VAL16515" localSheetId="13">#REF!</definedName>
    <definedName name="__VAL16515">#REF!</definedName>
    <definedName name="__VAL16535" localSheetId="13">#REF!</definedName>
    <definedName name="__VAL16535">#REF!</definedName>
    <definedName name="__VAL17140" localSheetId="13">#REF!</definedName>
    <definedName name="__VAL17140">#REF!</definedName>
    <definedName name="__VAL19500" localSheetId="13">#REF!</definedName>
    <definedName name="__VAL19500">#REF!</definedName>
    <definedName name="__VAL19501" localSheetId="13">#REF!</definedName>
    <definedName name="__VAL19501">#REF!</definedName>
    <definedName name="__VAL19502" localSheetId="13">#REF!</definedName>
    <definedName name="__VAL19502">#REF!</definedName>
    <definedName name="__VAL19503" localSheetId="13">#REF!</definedName>
    <definedName name="__VAL19503">#REF!</definedName>
    <definedName name="__VAL19504" localSheetId="13">#REF!</definedName>
    <definedName name="__VAL19504">#REF!</definedName>
    <definedName name="__VAL19505" localSheetId="13">#REF!</definedName>
    <definedName name="__VAL19505">#REF!</definedName>
    <definedName name="__VAL20100" localSheetId="13">#REF!</definedName>
    <definedName name="__VAL20100">#REF!</definedName>
    <definedName name="__VAL20105" localSheetId="13">#REF!</definedName>
    <definedName name="__VAL20105">#REF!</definedName>
    <definedName name="__VAL20110" localSheetId="13">#REF!</definedName>
    <definedName name="__VAL20110">#REF!</definedName>
    <definedName name="__VAL20115" localSheetId="13">#REF!</definedName>
    <definedName name="__VAL20115">#REF!</definedName>
    <definedName name="__VAL20130" localSheetId="13">#REF!</definedName>
    <definedName name="__VAL20130">#REF!</definedName>
    <definedName name="__VAL20135" localSheetId="13">#REF!</definedName>
    <definedName name="__VAL20135">#REF!</definedName>
    <definedName name="__VAL20140" localSheetId="13">#REF!</definedName>
    <definedName name="__VAL20140">#REF!</definedName>
    <definedName name="__VAL20145" localSheetId="13">#REF!</definedName>
    <definedName name="__VAL20145">#REF!</definedName>
    <definedName name="__VAL20150" localSheetId="13">#REF!</definedName>
    <definedName name="__VAL20150">#REF!</definedName>
    <definedName name="__VAL20155" localSheetId="13">#REF!</definedName>
    <definedName name="__VAL20155">#REF!</definedName>
    <definedName name="__VAL20175" localSheetId="13">#REF!</definedName>
    <definedName name="__VAL20175">#REF!</definedName>
    <definedName name="__VAL20185" localSheetId="13">#REF!</definedName>
    <definedName name="__VAL20185">#REF!</definedName>
    <definedName name="__VAL20190" localSheetId="13">#REF!</definedName>
    <definedName name="__VAL20190">#REF!</definedName>
    <definedName name="__VAL20195" localSheetId="13">#REF!</definedName>
    <definedName name="__VAL20195">#REF!</definedName>
    <definedName name="__VAL20210" localSheetId="13">#REF!</definedName>
    <definedName name="__VAL20210">#REF!</definedName>
    <definedName name="_1Excel_BuiltIn_Print_Area_4_1">"$#REF!.$A$1:$H$12"</definedName>
    <definedName name="_A1">"$#REF!.$#REF!$#REF!"</definedName>
    <definedName name="_cab1" localSheetId="13">#REF!</definedName>
    <definedName name="_cab1">#REF!</definedName>
    <definedName name="_COM010201" localSheetId="13">#REF!</definedName>
    <definedName name="_COM010201">#REF!</definedName>
    <definedName name="_COM010202" localSheetId="13">#REF!</definedName>
    <definedName name="_COM010202">#REF!</definedName>
    <definedName name="_COM010205" localSheetId="13">#REF!</definedName>
    <definedName name="_COM010205">#REF!</definedName>
    <definedName name="_COM010206" localSheetId="13">#REF!</definedName>
    <definedName name="_COM010206">#REF!</definedName>
    <definedName name="_COM010210" localSheetId="13">#REF!</definedName>
    <definedName name="_COM010210">#REF!</definedName>
    <definedName name="_COM010301" localSheetId="13">#REF!</definedName>
    <definedName name="_COM010301">#REF!</definedName>
    <definedName name="_COM010401" localSheetId="13">#REF!</definedName>
    <definedName name="_COM010401">#REF!</definedName>
    <definedName name="_COM010402" localSheetId="13">#REF!</definedName>
    <definedName name="_COM010402">#REF!</definedName>
    <definedName name="_COM010407" localSheetId="13">#REF!</definedName>
    <definedName name="_COM010407">#REF!</definedName>
    <definedName name="_COM010413" localSheetId="13">#REF!</definedName>
    <definedName name="_COM010413">#REF!</definedName>
    <definedName name="_COM010501" localSheetId="13">#REF!</definedName>
    <definedName name="_COM010501">#REF!</definedName>
    <definedName name="_COM010503" localSheetId="13">#REF!</definedName>
    <definedName name="_COM010503">#REF!</definedName>
    <definedName name="_COM010505" localSheetId="13">#REF!</definedName>
    <definedName name="_COM010505">#REF!</definedName>
    <definedName name="_COM010509" localSheetId="13">#REF!</definedName>
    <definedName name="_COM010509">#REF!</definedName>
    <definedName name="_COM010512" localSheetId="13">#REF!</definedName>
    <definedName name="_COM010512">#REF!</definedName>
    <definedName name="_COM010518" localSheetId="13">#REF!</definedName>
    <definedName name="_COM010518">#REF!</definedName>
    <definedName name="_COM010519" localSheetId="13">#REF!</definedName>
    <definedName name="_COM010519">#REF!</definedName>
    <definedName name="_COM010521" localSheetId="13">#REF!</definedName>
    <definedName name="_COM010521">#REF!</definedName>
    <definedName name="_COM010523" localSheetId="13">#REF!</definedName>
    <definedName name="_COM010523">#REF!</definedName>
    <definedName name="_COM010532" localSheetId="13">#REF!</definedName>
    <definedName name="_COM010532">#REF!</definedName>
    <definedName name="_COM010533" localSheetId="13">#REF!</definedName>
    <definedName name="_COM010533">#REF!</definedName>
    <definedName name="_COM010536" localSheetId="13">#REF!</definedName>
    <definedName name="_COM010536">#REF!</definedName>
    <definedName name="_COM010701" localSheetId="13">#REF!</definedName>
    <definedName name="_COM010701">#REF!</definedName>
    <definedName name="_COM010703" localSheetId="13">#REF!</definedName>
    <definedName name="_COM010703">#REF!</definedName>
    <definedName name="_COM010705" localSheetId="13">#REF!</definedName>
    <definedName name="_COM010705">#REF!</definedName>
    <definedName name="_COM010708" localSheetId="13">#REF!</definedName>
    <definedName name="_COM010708">#REF!</definedName>
    <definedName name="_COM010710" localSheetId="13">#REF!</definedName>
    <definedName name="_COM010710">#REF!</definedName>
    <definedName name="_COM010712" localSheetId="13">#REF!</definedName>
    <definedName name="_COM010712">#REF!</definedName>
    <definedName name="_COM010717" localSheetId="13">#REF!</definedName>
    <definedName name="_COM010717">#REF!</definedName>
    <definedName name="_COM010718" localSheetId="13">#REF!</definedName>
    <definedName name="_COM010718">#REF!</definedName>
    <definedName name="_COM020201" localSheetId="13">#REF!</definedName>
    <definedName name="_COM020201">#REF!</definedName>
    <definedName name="_COM020205" localSheetId="13">#REF!</definedName>
    <definedName name="_COM020205">#REF!</definedName>
    <definedName name="_COM020211" localSheetId="13">#REF!</definedName>
    <definedName name="_COM020211">#REF!</definedName>
    <definedName name="_COM020217" localSheetId="13">#REF!</definedName>
    <definedName name="_COM020217">#REF!</definedName>
    <definedName name="_COM030102" localSheetId="13">#REF!</definedName>
    <definedName name="_COM030102">#REF!</definedName>
    <definedName name="_COM030201" localSheetId="13">#REF!</definedName>
    <definedName name="_COM030201">#REF!</definedName>
    <definedName name="_COM030303" localSheetId="13">#REF!</definedName>
    <definedName name="_COM030303">#REF!</definedName>
    <definedName name="_COM030317" localSheetId="13">#REF!</definedName>
    <definedName name="_COM030317">#REF!</definedName>
    <definedName name="_COM040101" localSheetId="13">#REF!</definedName>
    <definedName name="_COM040101">#REF!</definedName>
    <definedName name="_COM040202" localSheetId="13">#REF!</definedName>
    <definedName name="_COM040202">#REF!</definedName>
    <definedName name="_COM050103" localSheetId="13">#REF!</definedName>
    <definedName name="_COM050103">#REF!</definedName>
    <definedName name="_COM050207" localSheetId="13">#REF!</definedName>
    <definedName name="_COM050207">#REF!</definedName>
    <definedName name="_COM060101" localSheetId="13">#REF!</definedName>
    <definedName name="_COM060101">#REF!</definedName>
    <definedName name="_COM080101" localSheetId="13">#REF!</definedName>
    <definedName name="_COM080101">#REF!</definedName>
    <definedName name="_COM080310" localSheetId="13">#REF!</definedName>
    <definedName name="_COM080310">#REF!</definedName>
    <definedName name="_COM090101" localSheetId="13">#REF!</definedName>
    <definedName name="_COM090101">#REF!</definedName>
    <definedName name="_COM100302" localSheetId="13">#REF!</definedName>
    <definedName name="_COM100302">#REF!</definedName>
    <definedName name="_COM110101" localSheetId="13">#REF!</definedName>
    <definedName name="_COM110101">#REF!</definedName>
    <definedName name="_COM110104" localSheetId="13">#REF!</definedName>
    <definedName name="_COM110104">#REF!</definedName>
    <definedName name="_COM110107" localSheetId="13">#REF!</definedName>
    <definedName name="_COM110107">#REF!</definedName>
    <definedName name="_COM120101" localSheetId="13">#REF!</definedName>
    <definedName name="_COM120101">#REF!</definedName>
    <definedName name="_COM120105" localSheetId="13">#REF!</definedName>
    <definedName name="_COM120105">#REF!</definedName>
    <definedName name="_COM120106" localSheetId="13">#REF!</definedName>
    <definedName name="_COM120106">#REF!</definedName>
    <definedName name="_COM120107" localSheetId="13">#REF!</definedName>
    <definedName name="_COM120107">#REF!</definedName>
    <definedName name="_COM120110" localSheetId="13">#REF!</definedName>
    <definedName name="_COM120110">#REF!</definedName>
    <definedName name="_COM120150" localSheetId="13">#REF!</definedName>
    <definedName name="_COM120150">#REF!</definedName>
    <definedName name="_COM130101" localSheetId="13">#REF!</definedName>
    <definedName name="_COM130101">#REF!</definedName>
    <definedName name="_COM130103" localSheetId="13">#REF!</definedName>
    <definedName name="_COM130103">#REF!</definedName>
    <definedName name="_COM130304" localSheetId="13">#REF!</definedName>
    <definedName name="_COM130304">#REF!</definedName>
    <definedName name="_COM130401" localSheetId="13">#REF!</definedName>
    <definedName name="_COM130401">#REF!</definedName>
    <definedName name="_COM140102" localSheetId="13">#REF!</definedName>
    <definedName name="_COM140102">#REF!</definedName>
    <definedName name="_COM140109" localSheetId="13">#REF!</definedName>
    <definedName name="_COM140109">#REF!</definedName>
    <definedName name="_COM140113" localSheetId="13">#REF!</definedName>
    <definedName name="_COM140113">#REF!</definedName>
    <definedName name="_COM140122" localSheetId="13">#REF!</definedName>
    <definedName name="_COM140122">#REF!</definedName>
    <definedName name="_COM140126" localSheetId="13">#REF!</definedName>
    <definedName name="_COM140126">#REF!</definedName>
    <definedName name="_COM140129" localSheetId="13">#REF!</definedName>
    <definedName name="_COM140129">#REF!</definedName>
    <definedName name="_COM140135" localSheetId="13">#REF!</definedName>
    <definedName name="_COM140135">#REF!</definedName>
    <definedName name="_COM140143" localSheetId="13">#REF!</definedName>
    <definedName name="_COM140143">#REF!</definedName>
    <definedName name="_COM140145" localSheetId="13">#REF!</definedName>
    <definedName name="_COM140145">#REF!</definedName>
    <definedName name="_COM150130" localSheetId="13">#REF!</definedName>
    <definedName name="_COM150130">#REF!</definedName>
    <definedName name="_COM170101" localSheetId="13">#REF!</definedName>
    <definedName name="_COM170101">#REF!</definedName>
    <definedName name="_COM170102" localSheetId="13">#REF!</definedName>
    <definedName name="_COM170102">#REF!</definedName>
    <definedName name="_COM170103" localSheetId="13">#REF!</definedName>
    <definedName name="_COM170103">#REF!</definedName>
    <definedName name="_xlnm._FilterDatabase" localSheetId="20" hidden="1">'2023.08 SEINFRA'!$A$1:$D$205</definedName>
    <definedName name="_xlnm._FilterDatabase" localSheetId="19" hidden="1">'2023.10 SUDECAP'!$A$1:$G$354</definedName>
    <definedName name="_GLB2">"$#REF!.$B$5:$G$2380"</definedName>
    <definedName name="_i" localSheetId="13">#REF!</definedName>
    <definedName name="_i">#REF!</definedName>
    <definedName name="_i3" localSheetId="13">#REF!</definedName>
    <definedName name="_i3">#REF!</definedName>
    <definedName name="_l" localSheetId="13">#REF!</definedName>
    <definedName name="_l">#REF!</definedName>
    <definedName name="_MAO010201" localSheetId="13">#REF!</definedName>
    <definedName name="_MAO010201">#REF!</definedName>
    <definedName name="_MAO010202" localSheetId="13">#REF!</definedName>
    <definedName name="_MAO010202">#REF!</definedName>
    <definedName name="_MAO010205" localSheetId="13">#REF!</definedName>
    <definedName name="_MAO010205">#REF!</definedName>
    <definedName name="_MAO010206" localSheetId="13">#REF!</definedName>
    <definedName name="_MAO010206">#REF!</definedName>
    <definedName name="_MAO010210" localSheetId="13">#REF!</definedName>
    <definedName name="_MAO010210">#REF!</definedName>
    <definedName name="_MAO010401" localSheetId="13">#REF!</definedName>
    <definedName name="_MAO010401">#REF!</definedName>
    <definedName name="_MAO010402" localSheetId="13">#REF!</definedName>
    <definedName name="_MAO010402">#REF!</definedName>
    <definedName name="_MAO010407" localSheetId="13">#REF!</definedName>
    <definedName name="_MAO010407">#REF!</definedName>
    <definedName name="_MAO010413" localSheetId="13">#REF!</definedName>
    <definedName name="_MAO010413">#REF!</definedName>
    <definedName name="_MAO010501" localSheetId="13">#REF!</definedName>
    <definedName name="_MAO010501">#REF!</definedName>
    <definedName name="_MAO010503" localSheetId="13">#REF!</definedName>
    <definedName name="_MAO010503">#REF!</definedName>
    <definedName name="_MAO010505" localSheetId="13">#REF!</definedName>
    <definedName name="_MAO010505">#REF!</definedName>
    <definedName name="_MAO010509" localSheetId="13">#REF!</definedName>
    <definedName name="_MAO010509">#REF!</definedName>
    <definedName name="_MAO010512" localSheetId="13">#REF!</definedName>
    <definedName name="_MAO010512">#REF!</definedName>
    <definedName name="_MAO010518" localSheetId="13">#REF!</definedName>
    <definedName name="_MAO010518">#REF!</definedName>
    <definedName name="_MAO010519" localSheetId="13">#REF!</definedName>
    <definedName name="_MAO010519">#REF!</definedName>
    <definedName name="_MAO010521" localSheetId="13">#REF!</definedName>
    <definedName name="_MAO010521">#REF!</definedName>
    <definedName name="_MAO010523" localSheetId="13">#REF!</definedName>
    <definedName name="_MAO010523">#REF!</definedName>
    <definedName name="_MAO010532" localSheetId="13">#REF!</definedName>
    <definedName name="_MAO010532">#REF!</definedName>
    <definedName name="_MAO010533" localSheetId="13">#REF!</definedName>
    <definedName name="_MAO010533">#REF!</definedName>
    <definedName name="_MAO010536" localSheetId="13">#REF!</definedName>
    <definedName name="_MAO010536">#REF!</definedName>
    <definedName name="_MAO010701" localSheetId="13">#REF!</definedName>
    <definedName name="_MAO010701">#REF!</definedName>
    <definedName name="_MAO010703" localSheetId="13">#REF!</definedName>
    <definedName name="_MAO010703">#REF!</definedName>
    <definedName name="_MAO010705" localSheetId="13">#REF!</definedName>
    <definedName name="_MAO010705">#REF!</definedName>
    <definedName name="_MAO010708" localSheetId="13">#REF!</definedName>
    <definedName name="_MAO010708">#REF!</definedName>
    <definedName name="_MAO010710" localSheetId="13">#REF!</definedName>
    <definedName name="_MAO010710">#REF!</definedName>
    <definedName name="_MAO010712" localSheetId="13">#REF!</definedName>
    <definedName name="_MAO010712">#REF!</definedName>
    <definedName name="_MAO010717" localSheetId="13">#REF!</definedName>
    <definedName name="_MAO010717">#REF!</definedName>
    <definedName name="_MAO020201" localSheetId="13">#REF!</definedName>
    <definedName name="_MAO020201">#REF!</definedName>
    <definedName name="_MAO020205" localSheetId="13">#REF!</definedName>
    <definedName name="_MAO020205">#REF!</definedName>
    <definedName name="_MAO020211" localSheetId="13">#REF!</definedName>
    <definedName name="_MAO020211">#REF!</definedName>
    <definedName name="_MAO020217" localSheetId="13">#REF!</definedName>
    <definedName name="_MAO020217">#REF!</definedName>
    <definedName name="_MAO030102" localSheetId="13">#REF!</definedName>
    <definedName name="_MAO030102">#REF!</definedName>
    <definedName name="_MAO030201" localSheetId="13">#REF!</definedName>
    <definedName name="_MAO030201">#REF!</definedName>
    <definedName name="_MAO030303" localSheetId="13">#REF!</definedName>
    <definedName name="_MAO030303">#REF!</definedName>
    <definedName name="_MAO030317" localSheetId="13">#REF!</definedName>
    <definedName name="_MAO030317">#REF!</definedName>
    <definedName name="_MAO040101" localSheetId="13">#REF!</definedName>
    <definedName name="_MAO040101">#REF!</definedName>
    <definedName name="_MAO040202" localSheetId="13">#REF!</definedName>
    <definedName name="_MAO040202">#REF!</definedName>
    <definedName name="_MAO050103" localSheetId="13">#REF!</definedName>
    <definedName name="_MAO050103">#REF!</definedName>
    <definedName name="_MAO050207" localSheetId="13">#REF!</definedName>
    <definedName name="_MAO050207">#REF!</definedName>
    <definedName name="_MAO060101" localSheetId="13">#REF!</definedName>
    <definedName name="_MAO060101">#REF!</definedName>
    <definedName name="_MAO080310" localSheetId="13">#REF!</definedName>
    <definedName name="_MAO080310">#REF!</definedName>
    <definedName name="_MAO090101" localSheetId="13">#REF!</definedName>
    <definedName name="_MAO090101">#REF!</definedName>
    <definedName name="_MAO110101" localSheetId="13">#REF!</definedName>
    <definedName name="_MAO110101">#REF!</definedName>
    <definedName name="_MAO110104" localSheetId="13">#REF!</definedName>
    <definedName name="_MAO110104">#REF!</definedName>
    <definedName name="_MAO110107" localSheetId="13">#REF!</definedName>
    <definedName name="_MAO110107">#REF!</definedName>
    <definedName name="_MAO120101" localSheetId="13">#REF!</definedName>
    <definedName name="_MAO120101">#REF!</definedName>
    <definedName name="_MAO120105" localSheetId="13">#REF!</definedName>
    <definedName name="_MAO120105">#REF!</definedName>
    <definedName name="_MAO120106" localSheetId="13">#REF!</definedName>
    <definedName name="_MAO120106">#REF!</definedName>
    <definedName name="_MAO120107" localSheetId="13">#REF!</definedName>
    <definedName name="_MAO120107">#REF!</definedName>
    <definedName name="_MAO120110" localSheetId="13">#REF!</definedName>
    <definedName name="_MAO120110">#REF!</definedName>
    <definedName name="_MAO120150" localSheetId="13">#REF!</definedName>
    <definedName name="_MAO120150">#REF!</definedName>
    <definedName name="_MAO130101" localSheetId="13">#REF!</definedName>
    <definedName name="_MAO130101">#REF!</definedName>
    <definedName name="_MAO130103" localSheetId="13">#REF!</definedName>
    <definedName name="_MAO130103">#REF!</definedName>
    <definedName name="_MAO130304" localSheetId="13">#REF!</definedName>
    <definedName name="_MAO130304">#REF!</definedName>
    <definedName name="_MAO130401" localSheetId="13">#REF!</definedName>
    <definedName name="_MAO130401">#REF!</definedName>
    <definedName name="_MAO140102" localSheetId="13">#REF!</definedName>
    <definedName name="_MAO140102">#REF!</definedName>
    <definedName name="_MAO140109" localSheetId="13">#REF!</definedName>
    <definedName name="_MAO140109">#REF!</definedName>
    <definedName name="_MAO140113" localSheetId="13">#REF!</definedName>
    <definedName name="_MAO140113">#REF!</definedName>
    <definedName name="_MAO140122" localSheetId="13">#REF!</definedName>
    <definedName name="_MAO140122">#REF!</definedName>
    <definedName name="_MAO140126" localSheetId="13">#REF!</definedName>
    <definedName name="_MAO140126">#REF!</definedName>
    <definedName name="_MAO140129" localSheetId="13">#REF!</definedName>
    <definedName name="_MAO140129">#REF!</definedName>
    <definedName name="_MAO140135" localSheetId="13">#REF!</definedName>
    <definedName name="_MAO140135">#REF!</definedName>
    <definedName name="_MAO140143" localSheetId="13">#REF!</definedName>
    <definedName name="_MAO140143">#REF!</definedName>
    <definedName name="_MAO140145" localSheetId="13">#REF!</definedName>
    <definedName name="_MAO140145">#REF!</definedName>
    <definedName name="_MAT010301" localSheetId="13">#REF!</definedName>
    <definedName name="_MAT010301">#REF!</definedName>
    <definedName name="_MAT010401" localSheetId="13">#REF!</definedName>
    <definedName name="_MAT010401">#REF!</definedName>
    <definedName name="_MAT010402" localSheetId="13">#REF!</definedName>
    <definedName name="_MAT010402">#REF!</definedName>
    <definedName name="_MAT010407" localSheetId="13">#REF!</definedName>
    <definedName name="_MAT010407">#REF!</definedName>
    <definedName name="_MAT010413" localSheetId="13">#REF!</definedName>
    <definedName name="_MAT010413">#REF!</definedName>
    <definedName name="_MAT010536" localSheetId="13">#REF!</definedName>
    <definedName name="_MAT010536">#REF!</definedName>
    <definedName name="_MAT010703" localSheetId="13">#REF!</definedName>
    <definedName name="_MAT010703">#REF!</definedName>
    <definedName name="_MAT010708" localSheetId="13">#REF!</definedName>
    <definedName name="_MAT010708">#REF!</definedName>
    <definedName name="_MAT010710" localSheetId="13">#REF!</definedName>
    <definedName name="_MAT010710">#REF!</definedName>
    <definedName name="_MAT010718" localSheetId="13">#REF!</definedName>
    <definedName name="_MAT010718">#REF!</definedName>
    <definedName name="_MAT020201" localSheetId="13">#REF!</definedName>
    <definedName name="_MAT020201">#REF!</definedName>
    <definedName name="_MAT020205" localSheetId="13">#REF!</definedName>
    <definedName name="_MAT020205">#REF!</definedName>
    <definedName name="_MAT020211" localSheetId="13">#REF!</definedName>
    <definedName name="_MAT020211">#REF!</definedName>
    <definedName name="_MAT030102" localSheetId="13">#REF!</definedName>
    <definedName name="_MAT030102">#REF!</definedName>
    <definedName name="_MAT030201" localSheetId="13">#REF!</definedName>
    <definedName name="_MAT030201">#REF!</definedName>
    <definedName name="_MAT030303" localSheetId="13">#REF!</definedName>
    <definedName name="_MAT030303">#REF!</definedName>
    <definedName name="_MAT030317" localSheetId="13">#REF!</definedName>
    <definedName name="_MAT030317">#REF!</definedName>
    <definedName name="_MAT040101" localSheetId="13">#REF!</definedName>
    <definedName name="_MAT040101">#REF!</definedName>
    <definedName name="_MAT040202" localSheetId="13">#REF!</definedName>
    <definedName name="_MAT040202">#REF!</definedName>
    <definedName name="_MAT050103" localSheetId="13">#REF!</definedName>
    <definedName name="_MAT050103">#REF!</definedName>
    <definedName name="_MAT050207" localSheetId="13">#REF!</definedName>
    <definedName name="_MAT050207">#REF!</definedName>
    <definedName name="_MAT060101" localSheetId="13">#REF!</definedName>
    <definedName name="_MAT060101">#REF!</definedName>
    <definedName name="_MAT080101" localSheetId="13">#REF!</definedName>
    <definedName name="_MAT080101">#REF!</definedName>
    <definedName name="_MAT080310" localSheetId="13">#REF!</definedName>
    <definedName name="_MAT080310">#REF!</definedName>
    <definedName name="_MAT090101" localSheetId="13">#REF!</definedName>
    <definedName name="_MAT090101">#REF!</definedName>
    <definedName name="_MAT100302" localSheetId="13">#REF!</definedName>
    <definedName name="_MAT100302">#REF!</definedName>
    <definedName name="_MAT110101" localSheetId="13">#REF!</definedName>
    <definedName name="_MAT110101">#REF!</definedName>
    <definedName name="_MAT110104" localSheetId="13">#REF!</definedName>
    <definedName name="_MAT110104">#REF!</definedName>
    <definedName name="_MAT110107" localSheetId="13">#REF!</definedName>
    <definedName name="_MAT110107">#REF!</definedName>
    <definedName name="_MAT120101" localSheetId="13">#REF!</definedName>
    <definedName name="_MAT120101">#REF!</definedName>
    <definedName name="_MAT120105" localSheetId="13">#REF!</definedName>
    <definedName name="_MAT120105">#REF!</definedName>
    <definedName name="_MAT120106" localSheetId="13">#REF!</definedName>
    <definedName name="_MAT120106">#REF!</definedName>
    <definedName name="_MAT120107" localSheetId="13">#REF!</definedName>
    <definedName name="_MAT120107">#REF!</definedName>
    <definedName name="_MAT120110" localSheetId="13">#REF!</definedName>
    <definedName name="_MAT120110">#REF!</definedName>
    <definedName name="_MAT120150" localSheetId="13">#REF!</definedName>
    <definedName name="_MAT120150">#REF!</definedName>
    <definedName name="_MAT130101" localSheetId="13">#REF!</definedName>
    <definedName name="_MAT130101">#REF!</definedName>
    <definedName name="_MAT130103" localSheetId="13">#REF!</definedName>
    <definedName name="_MAT130103">#REF!</definedName>
    <definedName name="_MAT130304" localSheetId="13">#REF!</definedName>
    <definedName name="_MAT130304">#REF!</definedName>
    <definedName name="_MAT130401" localSheetId="13">#REF!</definedName>
    <definedName name="_MAT130401">#REF!</definedName>
    <definedName name="_MAT140102" localSheetId="13">#REF!</definedName>
    <definedName name="_MAT140102">#REF!</definedName>
    <definedName name="_MAT140109" localSheetId="13">#REF!</definedName>
    <definedName name="_MAT140109">#REF!</definedName>
    <definedName name="_MAT140113" localSheetId="13">#REF!</definedName>
    <definedName name="_MAT140113">#REF!</definedName>
    <definedName name="_MAT140122" localSheetId="13">#REF!</definedName>
    <definedName name="_MAT140122">#REF!</definedName>
    <definedName name="_MAT140126" localSheetId="13">#REF!</definedName>
    <definedName name="_MAT140126">#REF!</definedName>
    <definedName name="_MAT140129" localSheetId="13">#REF!</definedName>
    <definedName name="_MAT140129">#REF!</definedName>
    <definedName name="_MAT140135" localSheetId="13">#REF!</definedName>
    <definedName name="_MAT140135">#REF!</definedName>
    <definedName name="_MAT140143" localSheetId="13">#REF!</definedName>
    <definedName name="_MAT140143">#REF!</definedName>
    <definedName name="_MAT140145" localSheetId="13">#REF!</definedName>
    <definedName name="_MAT140145">#REF!</definedName>
    <definedName name="_MAT150130" localSheetId="13">#REF!</definedName>
    <definedName name="_MAT150130">#REF!</definedName>
    <definedName name="_MAT170101" localSheetId="13">#REF!</definedName>
    <definedName name="_MAT170101">#REF!</definedName>
    <definedName name="_MAT170102" localSheetId="13">#REF!</definedName>
    <definedName name="_MAT170102">#REF!</definedName>
    <definedName name="_MAT170103" localSheetId="13">#REF!</definedName>
    <definedName name="_MAT170103">#REF!</definedName>
    <definedName name="_PRE010201" localSheetId="13">#REF!</definedName>
    <definedName name="_PRE010201">#REF!</definedName>
    <definedName name="_PRE010202" localSheetId="13">#REF!</definedName>
    <definedName name="_PRE010202">#REF!</definedName>
    <definedName name="_PRE010205" localSheetId="13">#REF!</definedName>
    <definedName name="_PRE010205">#REF!</definedName>
    <definedName name="_PRE010206" localSheetId="13">#REF!</definedName>
    <definedName name="_PRE010206">#REF!</definedName>
    <definedName name="_PRE010210" localSheetId="13">#REF!</definedName>
    <definedName name="_PRE010210">#REF!</definedName>
    <definedName name="_PRE010301" localSheetId="13">#REF!</definedName>
    <definedName name="_PRE010301">#REF!</definedName>
    <definedName name="_PRE010401" localSheetId="13">#REF!</definedName>
    <definedName name="_PRE010401">#REF!</definedName>
    <definedName name="_PRE010402" localSheetId="13">#REF!</definedName>
    <definedName name="_PRE010402">#REF!</definedName>
    <definedName name="_PRE010407" localSheetId="13">#REF!</definedName>
    <definedName name="_PRE010407">#REF!</definedName>
    <definedName name="_PRE010413" localSheetId="13">#REF!</definedName>
    <definedName name="_PRE010413">#REF!</definedName>
    <definedName name="_PRE010501" localSheetId="13">#REF!</definedName>
    <definedName name="_PRE010501">#REF!</definedName>
    <definedName name="_PRE010503" localSheetId="13">#REF!</definedName>
    <definedName name="_PRE010503">#REF!</definedName>
    <definedName name="_PRE010505" localSheetId="13">#REF!</definedName>
    <definedName name="_PRE010505">#REF!</definedName>
    <definedName name="_PRE010509" localSheetId="13">#REF!</definedName>
    <definedName name="_PRE010509">#REF!</definedName>
    <definedName name="_PRE010512" localSheetId="13">#REF!</definedName>
    <definedName name="_PRE010512">#REF!</definedName>
    <definedName name="_PRE010518" localSheetId="13">#REF!</definedName>
    <definedName name="_PRE010518">#REF!</definedName>
    <definedName name="_PRE010519" localSheetId="13">#REF!</definedName>
    <definedName name="_PRE010519">#REF!</definedName>
    <definedName name="_PRE010521" localSheetId="13">#REF!</definedName>
    <definedName name="_PRE010521">#REF!</definedName>
    <definedName name="_PRE010523" localSheetId="13">#REF!</definedName>
    <definedName name="_PRE010523">#REF!</definedName>
    <definedName name="_PRE010532" localSheetId="13">#REF!</definedName>
    <definedName name="_PRE010532">#REF!</definedName>
    <definedName name="_PRE010533" localSheetId="13">#REF!</definedName>
    <definedName name="_PRE010533">#REF!</definedName>
    <definedName name="_PRE010536" localSheetId="13">#REF!</definedName>
    <definedName name="_PRE010536">#REF!</definedName>
    <definedName name="_PRE010701" localSheetId="13">#REF!</definedName>
    <definedName name="_PRE010701">#REF!</definedName>
    <definedName name="_PRE010703" localSheetId="13">#REF!</definedName>
    <definedName name="_PRE010703">#REF!</definedName>
    <definedName name="_PRE010705" localSheetId="13">#REF!</definedName>
    <definedName name="_PRE010705">#REF!</definedName>
    <definedName name="_PRE010708" localSheetId="13">#REF!</definedName>
    <definedName name="_PRE010708">#REF!</definedName>
    <definedName name="_PRE010710" localSheetId="13">#REF!</definedName>
    <definedName name="_PRE010710">#REF!</definedName>
    <definedName name="_PRE010712" localSheetId="13">#REF!</definedName>
    <definedName name="_PRE010712">#REF!</definedName>
    <definedName name="_PRE010717" localSheetId="13">#REF!</definedName>
    <definedName name="_PRE010717">#REF!</definedName>
    <definedName name="_PRE010718" localSheetId="13">#REF!</definedName>
    <definedName name="_PRE010718">#REF!</definedName>
    <definedName name="_PRE020201" localSheetId="13">#REF!</definedName>
    <definedName name="_PRE020201">#REF!</definedName>
    <definedName name="_PRE020205" localSheetId="13">#REF!</definedName>
    <definedName name="_PRE020205">#REF!</definedName>
    <definedName name="_PRE020211" localSheetId="13">#REF!</definedName>
    <definedName name="_PRE020211">#REF!</definedName>
    <definedName name="_PRE020217" localSheetId="13">#REF!</definedName>
    <definedName name="_PRE020217">#REF!</definedName>
    <definedName name="_PRE030102" localSheetId="13">#REF!</definedName>
    <definedName name="_PRE030102">#REF!</definedName>
    <definedName name="_PRE030201" localSheetId="13">#REF!</definedName>
    <definedName name="_PRE030201">#REF!</definedName>
    <definedName name="_PRE030303" localSheetId="13">#REF!</definedName>
    <definedName name="_PRE030303">#REF!</definedName>
    <definedName name="_PRE030317" localSheetId="13">#REF!</definedName>
    <definedName name="_PRE030317">#REF!</definedName>
    <definedName name="_PRE040101" localSheetId="13">#REF!</definedName>
    <definedName name="_PRE040101">#REF!</definedName>
    <definedName name="_PRE040202" localSheetId="13">#REF!</definedName>
    <definedName name="_PRE040202">#REF!</definedName>
    <definedName name="_PRE050103" localSheetId="13">#REF!</definedName>
    <definedName name="_PRE050103">#REF!</definedName>
    <definedName name="_PRE050207" localSheetId="13">#REF!</definedName>
    <definedName name="_PRE050207">#REF!</definedName>
    <definedName name="_PRE060101" localSheetId="13">#REF!</definedName>
    <definedName name="_PRE060101">#REF!</definedName>
    <definedName name="_PRE080101" localSheetId="13">#REF!</definedName>
    <definedName name="_PRE080101">#REF!</definedName>
    <definedName name="_PRE080310" localSheetId="13">#REF!</definedName>
    <definedName name="_PRE080310">#REF!</definedName>
    <definedName name="_PRE090101" localSheetId="13">#REF!</definedName>
    <definedName name="_PRE090101">#REF!</definedName>
    <definedName name="_PRE100302" localSheetId="13">#REF!</definedName>
    <definedName name="_PRE100302">#REF!</definedName>
    <definedName name="_PRE110101" localSheetId="13">#REF!</definedName>
    <definedName name="_PRE110101">#REF!</definedName>
    <definedName name="_PRE110104" localSheetId="13">#REF!</definedName>
    <definedName name="_PRE110104">#REF!</definedName>
    <definedName name="_PRE110107" localSheetId="13">#REF!</definedName>
    <definedName name="_PRE110107">#REF!</definedName>
    <definedName name="_PRE120101" localSheetId="13">#REF!</definedName>
    <definedName name="_PRE120101">#REF!</definedName>
    <definedName name="_PRE120105" localSheetId="13">#REF!</definedName>
    <definedName name="_PRE120105">#REF!</definedName>
    <definedName name="_PRE120106" localSheetId="13">#REF!</definedName>
    <definedName name="_PRE120106">#REF!</definedName>
    <definedName name="_PRE120107" localSheetId="13">#REF!</definedName>
    <definedName name="_PRE120107">#REF!</definedName>
    <definedName name="_PRE120110" localSheetId="13">#REF!</definedName>
    <definedName name="_PRE120110">#REF!</definedName>
    <definedName name="_PRE120150" localSheetId="13">#REF!</definedName>
    <definedName name="_PRE120150">#REF!</definedName>
    <definedName name="_PRE130101" localSheetId="13">#REF!</definedName>
    <definedName name="_PRE130101">#REF!</definedName>
    <definedName name="_PRE130103" localSheetId="13">#REF!</definedName>
    <definedName name="_PRE130103">#REF!</definedName>
    <definedName name="_PRE130304" localSheetId="13">#REF!</definedName>
    <definedName name="_PRE130304">#REF!</definedName>
    <definedName name="_PRE130401" localSheetId="13">#REF!</definedName>
    <definedName name="_PRE130401">#REF!</definedName>
    <definedName name="_PRE140102" localSheetId="13">#REF!</definedName>
    <definedName name="_PRE140102">#REF!</definedName>
    <definedName name="_PRE140109" localSheetId="13">#REF!</definedName>
    <definedName name="_PRE140109">#REF!</definedName>
    <definedName name="_PRE140113" localSheetId="13">#REF!</definedName>
    <definedName name="_PRE140113">#REF!</definedName>
    <definedName name="_PRE140122" localSheetId="13">#REF!</definedName>
    <definedName name="_PRE140122">#REF!</definedName>
    <definedName name="_PRE140126" localSheetId="13">#REF!</definedName>
    <definedName name="_PRE140126">#REF!</definedName>
    <definedName name="_PRE140129" localSheetId="13">#REF!</definedName>
    <definedName name="_PRE140129">#REF!</definedName>
    <definedName name="_PRE140135" localSheetId="13">#REF!</definedName>
    <definedName name="_PRE140135">#REF!</definedName>
    <definedName name="_PRE140143" localSheetId="13">#REF!</definedName>
    <definedName name="_PRE140143">#REF!</definedName>
    <definedName name="_PRE140145" localSheetId="13">#REF!</definedName>
    <definedName name="_PRE140145">#REF!</definedName>
    <definedName name="_PRE150130" localSheetId="13">#REF!</definedName>
    <definedName name="_PRE150130">#REF!</definedName>
    <definedName name="_PRE170101" localSheetId="13">#REF!</definedName>
    <definedName name="_PRE170101">#REF!</definedName>
    <definedName name="_PRE170102" localSheetId="13">#REF!</definedName>
    <definedName name="_PRE170102">#REF!</definedName>
    <definedName name="_PRE170103" localSheetId="13">#REF!</definedName>
    <definedName name="_PRE170103">#REF!</definedName>
    <definedName name="_QUA010201" localSheetId="13">#REF!</definedName>
    <definedName name="_QUA010201">#REF!</definedName>
    <definedName name="_QUA010202" localSheetId="13">#REF!</definedName>
    <definedName name="_QUA010202">#REF!</definedName>
    <definedName name="_QUA010205" localSheetId="13">#REF!</definedName>
    <definedName name="_QUA010205">#REF!</definedName>
    <definedName name="_QUA010206" localSheetId="13">#REF!</definedName>
    <definedName name="_QUA010206">#REF!</definedName>
    <definedName name="_QUA010210" localSheetId="13">#REF!</definedName>
    <definedName name="_QUA010210">#REF!</definedName>
    <definedName name="_QUA010301" localSheetId="13">#REF!</definedName>
    <definedName name="_QUA010301">#REF!</definedName>
    <definedName name="_QUA010401" localSheetId="13">#REF!</definedName>
    <definedName name="_QUA010401">#REF!</definedName>
    <definedName name="_QUA010402" localSheetId="13">#REF!</definedName>
    <definedName name="_QUA010402">#REF!</definedName>
    <definedName name="_QUA010407" localSheetId="13">#REF!</definedName>
    <definedName name="_QUA010407">#REF!</definedName>
    <definedName name="_QUA010413" localSheetId="13">#REF!</definedName>
    <definedName name="_QUA010413">#REF!</definedName>
    <definedName name="_QUA010501" localSheetId="13">#REF!</definedName>
    <definedName name="_QUA010501">#REF!</definedName>
    <definedName name="_QUA010503" localSheetId="13">#REF!</definedName>
    <definedName name="_QUA010503">#REF!</definedName>
    <definedName name="_QUA010505" localSheetId="13">#REF!</definedName>
    <definedName name="_QUA010505">#REF!</definedName>
    <definedName name="_QUA010509" localSheetId="13">#REF!</definedName>
    <definedName name="_QUA010509">#REF!</definedName>
    <definedName name="_QUA010512" localSheetId="13">#REF!</definedName>
    <definedName name="_QUA010512">#REF!</definedName>
    <definedName name="_QUA010518" localSheetId="13">#REF!</definedName>
    <definedName name="_QUA010518">#REF!</definedName>
    <definedName name="_QUA010519" localSheetId="13">#REF!</definedName>
    <definedName name="_QUA010519">#REF!</definedName>
    <definedName name="_QUA010521" localSheetId="13">#REF!</definedName>
    <definedName name="_QUA010521">#REF!</definedName>
    <definedName name="_QUA010523" localSheetId="13">#REF!</definedName>
    <definedName name="_QUA010523">#REF!</definedName>
    <definedName name="_QUA010532" localSheetId="13">#REF!</definedName>
    <definedName name="_QUA010532">#REF!</definedName>
    <definedName name="_QUA010533" localSheetId="13">#REF!</definedName>
    <definedName name="_QUA010533">#REF!</definedName>
    <definedName name="_QUA010536" localSheetId="13">#REF!</definedName>
    <definedName name="_QUA010536">#REF!</definedName>
    <definedName name="_QUA010701" localSheetId="13">#REF!</definedName>
    <definedName name="_QUA010701">#REF!</definedName>
    <definedName name="_QUA010703" localSheetId="13">#REF!</definedName>
    <definedName name="_QUA010703">#REF!</definedName>
    <definedName name="_QUA010705" localSheetId="13">#REF!</definedName>
    <definedName name="_QUA010705">#REF!</definedName>
    <definedName name="_QUA010708" localSheetId="13">#REF!</definedName>
    <definedName name="_QUA010708">#REF!</definedName>
    <definedName name="_QUA010710" localSheetId="13">#REF!</definedName>
    <definedName name="_QUA010710">#REF!</definedName>
    <definedName name="_QUA010712" localSheetId="13">#REF!</definedName>
    <definedName name="_QUA010712">#REF!</definedName>
    <definedName name="_QUA010717" localSheetId="13">#REF!</definedName>
    <definedName name="_QUA010717">#REF!</definedName>
    <definedName name="_QUA010718" localSheetId="13">#REF!</definedName>
    <definedName name="_QUA010718">#REF!</definedName>
    <definedName name="_QUA020201" localSheetId="13">#REF!</definedName>
    <definedName name="_QUA020201">#REF!</definedName>
    <definedName name="_QUA020205" localSheetId="13">#REF!</definedName>
    <definedName name="_QUA020205">#REF!</definedName>
    <definedName name="_QUA020211" localSheetId="13">#REF!</definedName>
    <definedName name="_QUA020211">#REF!</definedName>
    <definedName name="_QUA020217" localSheetId="13">#REF!</definedName>
    <definedName name="_QUA020217">#REF!</definedName>
    <definedName name="_QUA030102" localSheetId="13">#REF!</definedName>
    <definedName name="_QUA030102">#REF!</definedName>
    <definedName name="_QUA030201" localSheetId="13">#REF!</definedName>
    <definedName name="_QUA030201">#REF!</definedName>
    <definedName name="_QUA030303" localSheetId="13">#REF!</definedName>
    <definedName name="_QUA030303">#REF!</definedName>
    <definedName name="_QUA030317" localSheetId="13">#REF!</definedName>
    <definedName name="_QUA030317">#REF!</definedName>
    <definedName name="_QUA040101" localSheetId="13">#REF!</definedName>
    <definedName name="_QUA040101">#REF!</definedName>
    <definedName name="_QUA040202" localSheetId="13">#REF!</definedName>
    <definedName name="_QUA040202">#REF!</definedName>
    <definedName name="_QUA050103" localSheetId="13">#REF!</definedName>
    <definedName name="_QUA050103">#REF!</definedName>
    <definedName name="_QUA050207" localSheetId="13">#REF!</definedName>
    <definedName name="_QUA050207">#REF!</definedName>
    <definedName name="_QUA060101" localSheetId="13">#REF!</definedName>
    <definedName name="_QUA060101">#REF!</definedName>
    <definedName name="_QUA080101" localSheetId="13">#REF!</definedName>
    <definedName name="_QUA080101">#REF!</definedName>
    <definedName name="_QUA080310" localSheetId="13">#REF!</definedName>
    <definedName name="_QUA080310">#REF!</definedName>
    <definedName name="_QUA090101" localSheetId="13">#REF!</definedName>
    <definedName name="_QUA090101">#REF!</definedName>
    <definedName name="_QUA100302" localSheetId="13">#REF!</definedName>
    <definedName name="_QUA100302">#REF!</definedName>
    <definedName name="_QUA110101" localSheetId="13">#REF!</definedName>
    <definedName name="_QUA110101">#REF!</definedName>
    <definedName name="_QUA110104" localSheetId="13">#REF!</definedName>
    <definedName name="_QUA110104">#REF!</definedName>
    <definedName name="_QUA110107" localSheetId="13">#REF!</definedName>
    <definedName name="_QUA110107">#REF!</definedName>
    <definedName name="_QUA120101" localSheetId="13">#REF!</definedName>
    <definedName name="_QUA120101">#REF!</definedName>
    <definedName name="_QUA120105" localSheetId="13">#REF!</definedName>
    <definedName name="_QUA120105">#REF!</definedName>
    <definedName name="_QUA120106" localSheetId="13">#REF!</definedName>
    <definedName name="_QUA120106">#REF!</definedName>
    <definedName name="_QUA120107" localSheetId="13">#REF!</definedName>
    <definedName name="_QUA120107">#REF!</definedName>
    <definedName name="_QUA120110" localSheetId="13">#REF!</definedName>
    <definedName name="_QUA120110">#REF!</definedName>
    <definedName name="_QUA120150" localSheetId="13">#REF!</definedName>
    <definedName name="_QUA120150">#REF!</definedName>
    <definedName name="_QUA130101" localSheetId="13">#REF!</definedName>
    <definedName name="_QUA130101">#REF!</definedName>
    <definedName name="_QUA130103" localSheetId="13">#REF!</definedName>
    <definedName name="_QUA130103">#REF!</definedName>
    <definedName name="_QUA130304" localSheetId="13">#REF!</definedName>
    <definedName name="_QUA130304">#REF!</definedName>
    <definedName name="_QUA130401" localSheetId="13">#REF!</definedName>
    <definedName name="_QUA130401">#REF!</definedName>
    <definedName name="_QUA140102" localSheetId="13">#REF!</definedName>
    <definedName name="_QUA140102">#REF!</definedName>
    <definedName name="_QUA140109" localSheetId="13">#REF!</definedName>
    <definedName name="_QUA140109">#REF!</definedName>
    <definedName name="_QUA140113" localSheetId="13">#REF!</definedName>
    <definedName name="_QUA140113">#REF!</definedName>
    <definedName name="_QUA140122" localSheetId="13">#REF!</definedName>
    <definedName name="_QUA140122">#REF!</definedName>
    <definedName name="_QUA140126" localSheetId="13">#REF!</definedName>
    <definedName name="_QUA140126">#REF!</definedName>
    <definedName name="_QUA140129" localSheetId="13">#REF!</definedName>
    <definedName name="_QUA140129">#REF!</definedName>
    <definedName name="_QUA140135" localSheetId="13">#REF!</definedName>
    <definedName name="_QUA140135">#REF!</definedName>
    <definedName name="_QUA140143" localSheetId="13">#REF!</definedName>
    <definedName name="_QUA140143">#REF!</definedName>
    <definedName name="_QUA140145" localSheetId="13">#REF!</definedName>
    <definedName name="_QUA140145">#REF!</definedName>
    <definedName name="_QUA150130" localSheetId="13">#REF!</definedName>
    <definedName name="_QUA150130">#REF!</definedName>
    <definedName name="_QUA170101" localSheetId="13">#REF!</definedName>
    <definedName name="_QUA170101">#REF!</definedName>
    <definedName name="_QUA170102" localSheetId="13">#REF!</definedName>
    <definedName name="_QUA170102">#REF!</definedName>
    <definedName name="_QUA170103" localSheetId="13">#REF!</definedName>
    <definedName name="_QUA170103">#REF!</definedName>
    <definedName name="_R" localSheetId="13">#REF!</definedName>
    <definedName name="_R">#REF!</definedName>
    <definedName name="_REC11100" localSheetId="13">#REF!</definedName>
    <definedName name="_REC11100">#REF!</definedName>
    <definedName name="_REC11110" localSheetId="13">#REF!</definedName>
    <definedName name="_REC11110">#REF!</definedName>
    <definedName name="_REC11115" localSheetId="13">#REF!</definedName>
    <definedName name="_REC11115">#REF!</definedName>
    <definedName name="_REC11125" localSheetId="13">#REF!</definedName>
    <definedName name="_REC11125">#REF!</definedName>
    <definedName name="_REC11130" localSheetId="13">#REF!</definedName>
    <definedName name="_REC11130">#REF!</definedName>
    <definedName name="_REC11135" localSheetId="13">#REF!</definedName>
    <definedName name="_REC11135">#REF!</definedName>
    <definedName name="_REC11145" localSheetId="13">#REF!</definedName>
    <definedName name="_REC11145">#REF!</definedName>
    <definedName name="_REC11150" localSheetId="13">#REF!</definedName>
    <definedName name="_REC11150">#REF!</definedName>
    <definedName name="_REC11165" localSheetId="13">#REF!</definedName>
    <definedName name="_REC11165">#REF!</definedName>
    <definedName name="_REC11170" localSheetId="13">#REF!</definedName>
    <definedName name="_REC11170">#REF!</definedName>
    <definedName name="_REC11180" localSheetId="13">#REF!</definedName>
    <definedName name="_REC11180">#REF!</definedName>
    <definedName name="_REC11185" localSheetId="13">#REF!</definedName>
    <definedName name="_REC11185">#REF!</definedName>
    <definedName name="_REC11220" localSheetId="13">#REF!</definedName>
    <definedName name="_REC11220">#REF!</definedName>
    <definedName name="_REC12105" localSheetId="13">#REF!</definedName>
    <definedName name="_REC12105">#REF!</definedName>
    <definedName name="_REC12555" localSheetId="13">#REF!</definedName>
    <definedName name="_REC12555">#REF!</definedName>
    <definedName name="_REC12570" localSheetId="13">#REF!</definedName>
    <definedName name="_REC12570">#REF!</definedName>
    <definedName name="_REC12575" localSheetId="13">#REF!</definedName>
    <definedName name="_REC12575">#REF!</definedName>
    <definedName name="_REC12580" localSheetId="13">#REF!</definedName>
    <definedName name="_REC12580">#REF!</definedName>
    <definedName name="_REC12600" localSheetId="13">#REF!</definedName>
    <definedName name="_REC12600">#REF!</definedName>
    <definedName name="_REC12610" localSheetId="13">#REF!</definedName>
    <definedName name="_REC12610">#REF!</definedName>
    <definedName name="_REC12630" localSheetId="13">#REF!</definedName>
    <definedName name="_REC12630">#REF!</definedName>
    <definedName name="_REC12631" localSheetId="13">#REF!</definedName>
    <definedName name="_REC12631">#REF!</definedName>
    <definedName name="_REC12640" localSheetId="13">#REF!</definedName>
    <definedName name="_REC12640">#REF!</definedName>
    <definedName name="_REC12645" localSheetId="13">#REF!</definedName>
    <definedName name="_REC12645">#REF!</definedName>
    <definedName name="_REC12665" localSheetId="13">#REF!</definedName>
    <definedName name="_REC12665">#REF!</definedName>
    <definedName name="_REC12690" localSheetId="13">#REF!</definedName>
    <definedName name="_REC12690">#REF!</definedName>
    <definedName name="_REC12700" localSheetId="13">#REF!</definedName>
    <definedName name="_REC12700">#REF!</definedName>
    <definedName name="_REC12710" localSheetId="13">#REF!</definedName>
    <definedName name="_REC12710">#REF!</definedName>
    <definedName name="_REC13111" localSheetId="13">#REF!</definedName>
    <definedName name="_REC13111">#REF!</definedName>
    <definedName name="_REC13112" localSheetId="13">#REF!</definedName>
    <definedName name="_REC13112">#REF!</definedName>
    <definedName name="_REC13121" localSheetId="13">#REF!</definedName>
    <definedName name="_REC13121">#REF!</definedName>
    <definedName name="_REC13720" localSheetId="13">#REF!</definedName>
    <definedName name="_REC13720">#REF!</definedName>
    <definedName name="_REC14100" localSheetId="13">#REF!</definedName>
    <definedName name="_REC14100">#REF!</definedName>
    <definedName name="_REC14161" localSheetId="13">#REF!</definedName>
    <definedName name="_REC14161">#REF!</definedName>
    <definedName name="_REC14195" localSheetId="13">#REF!</definedName>
    <definedName name="_REC14195">#REF!</definedName>
    <definedName name="_REC14205" localSheetId="13">#REF!</definedName>
    <definedName name="_REC14205">#REF!</definedName>
    <definedName name="_REC14260" localSheetId="13">#REF!</definedName>
    <definedName name="_REC14260">#REF!</definedName>
    <definedName name="_REC14500" localSheetId="13">#REF!</definedName>
    <definedName name="_REC14500">#REF!</definedName>
    <definedName name="_REC14515" localSheetId="13">#REF!</definedName>
    <definedName name="_REC14515">#REF!</definedName>
    <definedName name="_REC14555" localSheetId="13">#REF!</definedName>
    <definedName name="_REC14555">#REF!</definedName>
    <definedName name="_REC14565" localSheetId="13">#REF!</definedName>
    <definedName name="_REC14565">#REF!</definedName>
    <definedName name="_REC15135" localSheetId="13">#REF!</definedName>
    <definedName name="_REC15135">#REF!</definedName>
    <definedName name="_REC15140" localSheetId="13">#REF!</definedName>
    <definedName name="_REC15140">#REF!</definedName>
    <definedName name="_REC15195" localSheetId="13">#REF!</definedName>
    <definedName name="_REC15195">#REF!</definedName>
    <definedName name="_REC15225" localSheetId="13">#REF!</definedName>
    <definedName name="_REC15225">#REF!</definedName>
    <definedName name="_REC15230" localSheetId="13">#REF!</definedName>
    <definedName name="_REC15230">#REF!</definedName>
    <definedName name="_REC15515" localSheetId="13">#REF!</definedName>
    <definedName name="_REC15515">#REF!</definedName>
    <definedName name="_REC15560" localSheetId="13">#REF!</definedName>
    <definedName name="_REC15560">#REF!</definedName>
    <definedName name="_REC15565" localSheetId="13">#REF!</definedName>
    <definedName name="_REC15565">#REF!</definedName>
    <definedName name="_REC15570" localSheetId="13">#REF!</definedName>
    <definedName name="_REC15570">#REF!</definedName>
    <definedName name="_REC15575" localSheetId="13">#REF!</definedName>
    <definedName name="_REC15575">#REF!</definedName>
    <definedName name="_REC15583" localSheetId="13">#REF!</definedName>
    <definedName name="_REC15583">#REF!</definedName>
    <definedName name="_REC15590" localSheetId="13">#REF!</definedName>
    <definedName name="_REC15590">#REF!</definedName>
    <definedName name="_REC15591" localSheetId="13">#REF!</definedName>
    <definedName name="_REC15591">#REF!</definedName>
    <definedName name="_REC15610" localSheetId="13">#REF!</definedName>
    <definedName name="_REC15610">#REF!</definedName>
    <definedName name="_REC15625" localSheetId="13">#REF!</definedName>
    <definedName name="_REC15625">#REF!</definedName>
    <definedName name="_REC15635" localSheetId="13">#REF!</definedName>
    <definedName name="_REC15635">#REF!</definedName>
    <definedName name="_REC15655" localSheetId="13">#REF!</definedName>
    <definedName name="_REC15655">#REF!</definedName>
    <definedName name="_REC15665" localSheetId="13">#REF!</definedName>
    <definedName name="_REC15665">#REF!</definedName>
    <definedName name="_REC16515" localSheetId="13">#REF!</definedName>
    <definedName name="_REC16515">#REF!</definedName>
    <definedName name="_REC16535" localSheetId="13">#REF!</definedName>
    <definedName name="_REC16535">#REF!</definedName>
    <definedName name="_REC17140" localSheetId="13">#REF!</definedName>
    <definedName name="_REC17140">#REF!</definedName>
    <definedName name="_REC19500" localSheetId="13">#REF!</definedName>
    <definedName name="_REC19500">#REF!</definedName>
    <definedName name="_REC19501" localSheetId="13">#REF!</definedName>
    <definedName name="_REC19501">#REF!</definedName>
    <definedName name="_REC19502" localSheetId="13">#REF!</definedName>
    <definedName name="_REC19502">#REF!</definedName>
    <definedName name="_REC19503" localSheetId="13">#REF!</definedName>
    <definedName name="_REC19503">#REF!</definedName>
    <definedName name="_REC19504" localSheetId="13">#REF!</definedName>
    <definedName name="_REC19504">#REF!</definedName>
    <definedName name="_REC19505" localSheetId="13">#REF!</definedName>
    <definedName name="_REC19505">#REF!</definedName>
    <definedName name="_REC20100" localSheetId="13">#REF!</definedName>
    <definedName name="_REC20100">#REF!</definedName>
    <definedName name="_REC20105" localSheetId="13">#REF!</definedName>
    <definedName name="_REC20105">#REF!</definedName>
    <definedName name="_REC20110" localSheetId="13">#REF!</definedName>
    <definedName name="_REC20110">#REF!</definedName>
    <definedName name="_REC20115" localSheetId="13">#REF!</definedName>
    <definedName name="_REC20115">#REF!</definedName>
    <definedName name="_REC20130" localSheetId="13">#REF!</definedName>
    <definedName name="_REC20130">#REF!</definedName>
    <definedName name="_REC20135" localSheetId="13">#REF!</definedName>
    <definedName name="_REC20135">#REF!</definedName>
    <definedName name="_REC20140" localSheetId="13">#REF!</definedName>
    <definedName name="_REC20140">#REF!</definedName>
    <definedName name="_REC20145" localSheetId="13">#REF!</definedName>
    <definedName name="_REC20145">#REF!</definedName>
    <definedName name="_REC20150" localSheetId="13">#REF!</definedName>
    <definedName name="_REC20150">#REF!</definedName>
    <definedName name="_REC20155" localSheetId="13">#REF!</definedName>
    <definedName name="_REC20155">#REF!</definedName>
    <definedName name="_REC20175" localSheetId="13">#REF!</definedName>
    <definedName name="_REC20175">#REF!</definedName>
    <definedName name="_REC20185" localSheetId="13">#REF!</definedName>
    <definedName name="_REC20185">#REF!</definedName>
    <definedName name="_REC20190" localSheetId="13">#REF!</definedName>
    <definedName name="_REC20190">#REF!</definedName>
    <definedName name="_REC20195" localSheetId="13">#REF!</definedName>
    <definedName name="_REC20195">#REF!</definedName>
    <definedName name="_REC20210" localSheetId="13">#REF!</definedName>
    <definedName name="_REC20210">#REF!</definedName>
    <definedName name="_s" localSheetId="13">#REF!</definedName>
    <definedName name="_s">#REF!</definedName>
    <definedName name="_svi2">"$#REF!.$B$5:$F$103"</definedName>
    <definedName name="_t" localSheetId="13">#REF!</definedName>
    <definedName name="_t">#REF!</definedName>
    <definedName name="_UNI11100" localSheetId="13">#REF!</definedName>
    <definedName name="_UNI11100">#REF!</definedName>
    <definedName name="_UNI11110" localSheetId="13">#REF!</definedName>
    <definedName name="_UNI11110">#REF!</definedName>
    <definedName name="_UNI11115" localSheetId="13">#REF!</definedName>
    <definedName name="_UNI11115">#REF!</definedName>
    <definedName name="_UNI11125" localSheetId="13">#REF!</definedName>
    <definedName name="_UNI11125">#REF!</definedName>
    <definedName name="_UNI11130" localSheetId="13">#REF!</definedName>
    <definedName name="_UNI11130">#REF!</definedName>
    <definedName name="_UNI11135" localSheetId="13">#REF!</definedName>
    <definedName name="_UNI11135">#REF!</definedName>
    <definedName name="_UNI11145" localSheetId="13">#REF!</definedName>
    <definedName name="_UNI11145">#REF!</definedName>
    <definedName name="_UNI11150" localSheetId="13">#REF!</definedName>
    <definedName name="_UNI11150">#REF!</definedName>
    <definedName name="_UNI11165" localSheetId="13">#REF!</definedName>
    <definedName name="_UNI11165">#REF!</definedName>
    <definedName name="_UNI11170" localSheetId="13">#REF!</definedName>
    <definedName name="_UNI11170">#REF!</definedName>
    <definedName name="_UNI11180" localSheetId="13">#REF!</definedName>
    <definedName name="_UNI11180">#REF!</definedName>
    <definedName name="_UNI11185" localSheetId="13">#REF!</definedName>
    <definedName name="_UNI11185">#REF!</definedName>
    <definedName name="_UNI11220" localSheetId="13">#REF!</definedName>
    <definedName name="_UNI11220">#REF!</definedName>
    <definedName name="_UNI12105" localSheetId="13">#REF!</definedName>
    <definedName name="_UNI12105">#REF!</definedName>
    <definedName name="_UNI12555" localSheetId="13">#REF!</definedName>
    <definedName name="_UNI12555">#REF!</definedName>
    <definedName name="_UNI12570" localSheetId="13">#REF!</definedName>
    <definedName name="_UNI12570">#REF!</definedName>
    <definedName name="_UNI12575" localSheetId="13">#REF!</definedName>
    <definedName name="_UNI12575">#REF!</definedName>
    <definedName name="_UNI12580" localSheetId="13">#REF!</definedName>
    <definedName name="_UNI12580">#REF!</definedName>
    <definedName name="_UNI12600" localSheetId="13">#REF!</definedName>
    <definedName name="_UNI12600">#REF!</definedName>
    <definedName name="_UNI12610" localSheetId="13">#REF!</definedName>
    <definedName name="_UNI12610">#REF!</definedName>
    <definedName name="_UNI12630" localSheetId="13">#REF!</definedName>
    <definedName name="_UNI12630">#REF!</definedName>
    <definedName name="_UNI12631" localSheetId="13">#REF!</definedName>
    <definedName name="_UNI12631">#REF!</definedName>
    <definedName name="_UNI12640" localSheetId="13">#REF!</definedName>
    <definedName name="_UNI12640">#REF!</definedName>
    <definedName name="_UNI12645" localSheetId="13">#REF!</definedName>
    <definedName name="_UNI12645">#REF!</definedName>
    <definedName name="_UNI12665" localSheetId="13">#REF!</definedName>
    <definedName name="_UNI12665">#REF!</definedName>
    <definedName name="_UNI12690" localSheetId="13">#REF!</definedName>
    <definedName name="_UNI12690">#REF!</definedName>
    <definedName name="_UNI12700" localSheetId="13">#REF!</definedName>
    <definedName name="_UNI12700">#REF!</definedName>
    <definedName name="_UNI12710" localSheetId="13">#REF!</definedName>
    <definedName name="_UNI12710">#REF!</definedName>
    <definedName name="_UNI13111" localSheetId="13">#REF!</definedName>
    <definedName name="_UNI13111">#REF!</definedName>
    <definedName name="_UNI13112">#REF!</definedName>
    <definedName name="_UNI13121" localSheetId="13">#REF!</definedName>
    <definedName name="_UNI13121">#REF!</definedName>
    <definedName name="_UNI13720" localSheetId="13">#REF!</definedName>
    <definedName name="_UNI13720">#REF!</definedName>
    <definedName name="_UNI14100" localSheetId="13">#REF!</definedName>
    <definedName name="_UNI14100">#REF!</definedName>
    <definedName name="_UNI14161" localSheetId="13">#REF!</definedName>
    <definedName name="_UNI14161">#REF!</definedName>
    <definedName name="_UNI14195" localSheetId="13">#REF!</definedName>
    <definedName name="_UNI14195">#REF!</definedName>
    <definedName name="_UNI14205" localSheetId="13">#REF!</definedName>
    <definedName name="_UNI14205">#REF!</definedName>
    <definedName name="_UNI14260" localSheetId="13">#REF!</definedName>
    <definedName name="_UNI14260">#REF!</definedName>
    <definedName name="_UNI14500" localSheetId="13">#REF!</definedName>
    <definedName name="_UNI14500">#REF!</definedName>
    <definedName name="_UNI14515" localSheetId="13">#REF!</definedName>
    <definedName name="_UNI14515">#REF!</definedName>
    <definedName name="_UNI14555" localSheetId="13">#REF!</definedName>
    <definedName name="_UNI14555">#REF!</definedName>
    <definedName name="_UNI14565" localSheetId="13">#REF!</definedName>
    <definedName name="_UNI14565">#REF!</definedName>
    <definedName name="_UNI15135" localSheetId="13">#REF!</definedName>
    <definedName name="_UNI15135">#REF!</definedName>
    <definedName name="_UNI15140" localSheetId="13">#REF!</definedName>
    <definedName name="_UNI15140">#REF!</definedName>
    <definedName name="_UNI15195" localSheetId="13">#REF!</definedName>
    <definedName name="_UNI15195">#REF!</definedName>
    <definedName name="_UNI15225" localSheetId="13">#REF!</definedName>
    <definedName name="_UNI15225">#REF!</definedName>
    <definedName name="_UNI15230" localSheetId="13">#REF!</definedName>
    <definedName name="_UNI15230">#REF!</definedName>
    <definedName name="_UNI15515" localSheetId="13">#REF!</definedName>
    <definedName name="_UNI15515">#REF!</definedName>
    <definedName name="_UNI15560" localSheetId="13">#REF!</definedName>
    <definedName name="_UNI15560">#REF!</definedName>
    <definedName name="_UNI15565" localSheetId="13">#REF!</definedName>
    <definedName name="_UNI15565">#REF!</definedName>
    <definedName name="_UNI15570" localSheetId="13">#REF!</definedName>
    <definedName name="_UNI15570">#REF!</definedName>
    <definedName name="_UNI15575" localSheetId="13">#REF!</definedName>
    <definedName name="_UNI15575">#REF!</definedName>
    <definedName name="_UNI15583" localSheetId="13">#REF!</definedName>
    <definedName name="_UNI15583">#REF!</definedName>
    <definedName name="_UNI15590" localSheetId="13">#REF!</definedName>
    <definedName name="_UNI15590">#REF!</definedName>
    <definedName name="_UNI15591" localSheetId="13">#REF!</definedName>
    <definedName name="_UNI15591">#REF!</definedName>
    <definedName name="_UNI15610" localSheetId="13">#REF!</definedName>
    <definedName name="_UNI15610">#REF!</definedName>
    <definedName name="_UNI15625" localSheetId="13">#REF!</definedName>
    <definedName name="_UNI15625">#REF!</definedName>
    <definedName name="_UNI15635" localSheetId="13">#REF!</definedName>
    <definedName name="_UNI15635">#REF!</definedName>
    <definedName name="_UNI15655" localSheetId="13">#REF!</definedName>
    <definedName name="_UNI15655">#REF!</definedName>
    <definedName name="_UNI15665" localSheetId="13">#REF!</definedName>
    <definedName name="_UNI15665">#REF!</definedName>
    <definedName name="_UNI16515" localSheetId="13">#REF!</definedName>
    <definedName name="_UNI16515">#REF!</definedName>
    <definedName name="_UNI16535" localSheetId="13">#REF!</definedName>
    <definedName name="_UNI16535">#REF!</definedName>
    <definedName name="_UNI17140" localSheetId="13">#REF!</definedName>
    <definedName name="_UNI17140">#REF!</definedName>
    <definedName name="_UNI19500" localSheetId="13">#REF!</definedName>
    <definedName name="_UNI19500">#REF!</definedName>
    <definedName name="_UNI19501" localSheetId="13">#REF!</definedName>
    <definedName name="_UNI19501">#REF!</definedName>
    <definedName name="_UNI19502" localSheetId="13">#REF!</definedName>
    <definedName name="_UNI19502">#REF!</definedName>
    <definedName name="_UNI19503" localSheetId="13">#REF!</definedName>
    <definedName name="_UNI19503">#REF!</definedName>
    <definedName name="_UNI19504" localSheetId="13">#REF!</definedName>
    <definedName name="_UNI19504">#REF!</definedName>
    <definedName name="_UNI19505" localSheetId="13">#REF!</definedName>
    <definedName name="_UNI19505">#REF!</definedName>
    <definedName name="_UNI20100" localSheetId="13">#REF!</definedName>
    <definedName name="_UNI20100">#REF!</definedName>
    <definedName name="_UNI20105" localSheetId="13">#REF!</definedName>
    <definedName name="_UNI20105">#REF!</definedName>
    <definedName name="_UNI20110" localSheetId="13">#REF!</definedName>
    <definedName name="_UNI20110">#REF!</definedName>
    <definedName name="_UNI20115" localSheetId="13">#REF!</definedName>
    <definedName name="_UNI20115">#REF!</definedName>
    <definedName name="_UNI20130" localSheetId="13">#REF!</definedName>
    <definedName name="_UNI20130">#REF!</definedName>
    <definedName name="_UNI20135" localSheetId="13">#REF!</definedName>
    <definedName name="_UNI20135">#REF!</definedName>
    <definedName name="_UNI20140" localSheetId="13">#REF!</definedName>
    <definedName name="_UNI20140">#REF!</definedName>
    <definedName name="_UNI20145" localSheetId="13">#REF!</definedName>
    <definedName name="_UNI20145">#REF!</definedName>
    <definedName name="_UNI20150" localSheetId="13">#REF!</definedName>
    <definedName name="_UNI20150">#REF!</definedName>
    <definedName name="_UNI20155" localSheetId="13">#REF!</definedName>
    <definedName name="_UNI20155">#REF!</definedName>
    <definedName name="_UNI20175" localSheetId="13">#REF!</definedName>
    <definedName name="_UNI20175">#REF!</definedName>
    <definedName name="_UNI20185" localSheetId="13">#REF!</definedName>
    <definedName name="_UNI20190" localSheetId="13">#REF!</definedName>
    <definedName name="_UNI20190">#REF!</definedName>
    <definedName name="_UNI20195" localSheetId="13">#REF!</definedName>
    <definedName name="_UNI20195">#REF!</definedName>
    <definedName name="_UNI20210" localSheetId="13">#REF!</definedName>
    <definedName name="_UNI20210">#REF!</definedName>
    <definedName name="_VAL11100" localSheetId="13">#REF!</definedName>
    <definedName name="_VAL11100">#REF!</definedName>
    <definedName name="_VAL11110" localSheetId="13">#REF!</definedName>
    <definedName name="_VAL11110">#REF!</definedName>
    <definedName name="_VAL11115" localSheetId="13">#REF!</definedName>
    <definedName name="_VAL11115">#REF!</definedName>
    <definedName name="_VAL11125" localSheetId="13">#REF!</definedName>
    <definedName name="_VAL11125">#REF!</definedName>
    <definedName name="_VAL11130" localSheetId="13">#REF!</definedName>
    <definedName name="_VAL11130">#REF!</definedName>
    <definedName name="_VAL11135" localSheetId="13">#REF!</definedName>
    <definedName name="_VAL11135">#REF!</definedName>
    <definedName name="_VAL11145" localSheetId="13">#REF!</definedName>
    <definedName name="_VAL11145">#REF!</definedName>
    <definedName name="_VAL11150" localSheetId="13">#REF!</definedName>
    <definedName name="_VAL11150">#REF!</definedName>
    <definedName name="_VAL11165" localSheetId="13">#REF!</definedName>
    <definedName name="_VAL11165">#REF!</definedName>
    <definedName name="_VAL11170" localSheetId="13">#REF!</definedName>
    <definedName name="_VAL11170">#REF!</definedName>
    <definedName name="_VAL11180" localSheetId="13">#REF!</definedName>
    <definedName name="_VAL11180">#REF!</definedName>
    <definedName name="_VAL11185" localSheetId="13">#REF!</definedName>
    <definedName name="_VAL11185">#REF!</definedName>
    <definedName name="_VAL11220" localSheetId="13">#REF!</definedName>
    <definedName name="_VAL11220">#REF!</definedName>
    <definedName name="_VAL12105" localSheetId="13">#REF!</definedName>
    <definedName name="_VAL12105">#REF!</definedName>
    <definedName name="_VAL12555" localSheetId="13">#REF!</definedName>
    <definedName name="_VAL12555">#REF!</definedName>
    <definedName name="_VAL12570" localSheetId="13">#REF!</definedName>
    <definedName name="_VAL12570">#REF!</definedName>
    <definedName name="_VAL12575" localSheetId="13">#REF!</definedName>
    <definedName name="_VAL12575">#REF!</definedName>
    <definedName name="_VAL12580" localSheetId="13">#REF!</definedName>
    <definedName name="_VAL12580">#REF!</definedName>
    <definedName name="_VAL12600" localSheetId="13">#REF!</definedName>
    <definedName name="_VAL12600">#REF!</definedName>
    <definedName name="_VAL12610" localSheetId="13">#REF!</definedName>
    <definedName name="_VAL12610">#REF!</definedName>
    <definedName name="_VAL12630" localSheetId="13">#REF!</definedName>
    <definedName name="_VAL12630">#REF!</definedName>
    <definedName name="_VAL12631" localSheetId="13">#REF!</definedName>
    <definedName name="_VAL12631">#REF!</definedName>
    <definedName name="_VAL12640" localSheetId="13">#REF!</definedName>
    <definedName name="_VAL12640">#REF!</definedName>
    <definedName name="_VAL12645" localSheetId="13">#REF!</definedName>
    <definedName name="_VAL12645">#REF!</definedName>
    <definedName name="_VAL12665" localSheetId="13">#REF!</definedName>
    <definedName name="_VAL12665">#REF!</definedName>
    <definedName name="_VAL12690" localSheetId="13">#REF!</definedName>
    <definedName name="_VAL12690">#REF!</definedName>
    <definedName name="_VAL12700" localSheetId="13">#REF!</definedName>
    <definedName name="_VAL12700">#REF!</definedName>
    <definedName name="_VAL12710" localSheetId="13">#REF!</definedName>
    <definedName name="_VAL12710">#REF!</definedName>
    <definedName name="_VAL13111" localSheetId="13">#REF!</definedName>
    <definedName name="_VAL13111">#REF!</definedName>
    <definedName name="_VAL13112" localSheetId="13">#REF!</definedName>
    <definedName name="_VAL13112">#REF!</definedName>
    <definedName name="_VAL13121" localSheetId="13">#REF!</definedName>
    <definedName name="_VAL13121">#REF!</definedName>
    <definedName name="_VAL13720" localSheetId="13">#REF!</definedName>
    <definedName name="_VAL13720">#REF!</definedName>
    <definedName name="_VAL14100" localSheetId="13">#REF!</definedName>
    <definedName name="_VAL14100">#REF!</definedName>
    <definedName name="_VAL14161" localSheetId="13">#REF!</definedName>
    <definedName name="_VAL14161">#REF!</definedName>
    <definedName name="_VAL14195" localSheetId="13">#REF!</definedName>
    <definedName name="_VAL14195">#REF!</definedName>
    <definedName name="_VAL14205" localSheetId="13">#REF!</definedName>
    <definedName name="_VAL14205">#REF!</definedName>
    <definedName name="_VAL14260" localSheetId="13">#REF!</definedName>
    <definedName name="_VAL14260">#REF!</definedName>
    <definedName name="_VAL14500" localSheetId="13">#REF!</definedName>
    <definedName name="_VAL14500">#REF!</definedName>
    <definedName name="_VAL14515" localSheetId="13">#REF!</definedName>
    <definedName name="_VAL14515">#REF!</definedName>
    <definedName name="_VAL14555" localSheetId="13">#REF!</definedName>
    <definedName name="_VAL14555">#REF!</definedName>
    <definedName name="_VAL14565" localSheetId="13">#REF!</definedName>
    <definedName name="_VAL14565">#REF!</definedName>
    <definedName name="_VAL15135" localSheetId="13">#REF!</definedName>
    <definedName name="_VAL15135">#REF!</definedName>
    <definedName name="_VAL15140" localSheetId="13">#REF!</definedName>
    <definedName name="_VAL15140">#REF!</definedName>
    <definedName name="_VAL15195" localSheetId="13">#REF!</definedName>
    <definedName name="_VAL15195">#REF!</definedName>
    <definedName name="_VAL15225" localSheetId="13">#REF!</definedName>
    <definedName name="_VAL15225">#REF!</definedName>
    <definedName name="_VAL15230" localSheetId="13">#REF!</definedName>
    <definedName name="_VAL15230">#REF!</definedName>
    <definedName name="_VAL15515" localSheetId="13">#REF!</definedName>
    <definedName name="_VAL15515">#REF!</definedName>
    <definedName name="_VAL15560" localSheetId="13">#REF!</definedName>
    <definedName name="_VAL15560">#REF!</definedName>
    <definedName name="_VAL15565" localSheetId="13">#REF!</definedName>
    <definedName name="_VAL15565">#REF!</definedName>
    <definedName name="_VAL15570" localSheetId="13">#REF!</definedName>
    <definedName name="_VAL15570">#REF!</definedName>
    <definedName name="_VAL15575" localSheetId="13">#REF!</definedName>
    <definedName name="_VAL15575">#REF!</definedName>
    <definedName name="_VAL15583" localSheetId="13">#REF!</definedName>
    <definedName name="_VAL15583">#REF!</definedName>
    <definedName name="_VAL15590" localSheetId="13">#REF!</definedName>
    <definedName name="_VAL15590">#REF!</definedName>
    <definedName name="_VAL15591" localSheetId="13">#REF!</definedName>
    <definedName name="_VAL15591">#REF!</definedName>
    <definedName name="_VAL15610" localSheetId="13">#REF!</definedName>
    <definedName name="_VAL15610">#REF!</definedName>
    <definedName name="_VAL15625" localSheetId="13">#REF!</definedName>
    <definedName name="_VAL15625">#REF!</definedName>
    <definedName name="_VAL15635" localSheetId="13">#REF!</definedName>
    <definedName name="_VAL15635">#REF!</definedName>
    <definedName name="_VAL15655" localSheetId="13">#REF!</definedName>
    <definedName name="_VAL15655">#REF!</definedName>
    <definedName name="_VAL15665" localSheetId="13">#REF!</definedName>
    <definedName name="_VAL15665">#REF!</definedName>
    <definedName name="_VAL16515" localSheetId="13">#REF!</definedName>
    <definedName name="_VAL16515">#REF!</definedName>
    <definedName name="_VAL16535" localSheetId="13">#REF!</definedName>
    <definedName name="_VAL16535">#REF!</definedName>
    <definedName name="_VAL17140" localSheetId="13">#REF!</definedName>
    <definedName name="_VAL17140">#REF!</definedName>
    <definedName name="_VAL19500" localSheetId="13">#REF!</definedName>
    <definedName name="_VAL19500">#REF!</definedName>
    <definedName name="_VAL19501" localSheetId="13">#REF!</definedName>
    <definedName name="_VAL19501">#REF!</definedName>
    <definedName name="_VAL19502" localSheetId="13">#REF!</definedName>
    <definedName name="_VAL19502">#REF!</definedName>
    <definedName name="_VAL19503" localSheetId="13">#REF!</definedName>
    <definedName name="_VAL19503">#REF!</definedName>
    <definedName name="_VAL19504" localSheetId="13">#REF!</definedName>
    <definedName name="_VAL19504">#REF!</definedName>
    <definedName name="_VAL19505" localSheetId="13">#REF!</definedName>
    <definedName name="_VAL19505">#REF!</definedName>
    <definedName name="_VAL20100" localSheetId="13">#REF!</definedName>
    <definedName name="_VAL20100">#REF!</definedName>
    <definedName name="_VAL20105" localSheetId="13">#REF!</definedName>
    <definedName name="_VAL20105">#REF!</definedName>
    <definedName name="_VAL20110" localSheetId="13">#REF!</definedName>
    <definedName name="_VAL20110">#REF!</definedName>
    <definedName name="_VAL20115" localSheetId="13">#REF!</definedName>
    <definedName name="_VAL20115">#REF!</definedName>
    <definedName name="_VAL20130" localSheetId="13">#REF!</definedName>
    <definedName name="_VAL20130">#REF!</definedName>
    <definedName name="_VAL20135" localSheetId="13">#REF!</definedName>
    <definedName name="_VAL20135">#REF!</definedName>
    <definedName name="_VAL20140" localSheetId="13">#REF!</definedName>
    <definedName name="_VAL20140">#REF!</definedName>
    <definedName name="_VAL20145" localSheetId="13">#REF!</definedName>
    <definedName name="_VAL20145">#REF!</definedName>
    <definedName name="_VAL20150" localSheetId="13">#REF!</definedName>
    <definedName name="_VAL20150">#REF!</definedName>
    <definedName name="_VAL20155" localSheetId="13">#REF!</definedName>
    <definedName name="_VAL20155">#REF!</definedName>
    <definedName name="_VAL20175" localSheetId="13">#REF!</definedName>
    <definedName name="_VAL20175">#REF!</definedName>
    <definedName name="_VAL20185" localSheetId="13">#REF!</definedName>
    <definedName name="_VAL20185">#REF!</definedName>
    <definedName name="_VAL20190" localSheetId="13">#REF!</definedName>
    <definedName name="_VAL20190">#REF!</definedName>
    <definedName name="_VAL20195" localSheetId="13">#REF!</definedName>
    <definedName name="_VAL20195">#REF!</definedName>
    <definedName name="_VAL20210" localSheetId="13">#REF!</definedName>
    <definedName name="_VAL20210">#REF!</definedName>
    <definedName name="A">"$#REF!.$#REF!$#REF!"</definedName>
    <definedName name="A_10">"$#REF!.$#REF!$#REF!"</definedName>
    <definedName name="A_15" localSheetId="13">#REF!</definedName>
    <definedName name="A_15">#REF!</definedName>
    <definedName name="A_16" localSheetId="13">#REF!</definedName>
    <definedName name="A_16">#REF!</definedName>
    <definedName name="A_17" localSheetId="13">#REF!</definedName>
    <definedName name="A_17">#REF!</definedName>
    <definedName name="A_18" localSheetId="13">#REF!</definedName>
    <definedName name="A_18">#REF!</definedName>
    <definedName name="A_19" localSheetId="13">#REF!</definedName>
    <definedName name="A_19">#REF!</definedName>
    <definedName name="A_20" localSheetId="13">#REF!</definedName>
    <definedName name="A_20">#REF!</definedName>
    <definedName name="A_21" localSheetId="13">#REF!</definedName>
    <definedName name="A_21">#REF!</definedName>
    <definedName name="A_22" localSheetId="13">#REF!</definedName>
    <definedName name="A_22">#REF!</definedName>
    <definedName name="A_23" localSheetId="13">#REF!</definedName>
    <definedName name="A_23">#REF!</definedName>
    <definedName name="A_24" localSheetId="13">#REF!</definedName>
    <definedName name="A_24">#REF!</definedName>
    <definedName name="A_25" localSheetId="13">#REF!</definedName>
    <definedName name="A_25">#REF!</definedName>
    <definedName name="A_26" localSheetId="13">#REF!</definedName>
    <definedName name="A_26">#REF!</definedName>
    <definedName name="A_27" localSheetId="13">#REF!</definedName>
    <definedName name="A_27">#REF!</definedName>
    <definedName name="A_28" localSheetId="13">#REF!</definedName>
    <definedName name="A_28">#REF!</definedName>
    <definedName name="A_29" localSheetId="13">#REF!</definedName>
    <definedName name="A_29">#REF!</definedName>
    <definedName name="A_30" localSheetId="13">#REF!</definedName>
    <definedName name="A_30">#REF!</definedName>
    <definedName name="A_31" localSheetId="13">#REF!</definedName>
    <definedName name="A_31">#REF!</definedName>
    <definedName name="A_32" localSheetId="13">#REF!</definedName>
    <definedName name="A_32">#REF!</definedName>
    <definedName name="A_33" localSheetId="13">#REF!</definedName>
    <definedName name="A_33">#REF!</definedName>
    <definedName name="A_34" localSheetId="13">#REF!</definedName>
    <definedName name="A_34">#REF!</definedName>
    <definedName name="A_35" localSheetId="13">#REF!</definedName>
    <definedName name="A_35">#REF!</definedName>
    <definedName name="A_36" localSheetId="13">#REF!</definedName>
    <definedName name="A_36">#REF!</definedName>
    <definedName name="A_38" localSheetId="13">#REF!</definedName>
    <definedName name="A_38">#REF!</definedName>
    <definedName name="A1_36" localSheetId="13">#REF!</definedName>
    <definedName name="A1_36">#REF!</definedName>
    <definedName name="AA" localSheetId="13">#REF!</definedName>
    <definedName name="AA">#REF!</definedName>
    <definedName name="AA_36" localSheetId="13">#REF!</definedName>
    <definedName name="AA_36">#REF!</definedName>
    <definedName name="ANTIGA">"$#REF!.$A$4:$F$2050"</definedName>
    <definedName name="ANTIGA_10">"$#REF!.$A$4:$F$2050"</definedName>
    <definedName name="ANTIGA_15" localSheetId="13">#REF!</definedName>
    <definedName name="ANTIGA_15">#REF!</definedName>
    <definedName name="ANTIGA_16" localSheetId="13">#REF!</definedName>
    <definedName name="ANTIGA_16">#REF!</definedName>
    <definedName name="ANTIGA_17" localSheetId="13">#REF!</definedName>
    <definedName name="ANTIGA_17">#REF!</definedName>
    <definedName name="ANTIGA_18" localSheetId="13">#REF!</definedName>
    <definedName name="ANTIGA_18">#REF!</definedName>
    <definedName name="ANTIGA_19" localSheetId="13">#REF!</definedName>
    <definedName name="ANTIGA_19">#REF!</definedName>
    <definedName name="ANTIGA_20" localSheetId="13">#REF!</definedName>
    <definedName name="ANTIGA_20">#REF!</definedName>
    <definedName name="ANTIGA_21" localSheetId="13">#REF!</definedName>
    <definedName name="ANTIGA_21">#REF!</definedName>
    <definedName name="ANTIGA_22" localSheetId="13">#REF!</definedName>
    <definedName name="ANTIGA_22">#REF!</definedName>
    <definedName name="ANTIGA_23" localSheetId="13">#REF!</definedName>
    <definedName name="ANTIGA_23">#REF!</definedName>
    <definedName name="ANTIGA_24" localSheetId="13">#REF!</definedName>
    <definedName name="ANTIGA_24">#REF!</definedName>
    <definedName name="ANTIGA_25" localSheetId="13">#REF!</definedName>
    <definedName name="ANTIGA_25">#REF!</definedName>
    <definedName name="ANTIGA_26" localSheetId="13">#REF!</definedName>
    <definedName name="ANTIGA_26">#REF!</definedName>
    <definedName name="ANTIGA_27" localSheetId="13">#REF!</definedName>
    <definedName name="ANTIGA_27">#REF!</definedName>
    <definedName name="ANTIGA_28" localSheetId="13">#REF!</definedName>
    <definedName name="ANTIGA_28">#REF!</definedName>
    <definedName name="ANTIGA_29" localSheetId="13">#REF!</definedName>
    <definedName name="ANTIGA_29">#REF!</definedName>
    <definedName name="ANTIGA_30" localSheetId="13">#REF!</definedName>
    <definedName name="ANTIGA_30">#REF!</definedName>
    <definedName name="ANTIGA_31" localSheetId="13">#REF!</definedName>
    <definedName name="ANTIGA_31">#REF!</definedName>
    <definedName name="ANTIGA_32" localSheetId="13">#REF!</definedName>
    <definedName name="ANTIGA_32">#REF!</definedName>
    <definedName name="ANTIGA_33" localSheetId="13">#REF!</definedName>
    <definedName name="ANTIGA_33">#REF!</definedName>
    <definedName name="ANTIGA_34" localSheetId="13">#REF!</definedName>
    <definedName name="ANTIGA_34">#REF!</definedName>
    <definedName name="ANTIGA_35" localSheetId="13">#REF!</definedName>
    <definedName name="ANTIGA_35">#REF!</definedName>
    <definedName name="ANTIGA_36" localSheetId="13">#REF!</definedName>
    <definedName name="ANTIGA_36">#REF!</definedName>
    <definedName name="ANTIGA_38" localSheetId="13">#REF!</definedName>
    <definedName name="ANTIGA_38">#REF!</definedName>
    <definedName name="AR" localSheetId="13">#REF!</definedName>
    <definedName name="AR">#REF!</definedName>
    <definedName name="_xlnm.Print_Area" localSheetId="8">'02.01'!$C$1:$H$55</definedName>
    <definedName name="_xlnm.Print_Area" localSheetId="9">'02.02'!$A$1:$L$52</definedName>
    <definedName name="_xlnm.Print_Area" localSheetId="10">'02.03'!$A$1:$L$52</definedName>
    <definedName name="_xlnm.Print_Area" localSheetId="11">'02.04'!$A$1:$L$52</definedName>
    <definedName name="_xlnm.Print_Area" localSheetId="12">'02.05'!$A$1:$L$52</definedName>
    <definedName name="_xlnm.Print_Area" localSheetId="13">'02.06'!$A$1:$L$37</definedName>
    <definedName name="_xlnm.Print_Area" localSheetId="15">BDI!$A$1:$I$45</definedName>
    <definedName name="_xlnm.Print_Area" localSheetId="2">'CRONOGR FÍSIC-FINANÇ'!$A$1:$O$16</definedName>
    <definedName name="_xlnm.Print_Area" localSheetId="7">'DIMENS-EQUIPE'!$A$1:$D$29</definedName>
    <definedName name="_xlnm.Print_Area" localSheetId="4">'ENC SOCIAIS'!$A$1:$F$43</definedName>
    <definedName name="_xlnm.Print_Area" localSheetId="3">'FATOR K'!$A$1:$G$42</definedName>
    <definedName name="_xlnm.Print_Area" localSheetId="1">'PLAN ORÇAMENT'!$B$2:$I$34</definedName>
    <definedName name="_xlnm.Print_Area" localSheetId="5">'PLANO DE TRAB'!$B$1:$AS$26</definedName>
    <definedName name="_xlnm.Print_Area" localSheetId="14">'Ref. Impressao'!$A$1:$M$6</definedName>
    <definedName name="_xlnm.Print_Area" localSheetId="0">RESUMO!$A$1:$E$18</definedName>
    <definedName name="_xlnm.Print_Area" localSheetId="6">'TABELA SALARIAL'!$A$1:$H$33</definedName>
    <definedName name="_xlnm.Print_Area">#REF!</definedName>
    <definedName name="Área_impressão_IM" localSheetId="13">#REF!</definedName>
    <definedName name="Área_impressão_IM">#REF!</definedName>
    <definedName name="aux">"$#REF!.$A$3:$D$235"</definedName>
    <definedName name="aux_10">"$#REF!.$A$3:$D$235"</definedName>
    <definedName name="aux_15" localSheetId="13">#REF!</definedName>
    <definedName name="aux_15">#REF!</definedName>
    <definedName name="aux_16" localSheetId="13">#REF!</definedName>
    <definedName name="aux_16">#REF!</definedName>
    <definedName name="aux_17" localSheetId="13">#REF!</definedName>
    <definedName name="aux_17">#REF!</definedName>
    <definedName name="aux_18" localSheetId="13">#REF!</definedName>
    <definedName name="aux_18">#REF!</definedName>
    <definedName name="aux_19" localSheetId="13">#REF!</definedName>
    <definedName name="aux_19">#REF!</definedName>
    <definedName name="aux_20" localSheetId="13">#REF!</definedName>
    <definedName name="aux_20">#REF!</definedName>
    <definedName name="aux_21" localSheetId="13">#REF!</definedName>
    <definedName name="aux_21">#REF!</definedName>
    <definedName name="aux_22" localSheetId="13">#REF!</definedName>
    <definedName name="aux_22">#REF!</definedName>
    <definedName name="aux_23" localSheetId="13">#REF!</definedName>
    <definedName name="aux_23">#REF!</definedName>
    <definedName name="aux_24" localSheetId="13">#REF!</definedName>
    <definedName name="aux_24">#REF!</definedName>
    <definedName name="aux_25" localSheetId="13">#REF!</definedName>
    <definedName name="aux_25">#REF!</definedName>
    <definedName name="aux_26" localSheetId="13">#REF!</definedName>
    <definedName name="aux_26">#REF!</definedName>
    <definedName name="aux_27" localSheetId="13">#REF!</definedName>
    <definedName name="aux_27">#REF!</definedName>
    <definedName name="aux_28" localSheetId="13">#REF!</definedName>
    <definedName name="aux_28">#REF!</definedName>
    <definedName name="aux_29" localSheetId="13">#REF!</definedName>
    <definedName name="aux_29">#REF!</definedName>
    <definedName name="aux_30" localSheetId="13">#REF!</definedName>
    <definedName name="aux_30">#REF!</definedName>
    <definedName name="aux_31" localSheetId="13">#REF!</definedName>
    <definedName name="aux_31">#REF!</definedName>
    <definedName name="aux_32" localSheetId="13">#REF!</definedName>
    <definedName name="aux_32">#REF!</definedName>
    <definedName name="aux_33" localSheetId="13">#REF!</definedName>
    <definedName name="aux_33">#REF!</definedName>
    <definedName name="aux_34" localSheetId="13">#REF!</definedName>
    <definedName name="aux_34">#REF!</definedName>
    <definedName name="aux_35" localSheetId="13">#REF!</definedName>
    <definedName name="aux_35">#REF!</definedName>
    <definedName name="aux_36" localSheetId="13">#REF!</definedName>
    <definedName name="aux_36">#REF!</definedName>
    <definedName name="aux_38" localSheetId="13">#REF!</definedName>
    <definedName name="aux_38">#REF!</definedName>
    <definedName name="auxiliar">"$#REF!.$A$1:$D$240"</definedName>
    <definedName name="auxiliar_10">"$#REF!.$A$1:$D$240"</definedName>
    <definedName name="auxiliar_15" localSheetId="13">#REF!</definedName>
    <definedName name="auxiliar_15">#REF!</definedName>
    <definedName name="auxiliar_16" localSheetId="13">#REF!</definedName>
    <definedName name="auxiliar_16">#REF!</definedName>
    <definedName name="auxiliar_17" localSheetId="13">#REF!</definedName>
    <definedName name="auxiliar_17">#REF!</definedName>
    <definedName name="auxiliar_18" localSheetId="13">#REF!</definedName>
    <definedName name="auxiliar_18">#REF!</definedName>
    <definedName name="auxiliar_19" localSheetId="13">#REF!</definedName>
    <definedName name="auxiliar_19">#REF!</definedName>
    <definedName name="auxiliar_20" localSheetId="13">#REF!</definedName>
    <definedName name="auxiliar_20">#REF!</definedName>
    <definedName name="auxiliar_21" localSheetId="13">#REF!</definedName>
    <definedName name="auxiliar_21">#REF!</definedName>
    <definedName name="auxiliar_22" localSheetId="13">#REF!</definedName>
    <definedName name="auxiliar_22">#REF!</definedName>
    <definedName name="auxiliar_23" localSheetId="13">#REF!</definedName>
    <definedName name="auxiliar_23">#REF!</definedName>
    <definedName name="auxiliar_24" localSheetId="13">#REF!</definedName>
    <definedName name="auxiliar_24">#REF!</definedName>
    <definedName name="auxiliar_25" localSheetId="13">#REF!</definedName>
    <definedName name="auxiliar_25">#REF!</definedName>
    <definedName name="auxiliar_26" localSheetId="13">#REF!</definedName>
    <definedName name="auxiliar_26">#REF!</definedName>
    <definedName name="auxiliar_27" localSheetId="13">#REF!</definedName>
    <definedName name="auxiliar_27">#REF!</definedName>
    <definedName name="auxiliar_28" localSheetId="13">#REF!</definedName>
    <definedName name="auxiliar_28">#REF!</definedName>
    <definedName name="auxiliar_29" localSheetId="13">#REF!</definedName>
    <definedName name="auxiliar_29">#REF!</definedName>
    <definedName name="auxiliar_30" localSheetId="13">#REF!</definedName>
    <definedName name="auxiliar_30">#REF!</definedName>
    <definedName name="auxiliar_31" localSheetId="13">#REF!</definedName>
    <definedName name="auxiliar_31">#REF!</definedName>
    <definedName name="auxiliar_32" localSheetId="13">#REF!</definedName>
    <definedName name="auxiliar_32">#REF!</definedName>
    <definedName name="auxiliar_33" localSheetId="13">#REF!</definedName>
    <definedName name="auxiliar_33">#REF!</definedName>
    <definedName name="auxiliar_34" localSheetId="13">#REF!</definedName>
    <definedName name="auxiliar_34">#REF!</definedName>
    <definedName name="auxiliar_35" localSheetId="13">#REF!</definedName>
    <definedName name="auxiliar_35">#REF!</definedName>
    <definedName name="auxiliar_36" localSheetId="13">#REF!</definedName>
    <definedName name="auxiliar_36">#REF!</definedName>
    <definedName name="auxiliar_38" localSheetId="13">#REF!</definedName>
    <definedName name="auxiliar_38">#REF!</definedName>
    <definedName name="B">"$#REF!.$#REF!$#REF!"</definedName>
    <definedName name="B_10">"$#REF!.$#REF!$#REF!"</definedName>
    <definedName name="B_15" localSheetId="13">#REF!</definedName>
    <definedName name="B_15">#REF!</definedName>
    <definedName name="B_16" localSheetId="13">#REF!</definedName>
    <definedName name="B_16">#REF!</definedName>
    <definedName name="B_17" localSheetId="13">#REF!</definedName>
    <definedName name="B_17">#REF!</definedName>
    <definedName name="B_18" localSheetId="13">#REF!</definedName>
    <definedName name="B_18">#REF!</definedName>
    <definedName name="B_19" localSheetId="13">#REF!</definedName>
    <definedName name="B_19">#REF!</definedName>
    <definedName name="B_20" localSheetId="13">#REF!</definedName>
    <definedName name="B_20">#REF!</definedName>
    <definedName name="B_21" localSheetId="13">#REF!</definedName>
    <definedName name="B_21">#REF!</definedName>
    <definedName name="B_22" localSheetId="13">#REF!</definedName>
    <definedName name="B_22">#REF!</definedName>
    <definedName name="B_23" localSheetId="13">#REF!</definedName>
    <definedName name="B_23">#REF!</definedName>
    <definedName name="B_36" localSheetId="13">#REF!</definedName>
    <definedName name="B_36">#REF!</definedName>
    <definedName name="B_38" localSheetId="13">#REF!</definedName>
    <definedName name="B_38">#REF!</definedName>
    <definedName name="bdi">"$#REF!.$D$#REF!"</definedName>
    <definedName name="BDI." localSheetId="13">#REF!</definedName>
    <definedName name="BDI.">#REF!</definedName>
    <definedName name="BDI._36" localSheetId="13">#REF!</definedName>
    <definedName name="BDI._36">#REF!</definedName>
    <definedName name="bdi_10">"$#REF!.$D$#REF!"</definedName>
    <definedName name="bdi_15" localSheetId="13">#REF!</definedName>
    <definedName name="bdi_15">#REF!</definedName>
    <definedName name="bdi_16" localSheetId="13">#REF!</definedName>
    <definedName name="bdi_16">#REF!</definedName>
    <definedName name="bdi_17" localSheetId="13">#REF!</definedName>
    <definedName name="bdi_17">#REF!</definedName>
    <definedName name="bdi_18" localSheetId="13">#REF!</definedName>
    <definedName name="bdi_18">#REF!</definedName>
    <definedName name="bdi_19" localSheetId="13">#REF!</definedName>
    <definedName name="bdi_19">#REF!</definedName>
    <definedName name="bdi_20" localSheetId="13">#REF!</definedName>
    <definedName name="bdi_20">#REF!</definedName>
    <definedName name="bdi_21" localSheetId="13">#REF!</definedName>
    <definedName name="bdi_21">#REF!</definedName>
    <definedName name="bdi_22" localSheetId="13">#REF!</definedName>
    <definedName name="bdi_22">#REF!</definedName>
    <definedName name="bdi_23" localSheetId="13">#REF!</definedName>
    <definedName name="bdi_23">#REF!</definedName>
    <definedName name="bdi_24" localSheetId="13">#REF!</definedName>
    <definedName name="bdi_24">#REF!</definedName>
    <definedName name="bdi_25" localSheetId="13">#REF!</definedName>
    <definedName name="bdi_25">#REF!</definedName>
    <definedName name="bdi_26" localSheetId="13">#REF!</definedName>
    <definedName name="bdi_26">#REF!</definedName>
    <definedName name="bdi_27" localSheetId="13">#REF!</definedName>
    <definedName name="bdi_27">#REF!</definedName>
    <definedName name="bdi_28" localSheetId="13">#REF!</definedName>
    <definedName name="bdi_28">#REF!</definedName>
    <definedName name="bdi_29" localSheetId="13">#REF!</definedName>
    <definedName name="bdi_29">#REF!</definedName>
    <definedName name="bdi_30" localSheetId="13">#REF!</definedName>
    <definedName name="bdi_30">#REF!</definedName>
    <definedName name="bdi_31" localSheetId="13">#REF!</definedName>
    <definedName name="bdi_31">#REF!</definedName>
    <definedName name="bdi_32" localSheetId="13">#REF!</definedName>
    <definedName name="bdi_32">#REF!</definedName>
    <definedName name="bdi_33" localSheetId="13">#REF!</definedName>
    <definedName name="bdi_33">#REF!</definedName>
    <definedName name="bdi_34" localSheetId="13">#REF!</definedName>
    <definedName name="bdi_34">#REF!</definedName>
    <definedName name="bdi_35" localSheetId="13">#REF!</definedName>
    <definedName name="bdi_35">#REF!</definedName>
    <definedName name="bdi_36" localSheetId="13">#REF!</definedName>
    <definedName name="bdi_36">#REF!</definedName>
    <definedName name="bdi_38" localSheetId="13">#REF!</definedName>
    <definedName name="bdi_38">#REF!</definedName>
    <definedName name="Bomba_putzmeister">"$#REF!.$B$3:$B$690"</definedName>
    <definedName name="Bomba_putzmeister_10">"$#REF!.$B$3:$B$690"</definedName>
    <definedName name="Bomba_putzmeister_15" localSheetId="13">#REF!</definedName>
    <definedName name="Bomba_putzmeister_15">#REF!</definedName>
    <definedName name="Bomba_putzmeister_16" localSheetId="13">#REF!</definedName>
    <definedName name="Bomba_putzmeister_16">#REF!</definedName>
    <definedName name="Bomba_putzmeister_17" localSheetId="13">#REF!</definedName>
    <definedName name="Bomba_putzmeister_17">#REF!</definedName>
    <definedName name="Bomba_putzmeister_18" localSheetId="13">#REF!</definedName>
    <definedName name="Bomba_putzmeister_18">#REF!</definedName>
    <definedName name="Bomba_putzmeister_19" localSheetId="13">#REF!</definedName>
    <definedName name="Bomba_putzmeister_19">#REF!</definedName>
    <definedName name="Bomba_putzmeister_20" localSheetId="13">#REF!</definedName>
    <definedName name="Bomba_putzmeister_20">#REF!</definedName>
    <definedName name="Bomba_putzmeister_21" localSheetId="13">#REF!</definedName>
    <definedName name="Bomba_putzmeister_21">#REF!</definedName>
    <definedName name="Bomba_putzmeister_22" localSheetId="13">#REF!</definedName>
    <definedName name="Bomba_putzmeister_22">#REF!</definedName>
    <definedName name="Bomba_putzmeister_23" localSheetId="13">#REF!</definedName>
    <definedName name="Bomba_putzmeister_23">#REF!</definedName>
    <definedName name="Bomba_putzmeister_24" localSheetId="13">#REF!</definedName>
    <definedName name="Bomba_putzmeister_24">#REF!</definedName>
    <definedName name="Bomba_putzmeister_25" localSheetId="13">#REF!</definedName>
    <definedName name="Bomba_putzmeister_25">#REF!</definedName>
    <definedName name="Bomba_putzmeister_26" localSheetId="13">#REF!</definedName>
    <definedName name="Bomba_putzmeister_26">#REF!</definedName>
    <definedName name="Bomba_putzmeister_27" localSheetId="13">#REF!</definedName>
    <definedName name="Bomba_putzmeister_27">#REF!</definedName>
    <definedName name="Bomba_putzmeister_28" localSheetId="13">#REF!</definedName>
    <definedName name="Bomba_putzmeister_28">#REF!</definedName>
    <definedName name="Bomba_putzmeister_29" localSheetId="13">#REF!</definedName>
    <definedName name="Bomba_putzmeister_29">#REF!</definedName>
    <definedName name="Bomba_putzmeister_30" localSheetId="13">#REF!</definedName>
    <definedName name="Bomba_putzmeister_30">#REF!</definedName>
    <definedName name="Bomba_putzmeister_31" localSheetId="13">#REF!</definedName>
    <definedName name="Bomba_putzmeister_31">#REF!</definedName>
    <definedName name="Bomba_putzmeister_32" localSheetId="13">#REF!</definedName>
    <definedName name="Bomba_putzmeister_32">#REF!</definedName>
    <definedName name="Bomba_putzmeister_33" localSheetId="13">#REF!</definedName>
    <definedName name="Bomba_putzmeister_33">#REF!</definedName>
    <definedName name="Bomba_putzmeister_34" localSheetId="13">#REF!</definedName>
    <definedName name="Bomba_putzmeister_34">#REF!</definedName>
    <definedName name="Bomba_putzmeister_35" localSheetId="13">#REF!</definedName>
    <definedName name="Bomba_putzmeister_35">#REF!</definedName>
    <definedName name="Bomba_putzmeister_36" localSheetId="13">#REF!</definedName>
    <definedName name="Bomba_putzmeister_36">#REF!</definedName>
    <definedName name="Bomba_putzmeister_38" localSheetId="13">#REF!</definedName>
    <definedName name="Bomba_putzmeister_38">#REF!</definedName>
    <definedName name="cab_cortes" localSheetId="13">#REF!</definedName>
    <definedName name="cab_cortes">#REF!</definedName>
    <definedName name="cab_dmt" localSheetId="13">#REF!</definedName>
    <definedName name="cab_dmt">#REF!</definedName>
    <definedName name="cab_limpeza" localSheetId="13">#REF!</definedName>
    <definedName name="cab_limpeza">#REF!</definedName>
    <definedName name="cabmeio" localSheetId="13">#REF!</definedName>
    <definedName name="cabmeio">#REF!</definedName>
    <definedName name="Código">"$#REF!.$A$3:$A$690"</definedName>
    <definedName name="Código." localSheetId="13">#REF!</definedName>
    <definedName name="Código.">#REF!</definedName>
    <definedName name="Código._36" localSheetId="13">#REF!</definedName>
    <definedName name="Código._36">#REF!</definedName>
    <definedName name="Código_10">"$#REF!.$A$3:$A$690"</definedName>
    <definedName name="Código_15" localSheetId="13">#REF!</definedName>
    <definedName name="Código_15">#REF!</definedName>
    <definedName name="Código_16" localSheetId="13">#REF!</definedName>
    <definedName name="Código_16">#REF!</definedName>
    <definedName name="Código_17" localSheetId="13">#REF!</definedName>
    <definedName name="Código_17">#REF!</definedName>
    <definedName name="Código_18" localSheetId="13">#REF!</definedName>
    <definedName name="Código_18">#REF!</definedName>
    <definedName name="Código_19" localSheetId="13">#REF!</definedName>
    <definedName name="Código_19">#REF!</definedName>
    <definedName name="Código_20" localSheetId="13">#REF!</definedName>
    <definedName name="Código_20">#REF!</definedName>
    <definedName name="Código_21" localSheetId="13">#REF!</definedName>
    <definedName name="Código_21">#REF!</definedName>
    <definedName name="Código_22" localSheetId="13">#REF!</definedName>
    <definedName name="Código_22">#REF!</definedName>
    <definedName name="Código_23" localSheetId="13">#REF!</definedName>
    <definedName name="Código_23">#REF!</definedName>
    <definedName name="Código_24" localSheetId="13">#REF!</definedName>
    <definedName name="Código_24">#REF!</definedName>
    <definedName name="Código_25" localSheetId="13">#REF!</definedName>
    <definedName name="Código_25">#REF!</definedName>
    <definedName name="Código_26" localSheetId="13">#REF!</definedName>
    <definedName name="Código_26">#REF!</definedName>
    <definedName name="Código_27" localSheetId="13">#REF!</definedName>
    <definedName name="Código_27">#REF!</definedName>
    <definedName name="Código_28" localSheetId="13">#REF!</definedName>
    <definedName name="Código_28">#REF!</definedName>
    <definedName name="Código_29" localSheetId="13">#REF!</definedName>
    <definedName name="Código_29">#REF!</definedName>
    <definedName name="Código_30" localSheetId="13">#REF!</definedName>
    <definedName name="Código_30">#REF!</definedName>
    <definedName name="Código_31" localSheetId="13">#REF!</definedName>
    <definedName name="Código_31">#REF!</definedName>
    <definedName name="Código_32" localSheetId="13">#REF!</definedName>
    <definedName name="Código_32">#REF!</definedName>
    <definedName name="Código_33" localSheetId="13">#REF!</definedName>
    <definedName name="Código_33">#REF!</definedName>
    <definedName name="Código_34" localSheetId="13">#REF!</definedName>
    <definedName name="Código_34">#REF!</definedName>
    <definedName name="Código_35" localSheetId="13">#REF!</definedName>
    <definedName name="Código_35">#REF!</definedName>
    <definedName name="Código_36" localSheetId="13">#REF!</definedName>
    <definedName name="Código_36">#REF!</definedName>
    <definedName name="Código_38" localSheetId="13">#REF!</definedName>
    <definedName name="Código_38">#REF!</definedName>
    <definedName name="COM010201_36" localSheetId="13">#REF!</definedName>
    <definedName name="COM010201_36">#REF!</definedName>
    <definedName name="COM010202_36" localSheetId="13">#REF!</definedName>
    <definedName name="COM010202_36">#REF!</definedName>
    <definedName name="COM010205_36" localSheetId="13">#REF!</definedName>
    <definedName name="COM010205_36">#REF!</definedName>
    <definedName name="COM010206_36" localSheetId="13">#REF!</definedName>
    <definedName name="COM010206_36">#REF!</definedName>
    <definedName name="COM010210_36" localSheetId="13">#REF!</definedName>
    <definedName name="COM010210_36">#REF!</definedName>
    <definedName name="COM010301_36" localSheetId="13">#REF!</definedName>
    <definedName name="COM010301_36">#REF!</definedName>
    <definedName name="COM010401_36" localSheetId="13">#REF!</definedName>
    <definedName name="COM010401_36">#REF!</definedName>
    <definedName name="COM010402_36" localSheetId="13">#REF!</definedName>
    <definedName name="COM010402_36">#REF!</definedName>
    <definedName name="COM010407_36" localSheetId="13">#REF!</definedName>
    <definedName name="COM010407_36">#REF!</definedName>
    <definedName name="COM010413_36" localSheetId="13">#REF!</definedName>
    <definedName name="COM010413_36">#REF!</definedName>
    <definedName name="COM010501_36" localSheetId="13">#REF!</definedName>
    <definedName name="COM010501_36">#REF!</definedName>
    <definedName name="COM010503_36" localSheetId="13">#REF!</definedName>
    <definedName name="COM010503_36">#REF!</definedName>
    <definedName name="COM010505_36" localSheetId="13">#REF!</definedName>
    <definedName name="COM010505_36">#REF!</definedName>
    <definedName name="COM010509_36" localSheetId="13">#REF!</definedName>
    <definedName name="COM010509_36">#REF!</definedName>
    <definedName name="COM010512_36" localSheetId="13">#REF!</definedName>
    <definedName name="COM010512_36">#REF!</definedName>
    <definedName name="COM010518_36" localSheetId="13">#REF!</definedName>
    <definedName name="COM010518_36">#REF!</definedName>
    <definedName name="COM010519_36" localSheetId="13">#REF!</definedName>
    <definedName name="COM010519_36">#REF!</definedName>
    <definedName name="COM010521_36" localSheetId="13">#REF!</definedName>
    <definedName name="COM010521_36">#REF!</definedName>
    <definedName name="COM010523_36" localSheetId="13">#REF!</definedName>
    <definedName name="COM010523_36">#REF!</definedName>
    <definedName name="COM010532_36" localSheetId="13">#REF!</definedName>
    <definedName name="COM010532_36">#REF!</definedName>
    <definedName name="COM010533_36" localSheetId="13">#REF!</definedName>
    <definedName name="COM010533_36">#REF!</definedName>
    <definedName name="COM010536_36" localSheetId="13">#REF!</definedName>
    <definedName name="COM010536_36">#REF!</definedName>
    <definedName name="COM010701_36" localSheetId="13">#REF!</definedName>
    <definedName name="COM010701_36">#REF!</definedName>
    <definedName name="COM010703_36" localSheetId="13">#REF!</definedName>
    <definedName name="COM010703_36">#REF!</definedName>
    <definedName name="COM010705_36" localSheetId="13">#REF!</definedName>
    <definedName name="COM010705_36">#REF!</definedName>
    <definedName name="COM010708_36" localSheetId="13">#REF!</definedName>
    <definedName name="COM010708_36">#REF!</definedName>
    <definedName name="COM010710_36" localSheetId="13">#REF!</definedName>
    <definedName name="COM010710_36">#REF!</definedName>
    <definedName name="COM010712_36" localSheetId="13">#REF!</definedName>
    <definedName name="COM010712_36">#REF!</definedName>
    <definedName name="COM010717_36" localSheetId="13">#REF!</definedName>
    <definedName name="COM010717_36">#REF!</definedName>
    <definedName name="COM010718_36" localSheetId="13">#REF!</definedName>
    <definedName name="COM010718_36">#REF!</definedName>
    <definedName name="COM020201_36" localSheetId="13">#REF!</definedName>
    <definedName name="COM020201_36">#REF!</definedName>
    <definedName name="COM020205_36" localSheetId="13">#REF!</definedName>
    <definedName name="COM020205_36">#REF!</definedName>
    <definedName name="COM020211_36" localSheetId="13">#REF!</definedName>
    <definedName name="COM020211_36">#REF!</definedName>
    <definedName name="COM020217_36" localSheetId="13">#REF!</definedName>
    <definedName name="COM020217_36">#REF!</definedName>
    <definedName name="COM030102_36" localSheetId="13">#REF!</definedName>
    <definedName name="COM030102_36">#REF!</definedName>
    <definedName name="COM030201_36" localSheetId="13">#REF!</definedName>
    <definedName name="COM030201_36">#REF!</definedName>
    <definedName name="COM030303_36" localSheetId="13">#REF!</definedName>
    <definedName name="COM030303_36">#REF!</definedName>
    <definedName name="COM030317_36" localSheetId="13">#REF!</definedName>
    <definedName name="COM030317_36">#REF!</definedName>
    <definedName name="COM040101_36" localSheetId="13">#REF!</definedName>
    <definedName name="COM040101_36">#REF!</definedName>
    <definedName name="COM040202_36" localSheetId="13">#REF!</definedName>
    <definedName name="COM040202_36">#REF!</definedName>
    <definedName name="COM050103_36" localSheetId="13">#REF!</definedName>
    <definedName name="COM050103_36">#REF!</definedName>
    <definedName name="COM050207_36" localSheetId="13">#REF!</definedName>
    <definedName name="COM050207_36">#REF!</definedName>
    <definedName name="COM060101_36" localSheetId="13">#REF!</definedName>
    <definedName name="COM060101_36">#REF!</definedName>
    <definedName name="COM080101_36" localSheetId="13">#REF!</definedName>
    <definedName name="COM080101_36">#REF!</definedName>
    <definedName name="COM080310_36" localSheetId="13">#REF!</definedName>
    <definedName name="COM080310_36">#REF!</definedName>
    <definedName name="COM090101_36" localSheetId="13">#REF!</definedName>
    <definedName name="COM090101_36">#REF!</definedName>
    <definedName name="COM100302_36" localSheetId="13">#REF!</definedName>
    <definedName name="COM100302_36">#REF!</definedName>
    <definedName name="COM110101_36" localSheetId="13">#REF!</definedName>
    <definedName name="COM110101_36">#REF!</definedName>
    <definedName name="COM110104_36" localSheetId="13">#REF!</definedName>
    <definedName name="COM110104_36">#REF!</definedName>
    <definedName name="COM110107_36" localSheetId="13">#REF!</definedName>
    <definedName name="COM110107_36">#REF!</definedName>
    <definedName name="COM120101_36" localSheetId="13">#REF!</definedName>
    <definedName name="COM120101_36">#REF!</definedName>
    <definedName name="COM120105_36" localSheetId="13">#REF!</definedName>
    <definedName name="COM120105_36">#REF!</definedName>
    <definedName name="COM120106_36" localSheetId="13">#REF!</definedName>
    <definedName name="COM120106_36">#REF!</definedName>
    <definedName name="COM120107_36" localSheetId="13">#REF!</definedName>
    <definedName name="COM120107_36">#REF!</definedName>
    <definedName name="COM120110_36" localSheetId="13">#REF!</definedName>
    <definedName name="COM120110_36">#REF!</definedName>
    <definedName name="COM120150_36" localSheetId="13">#REF!</definedName>
    <definedName name="COM120150_36">#REF!</definedName>
    <definedName name="COM130101_36" localSheetId="13">#REF!</definedName>
    <definedName name="COM130101_36">#REF!</definedName>
    <definedName name="COM130103_36" localSheetId="13">#REF!</definedName>
    <definedName name="COM130103_36">#REF!</definedName>
    <definedName name="COM130304_36" localSheetId="13">#REF!</definedName>
    <definedName name="COM130304_36">#REF!</definedName>
    <definedName name="COM130401_36" localSheetId="13">#REF!</definedName>
    <definedName name="COM130401_36">#REF!</definedName>
    <definedName name="COM140102_36" localSheetId="13">#REF!</definedName>
    <definedName name="COM140102_36">#REF!</definedName>
    <definedName name="COM140109_36" localSheetId="13">#REF!</definedName>
    <definedName name="COM140109_36">#REF!</definedName>
    <definedName name="COM140113_36" localSheetId="13">#REF!</definedName>
    <definedName name="COM140113_36">#REF!</definedName>
    <definedName name="COM140122_36" localSheetId="13">#REF!</definedName>
    <definedName name="COM140122_36">#REF!</definedName>
    <definedName name="COM140126_36" localSheetId="13">#REF!</definedName>
    <definedName name="COM140126_36">#REF!</definedName>
    <definedName name="COM140129_36" localSheetId="13">#REF!</definedName>
    <definedName name="COM140129_36">#REF!</definedName>
    <definedName name="COM140135_36" localSheetId="13">#REF!</definedName>
    <definedName name="COM140135_36">#REF!</definedName>
    <definedName name="COM140143_36" localSheetId="13">#REF!</definedName>
    <definedName name="COM140143_36">#REF!</definedName>
    <definedName name="COM140145_36" localSheetId="13">#REF!</definedName>
    <definedName name="COM140145_36">#REF!</definedName>
    <definedName name="COM150130_36" localSheetId="13">#REF!</definedName>
    <definedName name="COM150130_36">#REF!</definedName>
    <definedName name="COM170101_36" localSheetId="13">#REF!</definedName>
    <definedName name="COM170101_36">#REF!</definedName>
    <definedName name="COM170102_36" localSheetId="13">#REF!</definedName>
    <definedName name="COM170102_36">#REF!</definedName>
    <definedName name="COM170103_36" localSheetId="13">#REF!</definedName>
    <definedName name="COM170103_36">#REF!</definedName>
    <definedName name="corte">"$#REF!.$B$7:$J$2380"</definedName>
    <definedName name="corte_10">"$#REF!.$B$7:$J$2380"</definedName>
    <definedName name="corte_15" localSheetId="13">#REF!</definedName>
    <definedName name="corte_15">#REF!</definedName>
    <definedName name="corte_16" localSheetId="13">#REF!</definedName>
    <definedName name="corte_16">#REF!</definedName>
    <definedName name="corte_17" localSheetId="13">#REF!</definedName>
    <definedName name="corte_17">#REF!</definedName>
    <definedName name="corte_18" localSheetId="13">#REF!</definedName>
    <definedName name="corte_18">#REF!</definedName>
    <definedName name="corte_19" localSheetId="13">#REF!</definedName>
    <definedName name="corte_19">#REF!</definedName>
    <definedName name="corte_20" localSheetId="13">#REF!</definedName>
    <definedName name="corte_20">#REF!</definedName>
    <definedName name="corte_21" localSheetId="13">#REF!</definedName>
    <definedName name="corte_21">#REF!</definedName>
    <definedName name="corte_22" localSheetId="13">#REF!</definedName>
    <definedName name="corte_22">#REF!</definedName>
    <definedName name="corte_23" localSheetId="13">#REF!</definedName>
    <definedName name="corte_23">#REF!</definedName>
    <definedName name="corte_24" localSheetId="13">#REF!</definedName>
    <definedName name="corte_24">#REF!</definedName>
    <definedName name="corte_25" localSheetId="13">#REF!</definedName>
    <definedName name="corte_25">#REF!</definedName>
    <definedName name="corte_26" localSheetId="13">#REF!</definedName>
    <definedName name="corte_26">#REF!</definedName>
    <definedName name="corte_27" localSheetId="13">#REF!</definedName>
    <definedName name="corte_27">#REF!</definedName>
    <definedName name="corte_28" localSheetId="13">#REF!</definedName>
    <definedName name="corte_28">#REF!</definedName>
    <definedName name="corte_29" localSheetId="13">#REF!</definedName>
    <definedName name="corte_29">#REF!</definedName>
    <definedName name="corte_30" localSheetId="13">#REF!</definedName>
    <definedName name="corte_30">#REF!</definedName>
    <definedName name="corte_31" localSheetId="13">#REF!</definedName>
    <definedName name="corte_31">#REF!</definedName>
    <definedName name="corte_32" localSheetId="13">#REF!</definedName>
    <definedName name="corte_32">#REF!</definedName>
    <definedName name="corte_33" localSheetId="13">#REF!</definedName>
    <definedName name="corte_33">#REF!</definedName>
    <definedName name="corte_34" localSheetId="13">#REF!</definedName>
    <definedName name="corte_34">#REF!</definedName>
    <definedName name="corte_35" localSheetId="13">#REF!</definedName>
    <definedName name="corte_35">#REF!</definedName>
    <definedName name="corte_36" localSheetId="13">#REF!</definedName>
    <definedName name="corte_36">#REF!</definedName>
    <definedName name="corte_38" localSheetId="13">#REF!</definedName>
    <definedName name="corte_38">#REF!</definedName>
    <definedName name="data" localSheetId="13">#REF!</definedName>
    <definedName name="data">#REF!</definedName>
    <definedName name="datasource" localSheetId="13">#REF!</definedName>
    <definedName name="datasource">#REF!</definedName>
    <definedName name="datasource_36" localSheetId="13">#REF!</definedName>
    <definedName name="datasource_36">#REF!</definedName>
    <definedName name="densidade_cap" localSheetId="13">#REF!</definedName>
    <definedName name="densidade_cap">#REF!</definedName>
    <definedName name="DES" localSheetId="13">#REF!</definedName>
    <definedName name="DES">#REF!</definedName>
    <definedName name="DES_36" localSheetId="13">#REF!</definedName>
    <definedName name="DES_36">#REF!</definedName>
    <definedName name="DMT_0_50" localSheetId="13">#REF!</definedName>
    <definedName name="DMT_0_50">#REF!</definedName>
    <definedName name="DMT_1000" localSheetId="13">#REF!</definedName>
    <definedName name="DMT_1000">#REF!</definedName>
    <definedName name="DMT_200" localSheetId="13">#REF!</definedName>
    <definedName name="DMT_200">#REF!</definedName>
    <definedName name="DMT_200_400" localSheetId="13">#REF!</definedName>
    <definedName name="DMT_200_400">#REF!</definedName>
    <definedName name="DMT_400" localSheetId="13">#REF!</definedName>
    <definedName name="DMT_400">#REF!</definedName>
    <definedName name="DMT_400_600" localSheetId="13">#REF!</definedName>
    <definedName name="DMT_400_600">#REF!</definedName>
    <definedName name="DMT_50" localSheetId="13">#REF!</definedName>
    <definedName name="DMT_50">#REF!</definedName>
    <definedName name="DMT_50_200" localSheetId="13">#REF!</definedName>
    <definedName name="DMT_50_200">#REF!</definedName>
    <definedName name="DMT_600" localSheetId="13">#REF!</definedName>
    <definedName name="DMT_600">#REF!</definedName>
    <definedName name="DMT_800" localSheetId="13">#REF!</definedName>
    <definedName name="DMT_800">#REF!</definedName>
    <definedName name="drena" localSheetId="13">#REF!</definedName>
    <definedName name="drena">#REF!</definedName>
    <definedName name="Empolamento" localSheetId="13">#REF!</definedName>
    <definedName name="Empolamento">#REF!</definedName>
    <definedName name="eprd_cod" localSheetId="13">#REF!</definedName>
    <definedName name="eprd_cod">#REF!</definedName>
    <definedName name="eprd_cod_36" localSheetId="13">#REF!</definedName>
    <definedName name="eprd_cod_36">#REF!</definedName>
    <definedName name="EPVT">"$#REF!.$B$5:$G$2408"</definedName>
    <definedName name="EPVT_10">"$#REF!.$B$5:$G$2408"</definedName>
    <definedName name="EPVT_15" localSheetId="13">#REF!</definedName>
    <definedName name="EPVT_15">#REF!</definedName>
    <definedName name="EPVT_16" localSheetId="13">#REF!</definedName>
    <definedName name="EPVT_16">#REF!</definedName>
    <definedName name="EPVT_17" localSheetId="13">#REF!</definedName>
    <definedName name="EPVT_17">#REF!</definedName>
    <definedName name="EPVT_18" localSheetId="13">#REF!</definedName>
    <definedName name="EPVT_18">#REF!</definedName>
    <definedName name="EPVT_19" localSheetId="13">#REF!</definedName>
    <definedName name="EPVT_19">#REF!</definedName>
    <definedName name="EPVT_20" localSheetId="13">#REF!</definedName>
    <definedName name="EPVT_20">#REF!</definedName>
    <definedName name="EPVT_21" localSheetId="13">#REF!</definedName>
    <definedName name="EPVT_21">#REF!</definedName>
    <definedName name="EPVT_22" localSheetId="13">#REF!</definedName>
    <definedName name="EPVT_22">#REF!</definedName>
    <definedName name="EPVT_23" localSheetId="13">#REF!</definedName>
    <definedName name="EPVT_23">#REF!</definedName>
    <definedName name="EPVT_24" localSheetId="13">#REF!</definedName>
    <definedName name="EPVT_24">#REF!</definedName>
    <definedName name="EPVT_25" localSheetId="13">#REF!</definedName>
    <definedName name="EPVT_25">#REF!</definedName>
    <definedName name="EPVT_26" localSheetId="13">#REF!</definedName>
    <definedName name="EPVT_26">#REF!</definedName>
    <definedName name="EPVT_27" localSheetId="13">#REF!</definedName>
    <definedName name="EPVT_27">#REF!</definedName>
    <definedName name="EPVT_28" localSheetId="13">#REF!</definedName>
    <definedName name="EPVT_28">#REF!</definedName>
    <definedName name="EPVT_29" localSheetId="13">#REF!</definedName>
    <definedName name="EPVT_29">#REF!</definedName>
    <definedName name="EPVT_30" localSheetId="13">#REF!</definedName>
    <definedName name="EPVT_30">#REF!</definedName>
    <definedName name="EPVT_31" localSheetId="13">#REF!</definedName>
    <definedName name="EPVT_31">#REF!</definedName>
    <definedName name="EPVT_32" localSheetId="13">#REF!</definedName>
    <definedName name="EPVT_32">#REF!</definedName>
    <definedName name="EPVT_33" localSheetId="13">#REF!</definedName>
    <definedName name="EPVT_33">#REF!</definedName>
    <definedName name="EPVT_34" localSheetId="13">#REF!</definedName>
    <definedName name="EPVT_34">#REF!</definedName>
    <definedName name="EPVT_35" localSheetId="13">#REF!</definedName>
    <definedName name="EPVT_35">#REF!</definedName>
    <definedName name="EPVT_36" localSheetId="13">#REF!</definedName>
    <definedName name="EPVT_36">#REF!</definedName>
    <definedName name="EPVT_38" localSheetId="13">#REF!</definedName>
    <definedName name="EPVT_38">#REF!</definedName>
    <definedName name="EQPTO">"$#REF!.$A$10:$M$14"</definedName>
    <definedName name="EQPTO_10">"$#REF!.$A$10:$M$14"</definedName>
    <definedName name="EQPTO_15" localSheetId="13">#REF!</definedName>
    <definedName name="EQPTO_15">#REF!</definedName>
    <definedName name="EQPTO_16" localSheetId="13">#REF!</definedName>
    <definedName name="EQPTO_16">#REF!</definedName>
    <definedName name="EQPTO_17" localSheetId="13">#REF!</definedName>
    <definedName name="EQPTO_17">#REF!</definedName>
    <definedName name="EQPTO_18" localSheetId="13">#REF!</definedName>
    <definedName name="EQPTO_18">#REF!</definedName>
    <definedName name="EQPTO_19" localSheetId="13">#REF!</definedName>
    <definedName name="EQPTO_19">#REF!</definedName>
    <definedName name="EQPTO_20" localSheetId="13">#REF!</definedName>
    <definedName name="EQPTO_20">#REF!</definedName>
    <definedName name="EQPTO_21" localSheetId="13">#REF!</definedName>
    <definedName name="EQPTO_21">#REF!</definedName>
    <definedName name="EQPTO_22" localSheetId="13">#REF!</definedName>
    <definedName name="EQPTO_22">#REF!</definedName>
    <definedName name="EQPTO_23" localSheetId="13">#REF!</definedName>
    <definedName name="EQPTO_23">#REF!</definedName>
    <definedName name="EQPTO_24" localSheetId="13">#REF!</definedName>
    <definedName name="EQPTO_24">#REF!</definedName>
    <definedName name="EQPTO_25" localSheetId="13">#REF!</definedName>
    <definedName name="EQPTO_25">#REF!</definedName>
    <definedName name="EQPTO_26" localSheetId="13">#REF!</definedName>
    <definedName name="EQPTO_26">#REF!</definedName>
    <definedName name="EQPTO_27" localSheetId="13">#REF!</definedName>
    <definedName name="EQPTO_27">#REF!</definedName>
    <definedName name="EQPTO_28" localSheetId="13">#REF!</definedName>
    <definedName name="EQPTO_28">#REF!</definedName>
    <definedName name="EQPTO_29" localSheetId="13">#REF!</definedName>
    <definedName name="EQPTO_29">#REF!</definedName>
    <definedName name="EQPTO_30" localSheetId="13">#REF!</definedName>
    <definedName name="EQPTO_30">#REF!</definedName>
    <definedName name="EQPTO_31" localSheetId="13">#REF!</definedName>
    <definedName name="EQPTO_31">#REF!</definedName>
    <definedName name="EQPTO_32" localSheetId="13">#REF!</definedName>
    <definedName name="EQPTO_32">#REF!</definedName>
    <definedName name="EQPTO_33" localSheetId="13">#REF!</definedName>
    <definedName name="EQPTO_33">#REF!</definedName>
    <definedName name="EQPTO_34" localSheetId="13">#REF!</definedName>
    <definedName name="EQPTO_34">#REF!</definedName>
    <definedName name="EQPTO_35" localSheetId="13">#REF!</definedName>
    <definedName name="EQPTO_35">#REF!</definedName>
    <definedName name="EQPTO_36" localSheetId="13">#REF!</definedName>
    <definedName name="EQPTO_36">#REF!</definedName>
    <definedName name="EQPTO_38" localSheetId="13">#REF!</definedName>
    <definedName name="EQPTO_38">#REF!</definedName>
    <definedName name="est">"$#REF!.$B$5:$G$133"</definedName>
    <definedName name="est_10">"$#REF!.$B$5:$G$133"</definedName>
    <definedName name="est_15" localSheetId="13">#REF!</definedName>
    <definedName name="est_15">#REF!</definedName>
    <definedName name="est_16" localSheetId="13">#REF!</definedName>
    <definedName name="est_16">#REF!</definedName>
    <definedName name="est_17" localSheetId="13">#REF!</definedName>
    <definedName name="est_17">#REF!</definedName>
    <definedName name="est_18" localSheetId="13">#REF!</definedName>
    <definedName name="est_18">#REF!</definedName>
    <definedName name="est_19" localSheetId="13">#REF!</definedName>
    <definedName name="est_19">#REF!</definedName>
    <definedName name="est_20" localSheetId="13">#REF!</definedName>
    <definedName name="est_20">#REF!</definedName>
    <definedName name="est_21" localSheetId="13">#REF!</definedName>
    <definedName name="est_21">#REF!</definedName>
    <definedName name="est_22" localSheetId="13">#REF!</definedName>
    <definedName name="est_22">#REF!</definedName>
    <definedName name="est_23" localSheetId="13">#REF!</definedName>
    <definedName name="est_23">#REF!</definedName>
    <definedName name="est_24" localSheetId="13">#REF!</definedName>
    <definedName name="est_24">#REF!</definedName>
    <definedName name="est_25" localSheetId="13">#REF!</definedName>
    <definedName name="est_25">#REF!</definedName>
    <definedName name="est_26" localSheetId="13">#REF!</definedName>
    <definedName name="est_26">#REF!</definedName>
    <definedName name="est_27" localSheetId="13">#REF!</definedName>
    <definedName name="est_27">#REF!</definedName>
    <definedName name="est_28" localSheetId="13">#REF!</definedName>
    <definedName name="est_28">#REF!</definedName>
    <definedName name="est_29" localSheetId="13">#REF!</definedName>
    <definedName name="est_29">#REF!</definedName>
    <definedName name="est_30" localSheetId="13">#REF!</definedName>
    <definedName name="est_30">#REF!</definedName>
    <definedName name="est_31" localSheetId="13">#REF!</definedName>
    <definedName name="est_31">#REF!</definedName>
    <definedName name="est_32" localSheetId="13">#REF!</definedName>
    <definedName name="est_32">#REF!</definedName>
    <definedName name="est_33" localSheetId="13">#REF!</definedName>
    <definedName name="est_33">#REF!</definedName>
    <definedName name="est_34" localSheetId="13">#REF!</definedName>
    <definedName name="est_34">#REF!</definedName>
    <definedName name="est_35" localSheetId="13">#REF!</definedName>
    <definedName name="est_35">#REF!</definedName>
    <definedName name="est_36" localSheetId="13">#REF!</definedName>
    <definedName name="est_36">#REF!</definedName>
    <definedName name="est_38" localSheetId="13">#REF!</definedName>
    <definedName name="est_38">#REF!</definedName>
    <definedName name="Excel_BuiltIn__FilterDatabase_14" localSheetId="13">#REF!</definedName>
    <definedName name="Excel_BuiltIn__FilterDatabase_14">#REF!</definedName>
    <definedName name="Excel_BuiltIn__FilterDatabase_3" localSheetId="13">#REF!</definedName>
    <definedName name="Excel_BuiltIn__FilterDatabase_3">#REF!</definedName>
    <definedName name="Excel_BuiltIn__FilterDatabase_4">"$#REF!.$A$1:$K$9"</definedName>
    <definedName name="Excel_BuiltIn_Print_Area" localSheetId="13">#REF!</definedName>
    <definedName name="Excel_BuiltIn_Print_Area">#REF!</definedName>
    <definedName name="Excel_BuiltIn_Print_Area_1" localSheetId="13">#REF!</definedName>
    <definedName name="Excel_BuiltIn_Print_Area_1">#REF!</definedName>
    <definedName name="Excel_BuiltIn_Print_Area_2">"$#REF!.$A$1:$AO$54"</definedName>
    <definedName name="Excel_BuiltIn_Print_Area_4_1">"$#REF!.$A$1:$H$12"</definedName>
    <definedName name="Excel_BuiltIn_Print_Titles_26">"$'PLACA DE OBRA _2_'.$#REF!$#REF!:$#REF!$#REF!"</definedName>
    <definedName name="Excel_BuiltIn_Print_Titles_27">"$'AUX_CONC ESTRUTURAL _2_'.$#REF!$#REF!:$#REF!$#REF!"</definedName>
    <definedName name="Excel_BuiltIn_Print_Titles_4">"$#REF!.$A$1:$IV$9"</definedName>
    <definedName name="Excel_BuiltIn_Print_Titles_5">"$CANTEIRO.$#REF!$#REF!:$#REF!$#REF!"</definedName>
    <definedName name="Excel_BuiltIn_Print_Titles_6">"$'PLACA DE OBRA'.$#REF!$#REF!:$#REF!$#REF!"</definedName>
    <definedName name="Excel_BuiltIn_Print_Titles_7">"$'AUX_CONC ESTRUTURAL'.$#REF!$#REF!:$#REF!$#REF!"</definedName>
    <definedName name="Excel_BuiltIn_Print_Titles_8">"$PROJETOS.$#REF!$#REF!:$#REF!$#REF!"</definedName>
    <definedName name="FINAL">"$#REF!.$B$8:$G$2045"</definedName>
    <definedName name="FINAL_10">"$#REF!.$B$8:$G$2045"</definedName>
    <definedName name="FINAL_15" localSheetId="13">#REF!</definedName>
    <definedName name="FINAL_15">#REF!</definedName>
    <definedName name="FINAL_16" localSheetId="13">#REF!</definedName>
    <definedName name="FINAL_16">#REF!</definedName>
    <definedName name="FINAL_17" localSheetId="13">#REF!</definedName>
    <definedName name="FINAL_17">#REF!</definedName>
    <definedName name="FINAL_18" localSheetId="13">#REF!</definedName>
    <definedName name="FINAL_18">#REF!</definedName>
    <definedName name="FINAL_19" localSheetId="13">#REF!</definedName>
    <definedName name="FINAL_19">#REF!</definedName>
    <definedName name="FINAL_20" localSheetId="13">#REF!</definedName>
    <definedName name="FINAL_20">#REF!</definedName>
    <definedName name="FINAL_21" localSheetId="13">#REF!</definedName>
    <definedName name="FINAL_21">#REF!</definedName>
    <definedName name="FINAL_22" localSheetId="13">#REF!</definedName>
    <definedName name="FINAL_22">#REF!</definedName>
    <definedName name="FINAL_23" localSheetId="13">#REF!</definedName>
    <definedName name="FINAL_23">#REF!</definedName>
    <definedName name="FINAL_24" localSheetId="13">#REF!</definedName>
    <definedName name="FINAL_24">#REF!</definedName>
    <definedName name="FINAL_25" localSheetId="13">#REF!</definedName>
    <definedName name="FINAL_25">#REF!</definedName>
    <definedName name="FINAL_26" localSheetId="13">#REF!</definedName>
    <definedName name="FINAL_26">#REF!</definedName>
    <definedName name="FINAL_27" localSheetId="13">#REF!</definedName>
    <definedName name="FINAL_27">#REF!</definedName>
    <definedName name="FINAL_28" localSheetId="13">#REF!</definedName>
    <definedName name="FINAL_28">#REF!</definedName>
    <definedName name="FINAL_29" localSheetId="13">#REF!</definedName>
    <definedName name="FINAL_29">#REF!</definedName>
    <definedName name="FINAL_30" localSheetId="13">#REF!</definedName>
    <definedName name="FINAL_30">#REF!</definedName>
    <definedName name="FINAL_31" localSheetId="13">#REF!</definedName>
    <definedName name="FINAL_31">#REF!</definedName>
    <definedName name="FINAL_32" localSheetId="13">#REF!</definedName>
    <definedName name="FINAL_32">#REF!</definedName>
    <definedName name="FINAL_33" localSheetId="13">#REF!</definedName>
    <definedName name="FINAL_33">#REF!</definedName>
    <definedName name="FINAL_34" localSheetId="13">#REF!</definedName>
    <definedName name="FINAL_34">#REF!</definedName>
    <definedName name="FINAL_35" localSheetId="13">#REF!</definedName>
    <definedName name="FINAL_35">#REF!</definedName>
    <definedName name="FINAL_36" localSheetId="13">#REF!</definedName>
    <definedName name="FINAL_36">#REF!</definedName>
    <definedName name="FINAL_38" localSheetId="13">#REF!</definedName>
    <definedName name="FINAL_38">#REF!</definedName>
    <definedName name="gg" localSheetId="13">#REF!</definedName>
    <definedName name="gg">#REF!</definedName>
    <definedName name="gg_36" localSheetId="13">#REF!</definedName>
    <definedName name="gg_36">#REF!</definedName>
    <definedName name="gipl_cod" localSheetId="13">#REF!</definedName>
    <definedName name="gipl_cod">#REF!</definedName>
    <definedName name="gipl_cod_36" localSheetId="13">#REF!</definedName>
    <definedName name="gipl_cod_36">#REF!</definedName>
    <definedName name="GLB2_10">"$#REF!.$B$5:$G$2380"</definedName>
    <definedName name="GLB2_15" localSheetId="13">#REF!</definedName>
    <definedName name="GLB2_15">#REF!</definedName>
    <definedName name="GLB2_16" localSheetId="13">#REF!</definedName>
    <definedName name="GLB2_16">#REF!</definedName>
    <definedName name="GLB2_17" localSheetId="13">#REF!</definedName>
    <definedName name="GLB2_17">#REF!</definedName>
    <definedName name="GLB2_18" localSheetId="13">#REF!</definedName>
    <definedName name="GLB2_18">#REF!</definedName>
    <definedName name="GLB2_19" localSheetId="13">#REF!</definedName>
    <definedName name="GLB2_19">#REF!</definedName>
    <definedName name="GLB2_20" localSheetId="13">#REF!</definedName>
    <definedName name="GLB2_20">#REF!</definedName>
    <definedName name="GLB2_21" localSheetId="13">#REF!</definedName>
    <definedName name="GLB2_21">#REF!</definedName>
    <definedName name="GLB2_22" localSheetId="13">#REF!</definedName>
    <definedName name="GLB2_22">#REF!</definedName>
    <definedName name="GLB2_23" localSheetId="13">#REF!</definedName>
    <definedName name="GLB2_23">#REF!</definedName>
    <definedName name="GLB2_24" localSheetId="13">#REF!</definedName>
    <definedName name="GLB2_24">#REF!</definedName>
    <definedName name="GLB2_25" localSheetId="13">#REF!</definedName>
    <definedName name="GLB2_25">#REF!</definedName>
    <definedName name="GLB2_26" localSheetId="13">#REF!</definedName>
    <definedName name="GLB2_26">#REF!</definedName>
    <definedName name="GLB2_27" localSheetId="13">#REF!</definedName>
    <definedName name="GLB2_27">#REF!</definedName>
    <definedName name="GLB2_28" localSheetId="13">#REF!</definedName>
    <definedName name="GLB2_28">#REF!</definedName>
    <definedName name="GLB2_29" localSheetId="13">#REF!</definedName>
    <definedName name="GLB2_29">#REF!</definedName>
    <definedName name="GLB2_30" localSheetId="13">#REF!</definedName>
    <definedName name="GLB2_30">#REF!</definedName>
    <definedName name="GLB2_31" localSheetId="13">#REF!</definedName>
    <definedName name="GLB2_31">#REF!</definedName>
    <definedName name="GLB2_32" localSheetId="13">#REF!</definedName>
    <definedName name="GLB2_32">#REF!</definedName>
    <definedName name="GLB2_33" localSheetId="13">#REF!</definedName>
    <definedName name="GLB2_33">#REF!</definedName>
    <definedName name="GLB2_34" localSheetId="13">#REF!</definedName>
    <definedName name="GLB2_34">#REF!</definedName>
    <definedName name="GLB2_35" localSheetId="13">#REF!</definedName>
    <definedName name="GLB2_35">#REF!</definedName>
    <definedName name="GLB2_36" localSheetId="13">#REF!</definedName>
    <definedName name="GLB2_36">#REF!</definedName>
    <definedName name="GLB2_38" localSheetId="13">#REF!</definedName>
    <definedName name="GLB2_38">#REF!</definedName>
    <definedName name="grt">"$#REF!.$B$5:$G$14"</definedName>
    <definedName name="grt_10">"$#REF!.$B$5:$G$14"</definedName>
    <definedName name="grt_15" localSheetId="13">#REF!</definedName>
    <definedName name="grt_15">#REF!</definedName>
    <definedName name="grt_16" localSheetId="13">#REF!</definedName>
    <definedName name="grt_16">#REF!</definedName>
    <definedName name="grt_17" localSheetId="13">#REF!</definedName>
    <definedName name="grt_17">#REF!</definedName>
    <definedName name="grt_18" localSheetId="13">#REF!</definedName>
    <definedName name="grt_18">#REF!</definedName>
    <definedName name="grt_19" localSheetId="13">#REF!</definedName>
    <definedName name="grt_19">#REF!</definedName>
    <definedName name="grt_20" localSheetId="13">#REF!</definedName>
    <definedName name="grt_20">#REF!</definedName>
    <definedName name="grt_21" localSheetId="13">#REF!</definedName>
    <definedName name="grt_21">#REF!</definedName>
    <definedName name="grt_22" localSheetId="13">#REF!</definedName>
    <definedName name="grt_22">#REF!</definedName>
    <definedName name="grt_23" localSheetId="13">#REF!</definedName>
    <definedName name="grt_23">#REF!</definedName>
    <definedName name="grt_24" localSheetId="13">#REF!</definedName>
    <definedName name="grt_24">#REF!</definedName>
    <definedName name="grt_25" localSheetId="13">#REF!</definedName>
    <definedName name="grt_25">#REF!</definedName>
    <definedName name="grt_26" localSheetId="13">#REF!</definedName>
    <definedName name="grt_26">#REF!</definedName>
    <definedName name="grt_27" localSheetId="13">#REF!</definedName>
    <definedName name="grt_27">#REF!</definedName>
    <definedName name="grt_28" localSheetId="13">#REF!</definedName>
    <definedName name="grt_28">#REF!</definedName>
    <definedName name="grt_29" localSheetId="13">#REF!</definedName>
    <definedName name="grt_29">#REF!</definedName>
    <definedName name="grt_30" localSheetId="13">#REF!</definedName>
    <definedName name="grt_30">#REF!</definedName>
    <definedName name="grt_31" localSheetId="13">#REF!</definedName>
    <definedName name="grt_31">#REF!</definedName>
    <definedName name="grt_32" localSheetId="13">#REF!</definedName>
    <definedName name="grt_32">#REF!</definedName>
    <definedName name="grt_33" localSheetId="13">#REF!</definedName>
    <definedName name="grt_33">#REF!</definedName>
    <definedName name="grt_34" localSheetId="13">#REF!</definedName>
    <definedName name="grt_34">#REF!</definedName>
    <definedName name="grt_35" localSheetId="13">#REF!</definedName>
    <definedName name="grt_35">#REF!</definedName>
    <definedName name="grt_36" localSheetId="13">#REF!</definedName>
    <definedName name="grt_36">#REF!</definedName>
    <definedName name="grt_38" localSheetId="13">#REF!</definedName>
    <definedName name="grt_38">#REF!</definedName>
    <definedName name="H_PCI81101_000023304_28">#REF!</definedName>
    <definedName name="i3_36" localSheetId="13">#REF!</definedName>
    <definedName name="i3_36">#REF!</definedName>
    <definedName name="insumos">"$#REF!.$A$3:$D$690"</definedName>
    <definedName name="insumos_10">"$#REF!.$A$3:$D$690"</definedName>
    <definedName name="insumos_15" localSheetId="13">#REF!</definedName>
    <definedName name="insumos_15">#REF!</definedName>
    <definedName name="insumos_16" localSheetId="13">#REF!</definedName>
    <definedName name="insumos_16">#REF!</definedName>
    <definedName name="insumos_17" localSheetId="13">#REF!</definedName>
    <definedName name="insumos_17">#REF!</definedName>
    <definedName name="insumos_18" localSheetId="13">#REF!</definedName>
    <definedName name="insumos_18">#REF!</definedName>
    <definedName name="insumos_19" localSheetId="13">#REF!</definedName>
    <definedName name="insumos_19">#REF!</definedName>
    <definedName name="insumos_20" localSheetId="13">#REF!</definedName>
    <definedName name="insumos_20">#REF!</definedName>
    <definedName name="insumos_21" localSheetId="13">#REF!</definedName>
    <definedName name="insumos_21">#REF!</definedName>
    <definedName name="insumos_22" localSheetId="13">#REF!</definedName>
    <definedName name="insumos_22">#REF!</definedName>
    <definedName name="insumos_23" localSheetId="13">#REF!</definedName>
    <definedName name="insumos_23">#REF!</definedName>
    <definedName name="insumos_24" localSheetId="13">#REF!</definedName>
    <definedName name="insumos_24">#REF!</definedName>
    <definedName name="insumos_25" localSheetId="13">#REF!</definedName>
    <definedName name="insumos_25">#REF!</definedName>
    <definedName name="insumos_26" localSheetId="13">#REF!</definedName>
    <definedName name="insumos_26">#REF!</definedName>
    <definedName name="insumos_27" localSheetId="13">#REF!</definedName>
    <definedName name="insumos_27">#REF!</definedName>
    <definedName name="insumos_28" localSheetId="13">#REF!</definedName>
    <definedName name="insumos_28">#REF!</definedName>
    <definedName name="insumos_29" localSheetId="13">#REF!</definedName>
    <definedName name="insumos_29">#REF!</definedName>
    <definedName name="insumos_30" localSheetId="13">#REF!</definedName>
    <definedName name="insumos_30">#REF!</definedName>
    <definedName name="insumos_31" localSheetId="13">#REF!</definedName>
    <definedName name="insumos_31">#REF!</definedName>
    <definedName name="insumos_32" localSheetId="13">#REF!</definedName>
    <definedName name="insumos_32">#REF!</definedName>
    <definedName name="insumos_33" localSheetId="13">#REF!</definedName>
    <definedName name="insumos_33">#REF!</definedName>
    <definedName name="insumos_34" localSheetId="13">#REF!</definedName>
    <definedName name="insumos_34">#REF!</definedName>
    <definedName name="insumos_35" localSheetId="13">#REF!</definedName>
    <definedName name="insumos_35">#REF!</definedName>
    <definedName name="insumos_36" localSheetId="13">#REF!</definedName>
    <definedName name="insumos_36">#REF!</definedName>
    <definedName name="insumos_38" localSheetId="13">#REF!</definedName>
    <definedName name="insumos_38">#REF!</definedName>
    <definedName name="ITEM">"$#REF!.$A$8:$A$153"</definedName>
    <definedName name="ITEM_10">"$#REF!.$A$8:$A$153"</definedName>
    <definedName name="ITEM_15" localSheetId="13">#REF!</definedName>
    <definedName name="ITEM_15">#REF!</definedName>
    <definedName name="ITEM_16" localSheetId="13">#REF!</definedName>
    <definedName name="ITEM_16">#REF!</definedName>
    <definedName name="ITEM_17" localSheetId="13">#REF!</definedName>
    <definedName name="ITEM_17">#REF!</definedName>
    <definedName name="ITEM_18" localSheetId="13">#REF!</definedName>
    <definedName name="ITEM_18">#REF!</definedName>
    <definedName name="ITEM_19" localSheetId="13">#REF!</definedName>
    <definedName name="ITEM_19">#REF!</definedName>
    <definedName name="ITEM_20" localSheetId="13">#REF!</definedName>
    <definedName name="ITEM_20">#REF!</definedName>
    <definedName name="ITEM_21" localSheetId="13">#REF!</definedName>
    <definedName name="ITEM_21">#REF!</definedName>
    <definedName name="ITEM_22" localSheetId="13">#REF!</definedName>
    <definedName name="ITEM_22">#REF!</definedName>
    <definedName name="ITEM_23" localSheetId="13">#REF!</definedName>
    <definedName name="ITEM_23">#REF!</definedName>
    <definedName name="ITEM_24" localSheetId="13">#REF!</definedName>
    <definedName name="ITEM_24">#REF!</definedName>
    <definedName name="ITEM_25" localSheetId="13">#REF!</definedName>
    <definedName name="ITEM_25">#REF!</definedName>
    <definedName name="ITEM_26" localSheetId="13">#REF!</definedName>
    <definedName name="ITEM_26">#REF!</definedName>
    <definedName name="ITEM_27" localSheetId="13">#REF!</definedName>
    <definedName name="ITEM_27">#REF!</definedName>
    <definedName name="ITEM_28" localSheetId="13">#REF!</definedName>
    <definedName name="ITEM_28">#REF!</definedName>
    <definedName name="ITEM_29" localSheetId="13">#REF!</definedName>
    <definedName name="ITEM_29">#REF!</definedName>
    <definedName name="ITEM_30" localSheetId="13">#REF!</definedName>
    <definedName name="ITEM_30">#REF!</definedName>
    <definedName name="ITEM_31" localSheetId="13">#REF!</definedName>
    <definedName name="ITEM_31">#REF!</definedName>
    <definedName name="ITEM_32" localSheetId="13">#REF!</definedName>
    <definedName name="ITEM_32">#REF!</definedName>
    <definedName name="ITEM_33" localSheetId="13">#REF!</definedName>
    <definedName name="ITEM_33">#REF!</definedName>
    <definedName name="ITEM_34" localSheetId="13">#REF!</definedName>
    <definedName name="ITEM_34">#REF!</definedName>
    <definedName name="ITEM_35" localSheetId="13">#REF!</definedName>
    <definedName name="ITEM_35">#REF!</definedName>
    <definedName name="ITEM_36" localSheetId="13">#REF!</definedName>
    <definedName name="ITEM_36">#REF!</definedName>
    <definedName name="ITEM_38" localSheetId="13">#REF!</definedName>
    <definedName name="ITEM_38">#REF!</definedName>
    <definedName name="item10">"'file:///C:/EXCEL/CECAV/ORÇCILNI.XLS'#$Plan1.$#REF!$#REF!"</definedName>
    <definedName name="item10_10">"'file:///C:/EXCEL/CECAV/ORÇCILNI.XLS'#$Plan1.$#REF!$#REF!"</definedName>
    <definedName name="item11">"'file:///C:/EXCEL/CECAV/ORÇCILNI.XLS'#$Plan1.$#REF!$#REF!"</definedName>
    <definedName name="item11_10">"'file:///C:/EXCEL/CECAV/ORÇCILNI.XLS'#$Plan1.$#REF!$#REF!"</definedName>
    <definedName name="item13">"'file:///C:/EXCEL/CECAV/ORÇCILNI.XLS'#$Plan1.$#REF!$#REF!"</definedName>
    <definedName name="item13_10">"'file:///C:/EXCEL/CECAV/ORÇCILNI.XLS'#$Plan1.$#REF!$#REF!"</definedName>
    <definedName name="item2">"'file:///C:/EXCEL/CECAV/ORÇCILNI.XLS'#$Plan1.$#REF!$#REF!"</definedName>
    <definedName name="item2_10">"'file:///C:/EXCEL/CECAV/ORÇCILNI.XLS'#$Plan1.$#REF!$#REF!"</definedName>
    <definedName name="item5">"'file:///C:/EXCEL/CECAV/ORÇCILNI.XLS'#$Plan1.$#REF!$#REF!"</definedName>
    <definedName name="item5_10">"'file:///C:/EXCEL/CECAV/ORÇCILNI.XLS'#$Plan1.$#REF!$#REF!"</definedName>
    <definedName name="item6">"'file:///C:/EXCEL/CECAV/ORÇCILNI.XLS'#$Plan1.$#REF!$#REF!"</definedName>
    <definedName name="item6_10">"'file:///C:/EXCEL/CECAV/ORÇCILNI.XLS'#$Plan1.$#REF!$#REF!"</definedName>
    <definedName name="item9">"'file:///C:/EXCEL/CECAV/ORÇCILNI.XLS'#$Plan1.$#REF!$#REF!"</definedName>
    <definedName name="item9_10">"'file:///C:/EXCEL/CECAV/ORÇCILNI.XLS'#$Plan1.$#REF!$#REF!"</definedName>
    <definedName name="koae" localSheetId="13">#REF!</definedName>
    <definedName name="koae">#REF!</definedName>
    <definedName name="kpavi" localSheetId="13">#REF!</definedName>
    <definedName name="kpavi">#REF!</definedName>
    <definedName name="kterra" localSheetId="13">#REF!</definedName>
    <definedName name="kterra">#REF!</definedName>
    <definedName name="LEIS" localSheetId="13">#REF!</definedName>
    <definedName name="LEIS">#REF!</definedName>
    <definedName name="LEIS_36" localSheetId="13">#REF!</definedName>
    <definedName name="LEIS_36">#REF!</definedName>
    <definedName name="leis2" localSheetId="13">#REF!</definedName>
    <definedName name="leis2">#REF!</definedName>
    <definedName name="MACROS" localSheetId="13">#REF!</definedName>
    <definedName name="MACROS">#REF!</definedName>
    <definedName name="MAO010201_36" localSheetId="13">#REF!</definedName>
    <definedName name="MAO010201_36">#REF!</definedName>
    <definedName name="MAO010202_36" localSheetId="13">#REF!</definedName>
    <definedName name="MAO010202_36">#REF!</definedName>
    <definedName name="MAO010205_36" localSheetId="13">#REF!</definedName>
    <definedName name="MAO010205_36">#REF!</definedName>
    <definedName name="MAO010206_36" localSheetId="13">#REF!</definedName>
    <definedName name="MAO010206_36">#REF!</definedName>
    <definedName name="MAO010210_36" localSheetId="13">#REF!</definedName>
    <definedName name="MAO010210_36">#REF!</definedName>
    <definedName name="MAO010401_36" localSheetId="13">#REF!</definedName>
    <definedName name="MAO010401_36">#REF!</definedName>
    <definedName name="MAO010402_36" localSheetId="13">#REF!</definedName>
    <definedName name="MAO010402_36">#REF!</definedName>
    <definedName name="MAO010407_36" localSheetId="13">#REF!</definedName>
    <definedName name="MAO010407_36">#REF!</definedName>
    <definedName name="MAO010413_36" localSheetId="13">#REF!</definedName>
    <definedName name="MAO010413_36">#REF!</definedName>
    <definedName name="MAO010501_36" localSheetId="13">#REF!</definedName>
    <definedName name="MAO010501_36">#REF!</definedName>
    <definedName name="MAO010503_36" localSheetId="13">#REF!</definedName>
    <definedName name="MAO010503_36">#REF!</definedName>
    <definedName name="MAO010505_36" localSheetId="13">#REF!</definedName>
    <definedName name="MAO010505_36">#REF!</definedName>
    <definedName name="MAO010509_36" localSheetId="13">#REF!</definedName>
    <definedName name="MAO010509_36">#REF!</definedName>
    <definedName name="MAO010512_36" localSheetId="13">#REF!</definedName>
    <definedName name="MAO010512_36">#REF!</definedName>
    <definedName name="MAO010518_36" localSheetId="13">#REF!</definedName>
    <definedName name="MAO010518_36">#REF!</definedName>
    <definedName name="MAO010519_36" localSheetId="13">#REF!</definedName>
    <definedName name="MAO010519_36">#REF!</definedName>
    <definedName name="MAO010521_36" localSheetId="13">#REF!</definedName>
    <definedName name="MAO010521_36">#REF!</definedName>
    <definedName name="MAO010523_36" localSheetId="13">#REF!</definedName>
    <definedName name="MAO010523_36">#REF!</definedName>
    <definedName name="MAO010532_36" localSheetId="13">#REF!</definedName>
    <definedName name="MAO010532_36">#REF!</definedName>
    <definedName name="MAO010533_36" localSheetId="13">#REF!</definedName>
    <definedName name="MAO010533_36">#REF!</definedName>
    <definedName name="MAO010536_36" localSheetId="13">#REF!</definedName>
    <definedName name="MAO010536_36">#REF!</definedName>
    <definedName name="MAO010701_36" localSheetId="13">#REF!</definedName>
    <definedName name="MAO010701_36">#REF!</definedName>
    <definedName name="MAO010703_36" localSheetId="13">#REF!</definedName>
    <definedName name="MAO010703_36">#REF!</definedName>
    <definedName name="MAO010705_36" localSheetId="13">#REF!</definedName>
    <definedName name="MAO010705_36">#REF!</definedName>
    <definedName name="MAO010708_36" localSheetId="13">#REF!</definedName>
    <definedName name="MAO010708_36">#REF!</definedName>
    <definedName name="MAO010710_36" localSheetId="13">#REF!</definedName>
    <definedName name="MAO010710_36">#REF!</definedName>
    <definedName name="MAO010712_36" localSheetId="13">#REF!</definedName>
    <definedName name="MAO010712_36">#REF!</definedName>
    <definedName name="MAO010717_36" localSheetId="13">#REF!</definedName>
    <definedName name="MAO010717_36">#REF!</definedName>
    <definedName name="MAO020201_36" localSheetId="13">#REF!</definedName>
    <definedName name="MAO020201_36">#REF!</definedName>
    <definedName name="MAO020205_36" localSheetId="13">#REF!</definedName>
    <definedName name="MAO020205_36">#REF!</definedName>
    <definedName name="MAO020211_36" localSheetId="13">#REF!</definedName>
    <definedName name="MAO020211_36">#REF!</definedName>
    <definedName name="MAO020217_36" localSheetId="13">#REF!</definedName>
    <definedName name="MAO020217_36">#REF!</definedName>
    <definedName name="MAO030102_36" localSheetId="13">#REF!</definedName>
    <definedName name="MAO030102_36">#REF!</definedName>
    <definedName name="MAO030201_36" localSheetId="13">#REF!</definedName>
    <definedName name="MAO030201_36">#REF!</definedName>
    <definedName name="MAO030303_36" localSheetId="13">#REF!</definedName>
    <definedName name="MAO030303_36">#REF!</definedName>
    <definedName name="MAO030317_36" localSheetId="13">#REF!</definedName>
    <definedName name="MAO030317_36">#REF!</definedName>
    <definedName name="MAO040101_36" localSheetId="13">#REF!</definedName>
    <definedName name="MAO040101_36">#REF!</definedName>
    <definedName name="MAO040202_36" localSheetId="13">#REF!</definedName>
    <definedName name="MAO040202_36">#REF!</definedName>
    <definedName name="MAO050103_36" localSheetId="13">#REF!</definedName>
    <definedName name="MAO050103_36">#REF!</definedName>
    <definedName name="MAO050207_36" localSheetId="13">#REF!</definedName>
    <definedName name="MAO050207_36">#REF!</definedName>
    <definedName name="MAO060101_36" localSheetId="13">#REF!</definedName>
    <definedName name="MAO060101_36">#REF!</definedName>
    <definedName name="MAO080310_36" localSheetId="13">#REF!</definedName>
    <definedName name="MAO080310_36">#REF!</definedName>
    <definedName name="MAO090101_36" localSheetId="13">#REF!</definedName>
    <definedName name="MAO090101_36">#REF!</definedName>
    <definedName name="MAO110101_36" localSheetId="13">#REF!</definedName>
    <definedName name="MAO110101_36">#REF!</definedName>
    <definedName name="MAO110104_36" localSheetId="13">#REF!</definedName>
    <definedName name="MAO110104_36">#REF!</definedName>
    <definedName name="MAO110107_36" localSheetId="13">#REF!</definedName>
    <definedName name="MAO110107_36">#REF!</definedName>
    <definedName name="MAO120101_36" localSheetId="13">#REF!</definedName>
    <definedName name="MAO120101_36">#REF!</definedName>
    <definedName name="MAO120105_36" localSheetId="13">#REF!</definedName>
    <definedName name="MAO120105_36">#REF!</definedName>
    <definedName name="MAO120106_36" localSheetId="13">#REF!</definedName>
    <definedName name="MAO120106_36">#REF!</definedName>
    <definedName name="MAO120107_36" localSheetId="13">#REF!</definedName>
    <definedName name="MAO120107_36">#REF!</definedName>
    <definedName name="MAO120110_36" localSheetId="13">#REF!</definedName>
    <definedName name="MAO120110_36">#REF!</definedName>
    <definedName name="MAO120150_36" localSheetId="13">#REF!</definedName>
    <definedName name="MAO120150_36">#REF!</definedName>
    <definedName name="MAO130101_36" localSheetId="13">#REF!</definedName>
    <definedName name="MAO130101_36">#REF!</definedName>
    <definedName name="MAO130103_36" localSheetId="13">#REF!</definedName>
    <definedName name="MAO130103_36">#REF!</definedName>
    <definedName name="MAO130304_36" localSheetId="13">#REF!</definedName>
    <definedName name="MAO130304_36">#REF!</definedName>
    <definedName name="MAO130401_36" localSheetId="13">#REF!</definedName>
    <definedName name="MAO130401_36">#REF!</definedName>
    <definedName name="MAO140102_36" localSheetId="13">#REF!</definedName>
    <definedName name="MAO140102_36">#REF!</definedName>
    <definedName name="MAO140109_36" localSheetId="13">#REF!</definedName>
    <definedName name="MAO140109_36">#REF!</definedName>
    <definedName name="MAO140113_36" localSheetId="13">#REF!</definedName>
    <definedName name="MAO140113_36">#REF!</definedName>
    <definedName name="MAO140122_36" localSheetId="13">#REF!</definedName>
    <definedName name="MAO140122_36">#REF!</definedName>
    <definedName name="MAO140126_36" localSheetId="13">#REF!</definedName>
    <definedName name="MAO140126_36">#REF!</definedName>
    <definedName name="MAO140129_36" localSheetId="13">#REF!</definedName>
    <definedName name="MAO140129_36">#REF!</definedName>
    <definedName name="MAO140135_36" localSheetId="13">#REF!</definedName>
    <definedName name="MAO140135_36">#REF!</definedName>
    <definedName name="MAO140143_36" localSheetId="13">#REF!</definedName>
    <definedName name="MAO140143_36">#REF!</definedName>
    <definedName name="MAO140145_36" localSheetId="13">#REF!</definedName>
    <definedName name="MAO140145_36">#REF!</definedName>
    <definedName name="MAT">"$#REF!.$A$95:$D$119"</definedName>
    <definedName name="MAT_10">"$#REF!.$A$95:$D$119"</definedName>
    <definedName name="MAT_15" localSheetId="13">#REF!</definedName>
    <definedName name="MAT_15">#REF!</definedName>
    <definedName name="MAT_16" localSheetId="13">#REF!</definedName>
    <definedName name="MAT_16">#REF!</definedName>
    <definedName name="MAT_17" localSheetId="13">#REF!</definedName>
    <definedName name="MAT_17">#REF!</definedName>
    <definedName name="MAT_18" localSheetId="13">#REF!</definedName>
    <definedName name="MAT_18">#REF!</definedName>
    <definedName name="MAT_19" localSheetId="13">#REF!</definedName>
    <definedName name="MAT_19">#REF!</definedName>
    <definedName name="MAT_20" localSheetId="13">#REF!</definedName>
    <definedName name="MAT_20">#REF!</definedName>
    <definedName name="MAT_21" localSheetId="13">#REF!</definedName>
    <definedName name="MAT_21">#REF!</definedName>
    <definedName name="MAT_22" localSheetId="13">#REF!</definedName>
    <definedName name="MAT_22">#REF!</definedName>
    <definedName name="MAT_23" localSheetId="13">#REF!</definedName>
    <definedName name="MAT_23">#REF!</definedName>
    <definedName name="MAT_24" localSheetId="13">#REF!</definedName>
    <definedName name="MAT_24">#REF!</definedName>
    <definedName name="MAT_25" localSheetId="13">#REF!</definedName>
    <definedName name="MAT_25">#REF!</definedName>
    <definedName name="MAT_26" localSheetId="13">#REF!</definedName>
    <definedName name="MAT_26">#REF!</definedName>
    <definedName name="MAT_27" localSheetId="13">#REF!</definedName>
    <definedName name="MAT_27">#REF!</definedName>
    <definedName name="MAT_28" localSheetId="13">#REF!</definedName>
    <definedName name="MAT_28">#REF!</definedName>
    <definedName name="MAT_29" localSheetId="13">#REF!</definedName>
    <definedName name="MAT_29">#REF!</definedName>
    <definedName name="MAT_30" localSheetId="13">#REF!</definedName>
    <definedName name="MAT_30">#REF!</definedName>
    <definedName name="MAT_31" localSheetId="13">#REF!</definedName>
    <definedName name="MAT_31">#REF!</definedName>
    <definedName name="MAT_32" localSheetId="13">#REF!</definedName>
    <definedName name="MAT_32">#REF!</definedName>
    <definedName name="MAT_33" localSheetId="13">#REF!</definedName>
    <definedName name="MAT_33">#REF!</definedName>
    <definedName name="MAT_34" localSheetId="13">#REF!</definedName>
    <definedName name="MAT_34">#REF!</definedName>
    <definedName name="MAT_35" localSheetId="13">#REF!</definedName>
    <definedName name="MAT_35">#REF!</definedName>
    <definedName name="MAT_36" localSheetId="13">#REF!</definedName>
    <definedName name="MAT_36">#REF!</definedName>
    <definedName name="MAT_38" localSheetId="13">#REF!</definedName>
    <definedName name="MAT_38">#REF!</definedName>
    <definedName name="MAT010301_36" localSheetId="13">#REF!</definedName>
    <definedName name="MAT010301_36">#REF!</definedName>
    <definedName name="MAT010401_36" localSheetId="13">#REF!</definedName>
    <definedName name="MAT010401_36">#REF!</definedName>
    <definedName name="MAT010402_36" localSheetId="13">#REF!</definedName>
    <definedName name="MAT010402_36">#REF!</definedName>
    <definedName name="MAT010407_36" localSheetId="13">#REF!</definedName>
    <definedName name="MAT010407_36">#REF!</definedName>
    <definedName name="MAT010413_36" localSheetId="13">#REF!</definedName>
    <definedName name="MAT010413_36">#REF!</definedName>
    <definedName name="MAT010536_36" localSheetId="13">#REF!</definedName>
    <definedName name="MAT010536_36">#REF!</definedName>
    <definedName name="MAT010703_36" localSheetId="13">#REF!</definedName>
    <definedName name="MAT010703_36">#REF!</definedName>
    <definedName name="MAT010708_36" localSheetId="13">#REF!</definedName>
    <definedName name="MAT010708_36">#REF!</definedName>
    <definedName name="MAT010710_36" localSheetId="13">#REF!</definedName>
    <definedName name="MAT010710_36">#REF!</definedName>
    <definedName name="MAT010718_36" localSheetId="13">#REF!</definedName>
    <definedName name="MAT010718_36">#REF!</definedName>
    <definedName name="MAT020201_36" localSheetId="13">#REF!</definedName>
    <definedName name="MAT020201_36">#REF!</definedName>
    <definedName name="MAT020205_36" localSheetId="13">#REF!</definedName>
    <definedName name="MAT020205_36">#REF!</definedName>
    <definedName name="MAT020211_36" localSheetId="13">#REF!</definedName>
    <definedName name="MAT020211_36">#REF!</definedName>
    <definedName name="MAT030102_36" localSheetId="13">#REF!</definedName>
    <definedName name="MAT030102_36">#REF!</definedName>
    <definedName name="MAT030201_36" localSheetId="13">#REF!</definedName>
    <definedName name="MAT030201_36">#REF!</definedName>
    <definedName name="MAT030303_36" localSheetId="13">#REF!</definedName>
    <definedName name="MAT030303_36">#REF!</definedName>
    <definedName name="MAT030317_36" localSheetId="13">#REF!</definedName>
    <definedName name="MAT030317_36">#REF!</definedName>
    <definedName name="MAT040101_36" localSheetId="13">#REF!</definedName>
    <definedName name="MAT040101_36">#REF!</definedName>
    <definedName name="MAT040202_36" localSheetId="13">#REF!</definedName>
    <definedName name="MAT040202_36">#REF!</definedName>
    <definedName name="MAT050103_36" localSheetId="13">#REF!</definedName>
    <definedName name="MAT050103_36">#REF!</definedName>
    <definedName name="MAT050207_36" localSheetId="13">#REF!</definedName>
    <definedName name="MAT050207_36">#REF!</definedName>
    <definedName name="MAT060101_36" localSheetId="13">#REF!</definedName>
    <definedName name="MAT060101_36">#REF!</definedName>
    <definedName name="MAT080101_36" localSheetId="13">#REF!</definedName>
    <definedName name="MAT080101_36">#REF!</definedName>
    <definedName name="MAT080310_36" localSheetId="13">#REF!</definedName>
    <definedName name="MAT080310_36">#REF!</definedName>
    <definedName name="MAT090101_36" localSheetId="13">#REF!</definedName>
    <definedName name="MAT090101_36">#REF!</definedName>
    <definedName name="MAT100302_36" localSheetId="13">#REF!</definedName>
    <definedName name="MAT100302_36">#REF!</definedName>
    <definedName name="MAT110101_36" localSheetId="13">#REF!</definedName>
    <definedName name="MAT110101_36">#REF!</definedName>
    <definedName name="MAT110104_36" localSheetId="13">#REF!</definedName>
    <definedName name="MAT110104_36">#REF!</definedName>
    <definedName name="MAT110107_36" localSheetId="13">#REF!</definedName>
    <definedName name="MAT110107_36">#REF!</definedName>
    <definedName name="MAT120101_36" localSheetId="13">#REF!</definedName>
    <definedName name="MAT120101_36">#REF!</definedName>
    <definedName name="MAT120105_36" localSheetId="13">#REF!</definedName>
    <definedName name="MAT120105_36">#REF!</definedName>
    <definedName name="MAT120106_36" localSheetId="13">#REF!</definedName>
    <definedName name="MAT120106_36">#REF!</definedName>
    <definedName name="MAT120107_36" localSheetId="13">#REF!</definedName>
    <definedName name="MAT120107_36">#REF!</definedName>
    <definedName name="MAT120110_36" localSheetId="13">#REF!</definedName>
    <definedName name="MAT120110_36">#REF!</definedName>
    <definedName name="MAT120150_36" localSheetId="13">#REF!</definedName>
    <definedName name="MAT120150_36">#REF!</definedName>
    <definedName name="MAT130101_36" localSheetId="13">#REF!</definedName>
    <definedName name="MAT130101_36">#REF!</definedName>
    <definedName name="MAT130103_36" localSheetId="13">#REF!</definedName>
    <definedName name="MAT130103_36">#REF!</definedName>
    <definedName name="MAT130304_36" localSheetId="13">#REF!</definedName>
    <definedName name="MAT130304_36">#REF!</definedName>
    <definedName name="MAT130401_36" localSheetId="13">#REF!</definedName>
    <definedName name="MAT130401_36">#REF!</definedName>
    <definedName name="MAT140102_36" localSheetId="13">#REF!</definedName>
    <definedName name="MAT140102_36">#REF!</definedName>
    <definedName name="MAT140109_36" localSheetId="13">#REF!</definedName>
    <definedName name="MAT140109_36">#REF!</definedName>
    <definedName name="MAT140113_36" localSheetId="13">#REF!</definedName>
    <definedName name="MAT140113_36">#REF!</definedName>
    <definedName name="MAT140122_36" localSheetId="13">#REF!</definedName>
    <definedName name="MAT140122_36">#REF!</definedName>
    <definedName name="MAT140126_36" localSheetId="13">#REF!</definedName>
    <definedName name="MAT140126_36">#REF!</definedName>
    <definedName name="MAT140129_36" localSheetId="13">#REF!</definedName>
    <definedName name="MAT140129_36">#REF!</definedName>
    <definedName name="MAT140135_36" localSheetId="13">#REF!</definedName>
    <definedName name="MAT140135_36">#REF!</definedName>
    <definedName name="MAT140143_36" localSheetId="13">#REF!</definedName>
    <definedName name="MAT140143_36">#REF!</definedName>
    <definedName name="MAT140145_36" localSheetId="13">#REF!</definedName>
    <definedName name="MAT140145_36">#REF!</definedName>
    <definedName name="MAT150130_36" localSheetId="13">#REF!</definedName>
    <definedName name="MAT150130_36">#REF!</definedName>
    <definedName name="MAT170101_36" localSheetId="13">#REF!</definedName>
    <definedName name="MAT170101_36">#REF!</definedName>
    <definedName name="MAT170102_36" localSheetId="13">#REF!</definedName>
    <definedName name="MAT170102_36">#REF!</definedName>
    <definedName name="MAT170103_36" localSheetId="13">#REF!</definedName>
    <definedName name="MAT170103_36">#REF!</definedName>
    <definedName name="MEIO_FIO" localSheetId="13">#REF!</definedName>
    <definedName name="MEIO_FIO">#REF!</definedName>
    <definedName name="MO">"$#REF!.$A$16:$M$34"</definedName>
    <definedName name="MO_10">"$#REF!.$A$16:$M$34"</definedName>
    <definedName name="MO_15" localSheetId="13">#REF!</definedName>
    <definedName name="MO_15">#REF!</definedName>
    <definedName name="MO_16" localSheetId="13">#REF!</definedName>
    <definedName name="MO_16">#REF!</definedName>
    <definedName name="MO_17" localSheetId="13">#REF!</definedName>
    <definedName name="MO_17">#REF!</definedName>
    <definedName name="MO_18" localSheetId="13">#REF!</definedName>
    <definedName name="MO_18">#REF!</definedName>
    <definedName name="MO_19" localSheetId="13">#REF!</definedName>
    <definedName name="MO_19">#REF!</definedName>
    <definedName name="MO_20" localSheetId="13">#REF!</definedName>
    <definedName name="MO_20">#REF!</definedName>
    <definedName name="MO_21" localSheetId="13">#REF!</definedName>
    <definedName name="MO_21">#REF!</definedName>
    <definedName name="MO_22" localSheetId="13">#REF!</definedName>
    <definedName name="MO_22">#REF!</definedName>
    <definedName name="MO_23" localSheetId="13">#REF!</definedName>
    <definedName name="MO_23">#REF!</definedName>
    <definedName name="MO_24" localSheetId="13">#REF!</definedName>
    <definedName name="MO_24">#REF!</definedName>
    <definedName name="MO_25" localSheetId="13">#REF!</definedName>
    <definedName name="MO_25">#REF!</definedName>
    <definedName name="MO_26" localSheetId="13">#REF!</definedName>
    <definedName name="MO_26">#REF!</definedName>
    <definedName name="MO_27" localSheetId="13">#REF!</definedName>
    <definedName name="MO_27">#REF!</definedName>
    <definedName name="MO_28" localSheetId="13">#REF!</definedName>
    <definedName name="MO_28">#REF!</definedName>
    <definedName name="MO_29" localSheetId="13">#REF!</definedName>
    <definedName name="MO_29">#REF!</definedName>
    <definedName name="MO_30" localSheetId="13">#REF!</definedName>
    <definedName name="MO_30">#REF!</definedName>
    <definedName name="MO_31" localSheetId="13">#REF!</definedName>
    <definedName name="MO_31">#REF!</definedName>
    <definedName name="MO_32" localSheetId="13">#REF!</definedName>
    <definedName name="MO_32">#REF!</definedName>
    <definedName name="MO_33" localSheetId="13">#REF!</definedName>
    <definedName name="MO_33">#REF!</definedName>
    <definedName name="MO_34" localSheetId="13">#REF!</definedName>
    <definedName name="MO_34">#REF!</definedName>
    <definedName name="MO_35" localSheetId="13">#REF!</definedName>
    <definedName name="MO_35">#REF!</definedName>
    <definedName name="MO_36" localSheetId="13">#REF!</definedName>
    <definedName name="MO_36">#REF!</definedName>
    <definedName name="MO_38" localSheetId="13">#REF!</definedName>
    <definedName name="MO_38">#REF!</definedName>
    <definedName name="MOE" localSheetId="13">#REF!</definedName>
    <definedName name="MOE">#REF!</definedName>
    <definedName name="MOE_36" localSheetId="13">#REF!</definedName>
    <definedName name="MOE_36">#REF!</definedName>
    <definedName name="MOH" localSheetId="13">#REF!</definedName>
    <definedName name="MOH">#REF!</definedName>
    <definedName name="MOH_36" localSheetId="13">#REF!</definedName>
    <definedName name="MOH_36">#REF!</definedName>
    <definedName name="num_linhas" localSheetId="13">#REF!</definedName>
    <definedName name="num_linhas">#REF!</definedName>
    <definedName name="num_linhas_36" localSheetId="13">#REF!</definedName>
    <definedName name="num_linhas_36">#REF!</definedName>
    <definedName name="oac" localSheetId="13">#REF!</definedName>
    <definedName name="oac">#REF!</definedName>
    <definedName name="oae" localSheetId="13">#REF!</definedName>
    <definedName name="oae">#REF!</definedName>
    <definedName name="ocom" localSheetId="13">#REF!</definedName>
    <definedName name="ocom">#REF!</definedName>
    <definedName name="pavi" localSheetId="13">#REF!</definedName>
    <definedName name="pavi">#REF!</definedName>
    <definedName name="PL_ABC">"$#REF!.$B$3:$B$692"</definedName>
    <definedName name="PL_ABC_10">"$#REF!.$B$3:$B$692"</definedName>
    <definedName name="PL_ABC_15" localSheetId="13">#REF!</definedName>
    <definedName name="PL_ABC_15">#REF!</definedName>
    <definedName name="PL_ABC_16" localSheetId="13">#REF!</definedName>
    <definedName name="PL_ABC_16">#REF!</definedName>
    <definedName name="PL_ABC_17" localSheetId="13">#REF!</definedName>
    <definedName name="PL_ABC_17">#REF!</definedName>
    <definedName name="PL_ABC_18" localSheetId="13">#REF!</definedName>
    <definedName name="PL_ABC_18">#REF!</definedName>
    <definedName name="PL_ABC_19" localSheetId="13">#REF!</definedName>
    <definedName name="PL_ABC_19">#REF!</definedName>
    <definedName name="PL_ABC_20" localSheetId="13">#REF!</definedName>
    <definedName name="PL_ABC_20">#REF!</definedName>
    <definedName name="PL_ABC_21" localSheetId="13">#REF!</definedName>
    <definedName name="PL_ABC_21">#REF!</definedName>
    <definedName name="PL_ABC_22" localSheetId="13">#REF!</definedName>
    <definedName name="PL_ABC_22">#REF!</definedName>
    <definedName name="PL_ABC_23" localSheetId="13">#REF!</definedName>
    <definedName name="PL_ABC_23">#REF!</definedName>
    <definedName name="PL_ABC_24" localSheetId="13">#REF!</definedName>
    <definedName name="PL_ABC_24">#REF!</definedName>
    <definedName name="PL_ABC_25" localSheetId="13">#REF!</definedName>
    <definedName name="PL_ABC_25">#REF!</definedName>
    <definedName name="PL_ABC_26" localSheetId="13">#REF!</definedName>
    <definedName name="PL_ABC_26">#REF!</definedName>
    <definedName name="PL_ABC_27" localSheetId="13">#REF!</definedName>
    <definedName name="PL_ABC_27">#REF!</definedName>
    <definedName name="PL_ABC_28" localSheetId="13">#REF!</definedName>
    <definedName name="PL_ABC_28">#REF!</definedName>
    <definedName name="PL_ABC_29" localSheetId="13">#REF!</definedName>
    <definedName name="PL_ABC_29">#REF!</definedName>
    <definedName name="PL_ABC_30" localSheetId="13">#REF!</definedName>
    <definedName name="PL_ABC_30">#REF!</definedName>
    <definedName name="PL_ABC_31" localSheetId="13">#REF!</definedName>
    <definedName name="PL_ABC_31">#REF!</definedName>
    <definedName name="PL_ABC_32" localSheetId="13">#REF!</definedName>
    <definedName name="PL_ABC_32">#REF!</definedName>
    <definedName name="PL_ABC_33" localSheetId="13">#REF!</definedName>
    <definedName name="PL_ABC_33">#REF!</definedName>
    <definedName name="PL_ABC_34" localSheetId="13">#REF!</definedName>
    <definedName name="PL_ABC_34">#REF!</definedName>
    <definedName name="PL_ABC_35" localSheetId="13">#REF!</definedName>
    <definedName name="PL_ABC_35">#REF!</definedName>
    <definedName name="PL_ABC_36" localSheetId="13">#REF!</definedName>
    <definedName name="PL_ABC_36">#REF!</definedName>
    <definedName name="PL_ABC_38" localSheetId="13">#REF!</definedName>
    <definedName name="PL_ABC_38">#REF!</definedName>
    <definedName name="plan275">"$#REF!.$B$5:$G$2381"</definedName>
    <definedName name="plan275_10">"$#REF!.$B$5:$G$2381"</definedName>
    <definedName name="plan275_15" localSheetId="13">#REF!</definedName>
    <definedName name="plan275_15">#REF!</definedName>
    <definedName name="plan275_16" localSheetId="13">#REF!</definedName>
    <definedName name="plan275_16">#REF!</definedName>
    <definedName name="plan275_17" localSheetId="13">#REF!</definedName>
    <definedName name="plan275_17">#REF!</definedName>
    <definedName name="plan275_18" localSheetId="13">#REF!</definedName>
    <definedName name="plan275_18">#REF!</definedName>
    <definedName name="plan275_19" localSheetId="13">#REF!</definedName>
    <definedName name="plan275_19">#REF!</definedName>
    <definedName name="plan275_20" localSheetId="13">#REF!</definedName>
    <definedName name="plan275_20">#REF!</definedName>
    <definedName name="plan275_21" localSheetId="13">#REF!</definedName>
    <definedName name="plan275_21">#REF!</definedName>
    <definedName name="plan275_22" localSheetId="13">#REF!</definedName>
    <definedName name="plan275_22">#REF!</definedName>
    <definedName name="plan275_23" localSheetId="13">#REF!</definedName>
    <definedName name="plan275_23">#REF!</definedName>
    <definedName name="plan275_24" localSheetId="13">#REF!</definedName>
    <definedName name="plan275_24">#REF!</definedName>
    <definedName name="plan275_25" localSheetId="13">#REF!</definedName>
    <definedName name="plan275_25">#REF!</definedName>
    <definedName name="plan275_26" localSheetId="13">#REF!</definedName>
    <definedName name="plan275_26">#REF!</definedName>
    <definedName name="plan275_27" localSheetId="13">#REF!</definedName>
    <definedName name="plan275_27">#REF!</definedName>
    <definedName name="plan275_28" localSheetId="13">#REF!</definedName>
    <definedName name="plan275_28">#REF!</definedName>
    <definedName name="plan275_29" localSheetId="13">#REF!</definedName>
    <definedName name="plan275_29">#REF!</definedName>
    <definedName name="plan275_30" localSheetId="13">#REF!</definedName>
    <definedName name="plan275_30">#REF!</definedName>
    <definedName name="plan275_31" localSheetId="13">#REF!</definedName>
    <definedName name="plan275_31">#REF!</definedName>
    <definedName name="plan275_32" localSheetId="13">#REF!</definedName>
    <definedName name="plan275_32">#REF!</definedName>
    <definedName name="plan275_33" localSheetId="13">#REF!</definedName>
    <definedName name="plan275_33">#REF!</definedName>
    <definedName name="plan275_34" localSheetId="13">#REF!</definedName>
    <definedName name="plan275_34">#REF!</definedName>
    <definedName name="plan275_35" localSheetId="13">#REF!</definedName>
    <definedName name="plan275_35">#REF!</definedName>
    <definedName name="plan275_36" localSheetId="13">#REF!</definedName>
    <definedName name="plan275_36">#REF!</definedName>
    <definedName name="plan275_38" localSheetId="13">#REF!</definedName>
    <definedName name="plan275_38">#REF!</definedName>
    <definedName name="planilha">"$#REF!.$A$8:$H$153"</definedName>
    <definedName name="planilha_10">"$#REF!.$A$8:$H$153"</definedName>
    <definedName name="planilha_15" localSheetId="13">#REF!</definedName>
    <definedName name="planilha_15">#REF!</definedName>
    <definedName name="planilha_16" localSheetId="13">#REF!</definedName>
    <definedName name="planilha_16">#REF!</definedName>
    <definedName name="planilha_17" localSheetId="13">#REF!</definedName>
    <definedName name="planilha_17">#REF!</definedName>
    <definedName name="planilha_18" localSheetId="13">#REF!</definedName>
    <definedName name="planilha_18">#REF!</definedName>
    <definedName name="planilha_19" localSheetId="13">#REF!</definedName>
    <definedName name="planilha_19">#REF!</definedName>
    <definedName name="planilha_20" localSheetId="13">#REF!</definedName>
    <definedName name="planilha_20">#REF!</definedName>
    <definedName name="planilha_21" localSheetId="13">#REF!</definedName>
    <definedName name="planilha_21">#REF!</definedName>
    <definedName name="planilha_22" localSheetId="13">#REF!</definedName>
    <definedName name="planilha_22">#REF!</definedName>
    <definedName name="planilha_23" localSheetId="13">#REF!</definedName>
    <definedName name="planilha_23">#REF!</definedName>
    <definedName name="planilha_24" localSheetId="13">#REF!</definedName>
    <definedName name="planilha_24">#REF!</definedName>
    <definedName name="planilha_25" localSheetId="13">#REF!</definedName>
    <definedName name="planilha_25">#REF!</definedName>
    <definedName name="planilha_26" localSheetId="13">#REF!</definedName>
    <definedName name="planilha_26">#REF!</definedName>
    <definedName name="planilha_27" localSheetId="13">#REF!</definedName>
    <definedName name="planilha_27">#REF!</definedName>
    <definedName name="planilha_28" localSheetId="13">#REF!</definedName>
    <definedName name="planilha_28">#REF!</definedName>
    <definedName name="planilha_29" localSheetId="13">#REF!</definedName>
    <definedName name="planilha_29">#REF!</definedName>
    <definedName name="planilha_30" localSheetId="13">#REF!</definedName>
    <definedName name="planilha_30">#REF!</definedName>
    <definedName name="planilha_31" localSheetId="13">#REF!</definedName>
    <definedName name="planilha_31">#REF!</definedName>
    <definedName name="planilha_32" localSheetId="13">#REF!</definedName>
    <definedName name="planilha_32">#REF!</definedName>
    <definedName name="planilha_33" localSheetId="13">#REF!</definedName>
    <definedName name="planilha_33">#REF!</definedName>
    <definedName name="planilha_34" localSheetId="13">#REF!</definedName>
    <definedName name="planilha_34">#REF!</definedName>
    <definedName name="planilha_35" localSheetId="13">#REF!</definedName>
    <definedName name="planilha_35">#REF!</definedName>
    <definedName name="planilha_36" localSheetId="13">#REF!</definedName>
    <definedName name="planilha_36">#REF!</definedName>
    <definedName name="planilha_38" localSheetId="13">#REF!</definedName>
    <definedName name="planilha_38">#REF!</definedName>
    <definedName name="plano" localSheetId="13">#REF!</definedName>
    <definedName name="plano">#REF!</definedName>
    <definedName name="ppt_pistas_e_patios">"$#REF!.$B$5:$G$186"</definedName>
    <definedName name="ppt_pistas_e_patios_10">"$#REF!.$B$5:$G$186"</definedName>
    <definedName name="ppt_pistas_e_patios_15" localSheetId="13">#REF!</definedName>
    <definedName name="ppt_pistas_e_patios_15">#REF!</definedName>
    <definedName name="ppt_pistas_e_patios_16" localSheetId="13">#REF!</definedName>
    <definedName name="ppt_pistas_e_patios_16">#REF!</definedName>
    <definedName name="ppt_pistas_e_patios_17" localSheetId="13">#REF!</definedName>
    <definedName name="ppt_pistas_e_patios_17">#REF!</definedName>
    <definedName name="ppt_pistas_e_patios_18" localSheetId="13">#REF!</definedName>
    <definedName name="ppt_pistas_e_patios_18">#REF!</definedName>
    <definedName name="ppt_pistas_e_patios_19" localSheetId="13">#REF!</definedName>
    <definedName name="ppt_pistas_e_patios_19">#REF!</definedName>
    <definedName name="ppt_pistas_e_patios_20" localSheetId="13">#REF!</definedName>
    <definedName name="ppt_pistas_e_patios_20">#REF!</definedName>
    <definedName name="ppt_pistas_e_patios_21" localSheetId="13">#REF!</definedName>
    <definedName name="ppt_pistas_e_patios_21">#REF!</definedName>
    <definedName name="ppt_pistas_e_patios_22" localSheetId="13">#REF!</definedName>
    <definedName name="ppt_pistas_e_patios_22">#REF!</definedName>
    <definedName name="ppt_pistas_e_patios_23" localSheetId="13">#REF!</definedName>
    <definedName name="ppt_pistas_e_patios_23">#REF!</definedName>
    <definedName name="ppt_pistas_e_patios_24" localSheetId="13">#REF!</definedName>
    <definedName name="ppt_pistas_e_patios_24">#REF!</definedName>
    <definedName name="ppt_pistas_e_patios_25" localSheetId="13">#REF!</definedName>
    <definedName name="ppt_pistas_e_patios_25">#REF!</definedName>
    <definedName name="ppt_pistas_e_patios_26" localSheetId="13">#REF!</definedName>
    <definedName name="ppt_pistas_e_patios_26">#REF!</definedName>
    <definedName name="ppt_pistas_e_patios_27" localSheetId="13">#REF!</definedName>
    <definedName name="ppt_pistas_e_patios_27">#REF!</definedName>
    <definedName name="ppt_pistas_e_patios_28" localSheetId="13">#REF!</definedName>
    <definedName name="ppt_pistas_e_patios_28">#REF!</definedName>
    <definedName name="ppt_pistas_e_patios_29" localSheetId="13">#REF!</definedName>
    <definedName name="ppt_pistas_e_patios_29">#REF!</definedName>
    <definedName name="ppt_pistas_e_patios_30" localSheetId="13">#REF!</definedName>
    <definedName name="ppt_pistas_e_patios_30">#REF!</definedName>
    <definedName name="ppt_pistas_e_patios_31" localSheetId="13">#REF!</definedName>
    <definedName name="ppt_pistas_e_patios_31">#REF!</definedName>
    <definedName name="ppt_pistas_e_patios_32" localSheetId="13">#REF!</definedName>
    <definedName name="ppt_pistas_e_patios_32">#REF!</definedName>
    <definedName name="ppt_pistas_e_patios_33" localSheetId="13">#REF!</definedName>
    <definedName name="ppt_pistas_e_patios_33">#REF!</definedName>
    <definedName name="ppt_pistas_e_patios_34" localSheetId="13">#REF!</definedName>
    <definedName name="ppt_pistas_e_patios_34">#REF!</definedName>
    <definedName name="ppt_pistas_e_patios_35" localSheetId="13">#REF!</definedName>
    <definedName name="ppt_pistas_e_patios_35">#REF!</definedName>
    <definedName name="ppt_pistas_e_patios_36" localSheetId="13">#REF!</definedName>
    <definedName name="ppt_pistas_e_patios_36">#REF!</definedName>
    <definedName name="ppt_pistas_e_patios_38" localSheetId="13">#REF!</definedName>
    <definedName name="ppt_pistas_e_patios_38">#REF!</definedName>
    <definedName name="PRE010201_36" localSheetId="13">#REF!</definedName>
    <definedName name="PRE010201_36">#REF!</definedName>
    <definedName name="PRE010202_36" localSheetId="13">#REF!</definedName>
    <definedName name="PRE010202_36">#REF!</definedName>
    <definedName name="PRE010205_36" localSheetId="13">#REF!</definedName>
    <definedName name="PRE010205_36">#REF!</definedName>
    <definedName name="PRE010206_36" localSheetId="13">#REF!</definedName>
    <definedName name="PRE010206_36">#REF!</definedName>
    <definedName name="PRE010210_36" localSheetId="13">#REF!</definedName>
    <definedName name="PRE010210_36">#REF!</definedName>
    <definedName name="PRE010301_36" localSheetId="13">#REF!</definedName>
    <definedName name="PRE010301_36">#REF!</definedName>
    <definedName name="PRE010401_36" localSheetId="13">#REF!</definedName>
    <definedName name="PRE010401_36">#REF!</definedName>
    <definedName name="PRE010402_36" localSheetId="13">#REF!</definedName>
    <definedName name="PRE010402_36">#REF!</definedName>
    <definedName name="PRE010407_36" localSheetId="13">#REF!</definedName>
    <definedName name="PRE010407_36">#REF!</definedName>
    <definedName name="PRE010413_36" localSheetId="13">#REF!</definedName>
    <definedName name="PRE010413_36">#REF!</definedName>
    <definedName name="PRE010501_36" localSheetId="13">#REF!</definedName>
    <definedName name="PRE010501_36">#REF!</definedName>
    <definedName name="PRE010503_36" localSheetId="13">#REF!</definedName>
    <definedName name="PRE010503_36">#REF!</definedName>
    <definedName name="PRE010505_36" localSheetId="13">#REF!</definedName>
    <definedName name="PRE010505_36">#REF!</definedName>
    <definedName name="PRE010509_36" localSheetId="13">#REF!</definedName>
    <definedName name="PRE010509_36">#REF!</definedName>
    <definedName name="PRE010512_36" localSheetId="13">#REF!</definedName>
    <definedName name="PRE010512_36">#REF!</definedName>
    <definedName name="PRE010518_36" localSheetId="13">#REF!</definedName>
    <definedName name="PRE010518_36">#REF!</definedName>
    <definedName name="PRE010519_36" localSheetId="13">#REF!</definedName>
    <definedName name="PRE010519_36">#REF!</definedName>
    <definedName name="PRE010521_36" localSheetId="13">#REF!</definedName>
    <definedName name="PRE010521_36">#REF!</definedName>
    <definedName name="PRE010523_36" localSheetId="13">#REF!</definedName>
    <definedName name="PRE010523_36">#REF!</definedName>
    <definedName name="PRE010532_36" localSheetId="13">#REF!</definedName>
    <definedName name="PRE010532_36">#REF!</definedName>
    <definedName name="PRE010533_36" localSheetId="13">#REF!</definedName>
    <definedName name="PRE010533_36">#REF!</definedName>
    <definedName name="PRE010536_36" localSheetId="13">#REF!</definedName>
    <definedName name="PRE010536_36">#REF!</definedName>
    <definedName name="PRE010701_36" localSheetId="13">#REF!</definedName>
    <definedName name="PRE010701_36">#REF!</definedName>
    <definedName name="PRE010703_36" localSheetId="13">#REF!</definedName>
    <definedName name="PRE010703_36">#REF!</definedName>
    <definedName name="PRE010705_36" localSheetId="13">#REF!</definedName>
    <definedName name="PRE010705_36">#REF!</definedName>
    <definedName name="PRE010708_36" localSheetId="13">#REF!</definedName>
    <definedName name="PRE010708_36">#REF!</definedName>
    <definedName name="PRE010710_36" localSheetId="13">#REF!</definedName>
    <definedName name="PRE010710_36">#REF!</definedName>
    <definedName name="PRE010712_36" localSheetId="13">#REF!</definedName>
    <definedName name="PRE010712_36">#REF!</definedName>
    <definedName name="PRE010717_36" localSheetId="13">#REF!</definedName>
    <definedName name="PRE010717_36">#REF!</definedName>
    <definedName name="PRE010718_36" localSheetId="13">#REF!</definedName>
    <definedName name="PRE010718_36">#REF!</definedName>
    <definedName name="PRE020201_36" localSheetId="13">#REF!</definedName>
    <definedName name="PRE020201_36">#REF!</definedName>
    <definedName name="PRE020205_36" localSheetId="13">#REF!</definedName>
    <definedName name="PRE020205_36">#REF!</definedName>
    <definedName name="PRE020211_36" localSheetId="13">#REF!</definedName>
    <definedName name="PRE020211_36">#REF!</definedName>
    <definedName name="PRE020217_36" localSheetId="13">#REF!</definedName>
    <definedName name="PRE020217_36">#REF!</definedName>
    <definedName name="PRE030102_36" localSheetId="13">#REF!</definedName>
    <definedName name="PRE030102_36">#REF!</definedName>
    <definedName name="PRE030201_36" localSheetId="13">#REF!</definedName>
    <definedName name="PRE030201_36">#REF!</definedName>
    <definedName name="PRE030303_36" localSheetId="13">#REF!</definedName>
    <definedName name="PRE030303_36">#REF!</definedName>
    <definedName name="PRE030317_36" localSheetId="13">#REF!</definedName>
    <definedName name="PRE030317_36">#REF!</definedName>
    <definedName name="PRE040101_36" localSheetId="13">#REF!</definedName>
    <definedName name="PRE040101_36">#REF!</definedName>
    <definedName name="PRE040202_36" localSheetId="13">#REF!</definedName>
    <definedName name="PRE040202_36">#REF!</definedName>
    <definedName name="PRE050103_36" localSheetId="13">#REF!</definedName>
    <definedName name="PRE050103_36">#REF!</definedName>
    <definedName name="PRE050207_36" localSheetId="13">#REF!</definedName>
    <definedName name="PRE050207_36">#REF!</definedName>
    <definedName name="PRE060101_36" localSheetId="13">#REF!</definedName>
    <definedName name="PRE060101_36">#REF!</definedName>
    <definedName name="PRE080101_36" localSheetId="13">#REF!</definedName>
    <definedName name="PRE080101_36">#REF!</definedName>
    <definedName name="PRE080310_36" localSheetId="13">#REF!</definedName>
    <definedName name="PRE080310_36">#REF!</definedName>
    <definedName name="PRE090101_36" localSheetId="13">#REF!</definedName>
    <definedName name="PRE090101_36">#REF!</definedName>
    <definedName name="PRE100302_36" localSheetId="13">#REF!</definedName>
    <definedName name="PRE100302_36">#REF!</definedName>
    <definedName name="PRE110101_36" localSheetId="13">#REF!</definedName>
    <definedName name="PRE110101_36">#REF!</definedName>
    <definedName name="PRE110104_36" localSheetId="13">#REF!</definedName>
    <definedName name="PRE110104_36">#REF!</definedName>
    <definedName name="PRE110107_36" localSheetId="13">#REF!</definedName>
    <definedName name="PRE110107_36">#REF!</definedName>
    <definedName name="PRE120101_36" localSheetId="13">#REF!</definedName>
    <definedName name="PRE120101_36">#REF!</definedName>
    <definedName name="PRE120105_36" localSheetId="13">#REF!</definedName>
    <definedName name="PRE120105_36">#REF!</definedName>
    <definedName name="PRE120106_36" localSheetId="13">#REF!</definedName>
    <definedName name="PRE120106_36">#REF!</definedName>
    <definedName name="PRE120107_36" localSheetId="13">#REF!</definedName>
    <definedName name="PRE120107_36">#REF!</definedName>
    <definedName name="PRE120110_36" localSheetId="13">#REF!</definedName>
    <definedName name="PRE120110_36">#REF!</definedName>
    <definedName name="PRE120150_36" localSheetId="13">#REF!</definedName>
    <definedName name="PRE120150_36">#REF!</definedName>
    <definedName name="PRE130101_36" localSheetId="13">#REF!</definedName>
    <definedName name="PRE130101_36">#REF!</definedName>
    <definedName name="PRE130103_36" localSheetId="13">#REF!</definedName>
    <definedName name="PRE130103_36">#REF!</definedName>
    <definedName name="PRE130304_36" localSheetId="13">#REF!</definedName>
    <definedName name="PRE130304_36">#REF!</definedName>
    <definedName name="PRE130401_36" localSheetId="13">#REF!</definedName>
    <definedName name="PRE130401_36">#REF!</definedName>
    <definedName name="PRE140102_36" localSheetId="13">#REF!</definedName>
    <definedName name="PRE140102_36">#REF!</definedName>
    <definedName name="PRE140109_36" localSheetId="13">#REF!</definedName>
    <definedName name="PRE140109_36">#REF!</definedName>
    <definedName name="PRE140113_36" localSheetId="13">#REF!</definedName>
    <definedName name="PRE140113_36">#REF!</definedName>
    <definedName name="PRE140122_36" localSheetId="13">#REF!</definedName>
    <definedName name="PRE140122_36">#REF!</definedName>
    <definedName name="PRE140126_36" localSheetId="13">#REF!</definedName>
    <definedName name="PRE140126_36">#REF!</definedName>
    <definedName name="PRE140129_36" localSheetId="13">#REF!</definedName>
    <definedName name="PRE140129_36">#REF!</definedName>
    <definedName name="PRE140135_36" localSheetId="13">#REF!</definedName>
    <definedName name="PRE140135_36">#REF!</definedName>
    <definedName name="PRE140143_36" localSheetId="13">#REF!</definedName>
    <definedName name="PRE140143_36">#REF!</definedName>
    <definedName name="PRE140145_36" localSheetId="13">#REF!</definedName>
    <definedName name="PRE140145_36">#REF!</definedName>
    <definedName name="PRE150130_36" localSheetId="13">#REF!</definedName>
    <definedName name="PRE150130_36">#REF!</definedName>
    <definedName name="PRE170101_36" localSheetId="13">#REF!</definedName>
    <definedName name="PRE170101_36">#REF!</definedName>
    <definedName name="PRE170102_36" localSheetId="13">#REF!</definedName>
    <definedName name="PRE170102_36">#REF!</definedName>
    <definedName name="PRE170103_36" localSheetId="13">#REF!</definedName>
    <definedName name="PRE170103_36">#REF!</definedName>
    <definedName name="QUA010201_36" localSheetId="13">#REF!</definedName>
    <definedName name="QUA010201_36">#REF!</definedName>
    <definedName name="QUA010202_36" localSheetId="13">#REF!</definedName>
    <definedName name="QUA010202_36">#REF!</definedName>
    <definedName name="QUA010205_36" localSheetId="13">#REF!</definedName>
    <definedName name="QUA010205_36">#REF!</definedName>
    <definedName name="QUA010206_36" localSheetId="13">#REF!</definedName>
    <definedName name="QUA010206_36">#REF!</definedName>
    <definedName name="QUA010210_36" localSheetId="13">#REF!</definedName>
    <definedName name="QUA010210_36">#REF!</definedName>
    <definedName name="QUA010301_36" localSheetId="13">#REF!</definedName>
    <definedName name="QUA010301_36">#REF!</definedName>
    <definedName name="QUA010401_36" localSheetId="13">#REF!</definedName>
    <definedName name="QUA010401_36">#REF!</definedName>
    <definedName name="QUA010402_36" localSheetId="13">#REF!</definedName>
    <definedName name="QUA010402_36">#REF!</definedName>
    <definedName name="QUA010407_36" localSheetId="13">#REF!</definedName>
    <definedName name="QUA010407_36">#REF!</definedName>
    <definedName name="QUA010413_36" localSheetId="13">#REF!</definedName>
    <definedName name="QUA010413_36">#REF!</definedName>
    <definedName name="QUA010501_36" localSheetId="13">#REF!</definedName>
    <definedName name="QUA010501_36">#REF!</definedName>
    <definedName name="QUA010503_36" localSheetId="13">#REF!</definedName>
    <definedName name="QUA010503_36">#REF!</definedName>
    <definedName name="QUA010505_36" localSheetId="13">#REF!</definedName>
    <definedName name="QUA010505_36">#REF!</definedName>
    <definedName name="QUA010509_36" localSheetId="13">#REF!</definedName>
    <definedName name="QUA010509_36">#REF!</definedName>
    <definedName name="QUA010512_36" localSheetId="13">#REF!</definedName>
    <definedName name="QUA010512_36">#REF!</definedName>
    <definedName name="QUA010518_36" localSheetId="13">#REF!</definedName>
    <definedName name="QUA010518_36">#REF!</definedName>
    <definedName name="QUA010519_36" localSheetId="13">#REF!</definedName>
    <definedName name="QUA010519_36">#REF!</definedName>
    <definedName name="QUA010521_36" localSheetId="13">#REF!</definedName>
    <definedName name="QUA010521_36">#REF!</definedName>
    <definedName name="QUA010523_36" localSheetId="13">#REF!</definedName>
    <definedName name="QUA010523_36">#REF!</definedName>
    <definedName name="QUA010532_36" localSheetId="13">#REF!</definedName>
    <definedName name="QUA010532_36">#REF!</definedName>
    <definedName name="QUA010533_36" localSheetId="13">#REF!</definedName>
    <definedName name="QUA010533_36">#REF!</definedName>
    <definedName name="QUA010536_36" localSheetId="13">#REF!</definedName>
    <definedName name="QUA010536_36">#REF!</definedName>
    <definedName name="QUA010701_36" localSheetId="13">#REF!</definedName>
    <definedName name="QUA010701_36">#REF!</definedName>
    <definedName name="QUA010703_36" localSheetId="13">#REF!</definedName>
    <definedName name="QUA010703_36">#REF!</definedName>
    <definedName name="QUA010705_36" localSheetId="13">#REF!</definedName>
    <definedName name="QUA010705_36">#REF!</definedName>
    <definedName name="QUA010708_36" localSheetId="13">#REF!</definedName>
    <definedName name="QUA010708_36">#REF!</definedName>
    <definedName name="QUA010710_36" localSheetId="13">#REF!</definedName>
    <definedName name="QUA010710_36">#REF!</definedName>
    <definedName name="QUA010712_36" localSheetId="13">#REF!</definedName>
    <definedName name="QUA010712_36">#REF!</definedName>
    <definedName name="QUA010717_36" localSheetId="13">#REF!</definedName>
    <definedName name="QUA010717_36">#REF!</definedName>
    <definedName name="QUA010718_36" localSheetId="13">#REF!</definedName>
    <definedName name="QUA010718_36">#REF!</definedName>
    <definedName name="QUA020201_36" localSheetId="13">#REF!</definedName>
    <definedName name="QUA020201_36">#REF!</definedName>
    <definedName name="QUA020205_36" localSheetId="13">#REF!</definedName>
    <definedName name="QUA020205_36">#REF!</definedName>
    <definedName name="QUA020211_36" localSheetId="13">#REF!</definedName>
    <definedName name="QUA020211_36">#REF!</definedName>
    <definedName name="QUA020217_36" localSheetId="13">#REF!</definedName>
    <definedName name="QUA020217_36">#REF!</definedName>
    <definedName name="QUA030102_36" localSheetId="13">#REF!</definedName>
    <definedName name="QUA030102_36">#REF!</definedName>
    <definedName name="QUA030201_36" localSheetId="13">#REF!</definedName>
    <definedName name="QUA030201_36">#REF!</definedName>
    <definedName name="QUA030303_36" localSheetId="13">#REF!</definedName>
    <definedName name="QUA030303_36">#REF!</definedName>
    <definedName name="QUA030317_36" localSheetId="13">#REF!</definedName>
    <definedName name="QUA030317_36">#REF!</definedName>
    <definedName name="QUA040101_36" localSheetId="13">#REF!</definedName>
    <definedName name="QUA040101_36">#REF!</definedName>
    <definedName name="QUA040202_36" localSheetId="13">#REF!</definedName>
    <definedName name="QUA040202_36">#REF!</definedName>
    <definedName name="QUA050103_36" localSheetId="13">#REF!</definedName>
    <definedName name="QUA050103_36">#REF!</definedName>
    <definedName name="QUA050207_36" localSheetId="13">#REF!</definedName>
    <definedName name="QUA050207_36">#REF!</definedName>
    <definedName name="QUA060101_36" localSheetId="13">#REF!</definedName>
    <definedName name="QUA060101_36">#REF!</definedName>
    <definedName name="QUA080101_36" localSheetId="13">#REF!</definedName>
    <definedName name="QUA080101_36">#REF!</definedName>
    <definedName name="QUA080310_36" localSheetId="13">#REF!</definedName>
    <definedName name="QUA080310_36">#REF!</definedName>
    <definedName name="QUA090101_36" localSheetId="13">#REF!</definedName>
    <definedName name="QUA090101_36">#REF!</definedName>
    <definedName name="QUA100302_36" localSheetId="13">#REF!</definedName>
    <definedName name="QUA100302_36">#REF!</definedName>
    <definedName name="QUA110101_36" localSheetId="13">#REF!</definedName>
    <definedName name="QUA110101_36">#REF!</definedName>
    <definedName name="QUA110104_36" localSheetId="13">#REF!</definedName>
    <definedName name="QUA110104_36">#REF!</definedName>
    <definedName name="QUA110107_36" localSheetId="13">#REF!</definedName>
    <definedName name="QUA110107_36">#REF!</definedName>
    <definedName name="QUA120101_36" localSheetId="13">#REF!</definedName>
    <definedName name="QUA120101_36">#REF!</definedName>
    <definedName name="QUA120105_36" localSheetId="13">#REF!</definedName>
    <definedName name="QUA120105_36">#REF!</definedName>
    <definedName name="QUA120106_36" localSheetId="13">#REF!</definedName>
    <definedName name="QUA120106_36">#REF!</definedName>
    <definedName name="QUA120107_36" localSheetId="13">#REF!</definedName>
    <definedName name="QUA120107_36">#REF!</definedName>
    <definedName name="QUA120110_36" localSheetId="13">#REF!</definedName>
    <definedName name="QUA120110_36">#REF!</definedName>
    <definedName name="QUA120150_36" localSheetId="13">#REF!</definedName>
    <definedName name="QUA120150_36">#REF!</definedName>
    <definedName name="QUA130101_36" localSheetId="13">#REF!</definedName>
    <definedName name="QUA130101_36">#REF!</definedName>
    <definedName name="QUA130103_36" localSheetId="13">#REF!</definedName>
    <definedName name="QUA130103_36">#REF!</definedName>
    <definedName name="QUA130304_36" localSheetId="13">#REF!</definedName>
    <definedName name="QUA130304_36">#REF!</definedName>
    <definedName name="QUA130401_36" localSheetId="13">#REF!</definedName>
    <definedName name="QUA130401_36">#REF!</definedName>
    <definedName name="QUA140102_36" localSheetId="13">#REF!</definedName>
    <definedName name="QUA140102_36">#REF!</definedName>
    <definedName name="QUA140109_36" localSheetId="13">#REF!</definedName>
    <definedName name="QUA140109_36">#REF!</definedName>
    <definedName name="QUA140113_36" localSheetId="13">#REF!</definedName>
    <definedName name="QUA140113_36">#REF!</definedName>
    <definedName name="QUA140122_36" localSheetId="13">#REF!</definedName>
    <definedName name="QUA140122_36">#REF!</definedName>
    <definedName name="QUA140126_36" localSheetId="13">#REF!</definedName>
    <definedName name="QUA140126_36">#REF!</definedName>
    <definedName name="QUA140129_36" localSheetId="13">#REF!</definedName>
    <definedName name="QUA140129_36">#REF!</definedName>
    <definedName name="QUA140135_36" localSheetId="13">#REF!</definedName>
    <definedName name="QUA140135_36">#REF!</definedName>
    <definedName name="QUA140143_36" localSheetId="13">#REF!</definedName>
    <definedName name="QUA140143_36">#REF!</definedName>
    <definedName name="QUA140145_36" localSheetId="13">#REF!</definedName>
    <definedName name="QUA140145_36">#REF!</definedName>
    <definedName name="QUA150130_36" localSheetId="13">#REF!</definedName>
    <definedName name="QUA150130_36">#REF!</definedName>
    <definedName name="QUA170101_36" localSheetId="13">#REF!</definedName>
    <definedName name="QUA170101_36">#REF!</definedName>
    <definedName name="QUA170102_36" localSheetId="13">#REF!</definedName>
    <definedName name="QUA170102_36">#REF!</definedName>
    <definedName name="QUA170103_36" localSheetId="13">#REF!</definedName>
    <definedName name="QUA170103_36">#REF!</definedName>
    <definedName name="QUANT_acumu" localSheetId="13">#REF!</definedName>
    <definedName name="QUANT_acumu">#REF!</definedName>
    <definedName name="rea" localSheetId="13">#REF!</definedName>
    <definedName name="rea">#REF!</definedName>
    <definedName name="REC11100_36" localSheetId="13">#REF!</definedName>
    <definedName name="REC11100_36">#REF!</definedName>
    <definedName name="REC11110_36" localSheetId="13">#REF!</definedName>
    <definedName name="REC11110_36">#REF!</definedName>
    <definedName name="REC11115_36" localSheetId="13">#REF!</definedName>
    <definedName name="REC11115_36">#REF!</definedName>
    <definedName name="REC11125_36" localSheetId="13">#REF!</definedName>
    <definedName name="REC11125_36">#REF!</definedName>
    <definedName name="REC11130_36" localSheetId="13">#REF!</definedName>
    <definedName name="REC11130_36">#REF!</definedName>
    <definedName name="REC11135_36" localSheetId="13">#REF!</definedName>
    <definedName name="REC11135_36">#REF!</definedName>
    <definedName name="REC11145_36" localSheetId="13">#REF!</definedName>
    <definedName name="REC11145_36">#REF!</definedName>
    <definedName name="REC11150_36" localSheetId="13">#REF!</definedName>
    <definedName name="REC11150_36">#REF!</definedName>
    <definedName name="REC11165_36" localSheetId="13">#REF!</definedName>
    <definedName name="REC11165_36">#REF!</definedName>
    <definedName name="REC11170_36" localSheetId="13">#REF!</definedName>
    <definedName name="REC11170_36">#REF!</definedName>
    <definedName name="REC11180_36" localSheetId="13">#REF!</definedName>
    <definedName name="REC11180_36">#REF!</definedName>
    <definedName name="REC11185_36" localSheetId="13">#REF!</definedName>
    <definedName name="REC11185_36">#REF!</definedName>
    <definedName name="REC11220_36" localSheetId="13">#REF!</definedName>
    <definedName name="REC11220_36">#REF!</definedName>
    <definedName name="REC12105_36" localSheetId="13">#REF!</definedName>
    <definedName name="REC12105_36">#REF!</definedName>
    <definedName name="REC12555_36" localSheetId="13">#REF!</definedName>
    <definedName name="REC12555_36">#REF!</definedName>
    <definedName name="REC12570_36" localSheetId="13">#REF!</definedName>
    <definedName name="REC12570_36">#REF!</definedName>
    <definedName name="REC12575_36" localSheetId="13">#REF!</definedName>
    <definedName name="REC12575_36">#REF!</definedName>
    <definedName name="REC12580_36" localSheetId="13">#REF!</definedName>
    <definedName name="REC12580_36">#REF!</definedName>
    <definedName name="REC12600_36" localSheetId="13">#REF!</definedName>
    <definedName name="REC12600_36">#REF!</definedName>
    <definedName name="REC12610_36" localSheetId="13">#REF!</definedName>
    <definedName name="REC12610_36">#REF!</definedName>
    <definedName name="REC12630_36" localSheetId="13">#REF!</definedName>
    <definedName name="REC12630_36">#REF!</definedName>
    <definedName name="REC12631_36" localSheetId="13">#REF!</definedName>
    <definedName name="REC12631_36">#REF!</definedName>
    <definedName name="REC12640_36" localSheetId="13">#REF!</definedName>
    <definedName name="REC12640_36">#REF!</definedName>
    <definedName name="REC12645_36" localSheetId="13">#REF!</definedName>
    <definedName name="REC12645_36">#REF!</definedName>
    <definedName name="REC12665_36" localSheetId="13">#REF!</definedName>
    <definedName name="REC12665_36">#REF!</definedName>
    <definedName name="REC12690_36" localSheetId="13">#REF!</definedName>
    <definedName name="REC12690_36">#REF!</definedName>
    <definedName name="REC12700_36" localSheetId="13">#REF!</definedName>
    <definedName name="REC12700_36">#REF!</definedName>
    <definedName name="REC12710_36" localSheetId="13">#REF!</definedName>
    <definedName name="REC12710_36">#REF!</definedName>
    <definedName name="REC13111_36" localSheetId="13">#REF!</definedName>
    <definedName name="REC13111_36">#REF!</definedName>
    <definedName name="REC13112_36" localSheetId="13">#REF!</definedName>
    <definedName name="REC13112_36">#REF!</definedName>
    <definedName name="REC13121_36" localSheetId="13">#REF!</definedName>
    <definedName name="REC13121_36">#REF!</definedName>
    <definedName name="REC13720_36" localSheetId="13">#REF!</definedName>
    <definedName name="REC13720_36">#REF!</definedName>
    <definedName name="REC14100_36" localSheetId="13">#REF!</definedName>
    <definedName name="REC14100_36">#REF!</definedName>
    <definedName name="REC14161_36" localSheetId="13">#REF!</definedName>
    <definedName name="REC14161_36">#REF!</definedName>
    <definedName name="REC14195_36" localSheetId="13">#REF!</definedName>
    <definedName name="REC14195_36">#REF!</definedName>
    <definedName name="REC14205_36" localSheetId="13">#REF!</definedName>
    <definedName name="REC14205_36">#REF!</definedName>
    <definedName name="REC14260_36" localSheetId="13">#REF!</definedName>
    <definedName name="REC14260_36">#REF!</definedName>
    <definedName name="REC14500_36" localSheetId="13">#REF!</definedName>
    <definedName name="REC14500_36">#REF!</definedName>
    <definedName name="REC14515_36" localSheetId="13">#REF!</definedName>
    <definedName name="REC14515_36">#REF!</definedName>
    <definedName name="REC14555_36" localSheetId="13">#REF!</definedName>
    <definedName name="REC14555_36">#REF!</definedName>
    <definedName name="REC14565_36" localSheetId="13">#REF!</definedName>
    <definedName name="REC14565_36">#REF!</definedName>
    <definedName name="REC15135_36" localSheetId="13">#REF!</definedName>
    <definedName name="REC15135_36">#REF!</definedName>
    <definedName name="REC15140_36" localSheetId="13">#REF!</definedName>
    <definedName name="REC15140_36">#REF!</definedName>
    <definedName name="REC15195_36" localSheetId="13">#REF!</definedName>
    <definedName name="REC15195_36">#REF!</definedName>
    <definedName name="REC15225_36" localSheetId="13">#REF!</definedName>
    <definedName name="REC15225_36">#REF!</definedName>
    <definedName name="REC15230_36" localSheetId="13">#REF!</definedName>
    <definedName name="REC15230_36">#REF!</definedName>
    <definedName name="REC15515_36" localSheetId="13">#REF!</definedName>
    <definedName name="REC15515_36">#REF!</definedName>
    <definedName name="REC15560_36" localSheetId="13">#REF!</definedName>
    <definedName name="REC15560_36">#REF!</definedName>
    <definedName name="REC15565_36" localSheetId="13">#REF!</definedName>
    <definedName name="REC15565_36">#REF!</definedName>
    <definedName name="REC15570_36" localSheetId="13">#REF!</definedName>
    <definedName name="REC15570_36">#REF!</definedName>
    <definedName name="REC15575_36" localSheetId="13">#REF!</definedName>
    <definedName name="REC15575_36">#REF!</definedName>
    <definedName name="REC15583_36" localSheetId="13">#REF!</definedName>
    <definedName name="REC15583_36">#REF!</definedName>
    <definedName name="REC15590_36" localSheetId="13">#REF!</definedName>
    <definedName name="REC15590_36">#REF!</definedName>
    <definedName name="REC15591_36" localSheetId="13">#REF!</definedName>
    <definedName name="REC15591_36">#REF!</definedName>
    <definedName name="REC15610_36" localSheetId="13">#REF!</definedName>
    <definedName name="REC15610_36">#REF!</definedName>
    <definedName name="REC15625_36" localSheetId="13">#REF!</definedName>
    <definedName name="REC15625_36">#REF!</definedName>
    <definedName name="REC15635_36" localSheetId="13">#REF!</definedName>
    <definedName name="REC15635_36">#REF!</definedName>
    <definedName name="REC15655_36" localSheetId="13">#REF!</definedName>
    <definedName name="REC15655_36">#REF!</definedName>
    <definedName name="REC15665_36" localSheetId="13">#REF!</definedName>
    <definedName name="REC15665_36">#REF!</definedName>
    <definedName name="REC16515_36" localSheetId="13">#REF!</definedName>
    <definedName name="REC16515_36">#REF!</definedName>
    <definedName name="REC16535_36" localSheetId="13">#REF!</definedName>
    <definedName name="REC16535_36">#REF!</definedName>
    <definedName name="REC17140_36" localSheetId="13">#REF!</definedName>
    <definedName name="REC17140_36">#REF!</definedName>
    <definedName name="REC19500_36" localSheetId="13">#REF!</definedName>
    <definedName name="REC19500_36">#REF!</definedName>
    <definedName name="REC19501_36" localSheetId="13">#REF!</definedName>
    <definedName name="REC19501_36">#REF!</definedName>
    <definedName name="REC19502_36" localSheetId="13">#REF!</definedName>
    <definedName name="REC19502_36">#REF!</definedName>
    <definedName name="REC19503_36" localSheetId="13">#REF!</definedName>
    <definedName name="REC19503_36">#REF!</definedName>
    <definedName name="REC19504_36" localSheetId="13">#REF!</definedName>
    <definedName name="REC19504_36">#REF!</definedName>
    <definedName name="REC19505_36" localSheetId="13">#REF!</definedName>
    <definedName name="REC19505_36">#REF!</definedName>
    <definedName name="REC20100_36" localSheetId="13">#REF!</definedName>
    <definedName name="REC20100_36">#REF!</definedName>
    <definedName name="REC20105_36" localSheetId="13">#REF!</definedName>
    <definedName name="REC20105_36">#REF!</definedName>
    <definedName name="REC20110_36" localSheetId="13">#REF!</definedName>
    <definedName name="REC20110_36">#REF!</definedName>
    <definedName name="REC20115_36" localSheetId="13">#REF!</definedName>
    <definedName name="REC20115_36">#REF!</definedName>
    <definedName name="REC20130_36" localSheetId="13">#REF!</definedName>
    <definedName name="REC20130_36">#REF!</definedName>
    <definedName name="REC20135_36" localSheetId="13">#REF!</definedName>
    <definedName name="REC20135_36">#REF!</definedName>
    <definedName name="REC20140_36" localSheetId="13">#REF!</definedName>
    <definedName name="REC20140_36">#REF!</definedName>
    <definedName name="REC20145_36" localSheetId="13">#REF!</definedName>
    <definedName name="REC20145_36">#REF!</definedName>
    <definedName name="REC20150_36" localSheetId="13">#REF!</definedName>
    <definedName name="REC20150_36">#REF!</definedName>
    <definedName name="REC20155_36" localSheetId="13">#REF!</definedName>
    <definedName name="REC20155_36">#REF!</definedName>
    <definedName name="REC20175_36" localSheetId="13">#REF!</definedName>
    <definedName name="REC20175_36">#REF!</definedName>
    <definedName name="REC20185_36" localSheetId="13">#REF!</definedName>
    <definedName name="REC20185_36">#REF!</definedName>
    <definedName name="REC20190_36" localSheetId="13">#REF!</definedName>
    <definedName name="REC20190_36">#REF!</definedName>
    <definedName name="REC20195_36" localSheetId="13">#REF!</definedName>
    <definedName name="REC20195_36">#REF!</definedName>
    <definedName name="REC20210_36" localSheetId="13">#REF!</definedName>
    <definedName name="REC20210_36">#REF!</definedName>
    <definedName name="resumo">"$#REF!.$B$10:$F$2338"</definedName>
    <definedName name="resumo_10">"$#REF!.$B$10:$F$2338"</definedName>
    <definedName name="resumo_15" localSheetId="13">#REF!</definedName>
    <definedName name="resumo_15">#REF!</definedName>
    <definedName name="resumo_16" localSheetId="13">#REF!</definedName>
    <definedName name="resumo_16">#REF!</definedName>
    <definedName name="resumo_17" localSheetId="13">#REF!</definedName>
    <definedName name="resumo_17">#REF!</definedName>
    <definedName name="resumo_18" localSheetId="13">#REF!</definedName>
    <definedName name="resumo_18">#REF!</definedName>
    <definedName name="resumo_19" localSheetId="13">#REF!</definedName>
    <definedName name="resumo_19">#REF!</definedName>
    <definedName name="resumo_20" localSheetId="13">#REF!</definedName>
    <definedName name="resumo_20">#REF!</definedName>
    <definedName name="resumo_21" localSheetId="13">#REF!</definedName>
    <definedName name="resumo_21">#REF!</definedName>
    <definedName name="resumo_22" localSheetId="13">#REF!</definedName>
    <definedName name="resumo_22">#REF!</definedName>
    <definedName name="resumo_23" localSheetId="13">#REF!</definedName>
    <definedName name="resumo_23">#REF!</definedName>
    <definedName name="resumo_24" localSheetId="13">#REF!</definedName>
    <definedName name="resumo_24">#REF!</definedName>
    <definedName name="resumo_25" localSheetId="13">#REF!</definedName>
    <definedName name="resumo_25">#REF!</definedName>
    <definedName name="resumo_26" localSheetId="13">#REF!</definedName>
    <definedName name="resumo_26">#REF!</definedName>
    <definedName name="resumo_27" localSheetId="13">#REF!</definedName>
    <definedName name="resumo_27">#REF!</definedName>
    <definedName name="resumo_28" localSheetId="13">#REF!</definedName>
    <definedName name="resumo_28">#REF!</definedName>
    <definedName name="resumo_29" localSheetId="13">#REF!</definedName>
    <definedName name="resumo_29">#REF!</definedName>
    <definedName name="resumo_30" localSheetId="13">#REF!</definedName>
    <definedName name="resumo_30">#REF!</definedName>
    <definedName name="resumo_31" localSheetId="13">#REF!</definedName>
    <definedName name="resumo_31">#REF!</definedName>
    <definedName name="resumo_32" localSheetId="13">#REF!</definedName>
    <definedName name="resumo_32">#REF!</definedName>
    <definedName name="resumo_33" localSheetId="13">#REF!</definedName>
    <definedName name="resumo_33">#REF!</definedName>
    <definedName name="resumo_34" localSheetId="13">#REF!</definedName>
    <definedName name="resumo_34">#REF!</definedName>
    <definedName name="resumo_35" localSheetId="13">#REF!</definedName>
    <definedName name="resumo_35">#REF!</definedName>
    <definedName name="resumo_36" localSheetId="13">#REF!</definedName>
    <definedName name="resumo_36">#REF!</definedName>
    <definedName name="resumo_38" localSheetId="13">#REF!</definedName>
    <definedName name="resumo_38">#REF!</definedName>
    <definedName name="svi2_10">"$#REF!.$B$5:$F$103"</definedName>
    <definedName name="svi2_15" localSheetId="13">#REF!</definedName>
    <definedName name="svi2_15">#REF!</definedName>
    <definedName name="svi2_16" localSheetId="13">#REF!</definedName>
    <definedName name="svi2_16">#REF!</definedName>
    <definedName name="svi2_17" localSheetId="13">#REF!</definedName>
    <definedName name="svi2_17">#REF!</definedName>
    <definedName name="svi2_18" localSheetId="13">#REF!</definedName>
    <definedName name="svi2_18">#REF!</definedName>
    <definedName name="svi2_19" localSheetId="13">#REF!</definedName>
    <definedName name="svi2_19">#REF!</definedName>
    <definedName name="svi2_20" localSheetId="13">#REF!</definedName>
    <definedName name="svi2_20">#REF!</definedName>
    <definedName name="svi2_21" localSheetId="13">#REF!</definedName>
    <definedName name="svi2_21">#REF!</definedName>
    <definedName name="svi2_22" localSheetId="13">#REF!</definedName>
    <definedName name="svi2_22">#REF!</definedName>
    <definedName name="svi2_23" localSheetId="13">#REF!</definedName>
    <definedName name="svi2_23">#REF!</definedName>
    <definedName name="svi2_24" localSheetId="13">#REF!</definedName>
    <definedName name="svi2_24">#REF!</definedName>
    <definedName name="svi2_25" localSheetId="13">#REF!</definedName>
    <definedName name="svi2_25">#REF!</definedName>
    <definedName name="svi2_26" localSheetId="13">#REF!</definedName>
    <definedName name="svi2_26">#REF!</definedName>
    <definedName name="svi2_27" localSheetId="13">#REF!</definedName>
    <definedName name="svi2_27">#REF!</definedName>
    <definedName name="svi2_28" localSheetId="13">#REF!</definedName>
    <definedName name="svi2_28">#REF!</definedName>
    <definedName name="svi2_29" localSheetId="13">#REF!</definedName>
    <definedName name="svi2_29">#REF!</definedName>
    <definedName name="svi2_30" localSheetId="13">#REF!</definedName>
    <definedName name="svi2_30">#REF!</definedName>
    <definedName name="svi2_31" localSheetId="13">#REF!</definedName>
    <definedName name="svi2_31">#REF!</definedName>
    <definedName name="svi2_32" localSheetId="13">#REF!</definedName>
    <definedName name="svi2_32">#REF!</definedName>
    <definedName name="svi2_33" localSheetId="13">#REF!</definedName>
    <definedName name="svi2_33">#REF!</definedName>
    <definedName name="svi2_34" localSheetId="13">#REF!</definedName>
    <definedName name="svi2_34">#REF!</definedName>
    <definedName name="svi2_35" localSheetId="13">#REF!</definedName>
    <definedName name="svi2_35">#REF!</definedName>
    <definedName name="svi2_36" localSheetId="13">#REF!</definedName>
    <definedName name="svi2_36">#REF!</definedName>
    <definedName name="svi2_38" localSheetId="13">#REF!</definedName>
    <definedName name="svi2_38">#REF!</definedName>
    <definedName name="t" localSheetId="13">#REF!</definedName>
    <definedName name="t">#REF!</definedName>
    <definedName name="t_36" localSheetId="13">#REF!</definedName>
    <definedName name="t_36">#REF!</definedName>
    <definedName name="tabelão" localSheetId="13">#REF!</definedName>
    <definedName name="tabelão">#REF!</definedName>
    <definedName name="tabelão1" localSheetId="13">#REF!</definedName>
    <definedName name="tabelão1">#REF!</definedName>
    <definedName name="tabelão2" localSheetId="13">#REF!</definedName>
    <definedName name="tabelão2">#REF!</definedName>
    <definedName name="taxa_cap" localSheetId="13">#REF!</definedName>
    <definedName name="taxa_cap">#REF!</definedName>
    <definedName name="terra" localSheetId="13">#REF!</definedName>
    <definedName name="terra">#REF!</definedName>
    <definedName name="TESTE" localSheetId="13">#REF!</definedName>
    <definedName name="TESTE">#REF!</definedName>
    <definedName name="_xlnm.Print_Titles" localSheetId="1">'PLAN ORÇAMENT'!$2:$10</definedName>
    <definedName name="TOTA" localSheetId="13">#REF!</definedName>
    <definedName name="TOTA">#REF!</definedName>
    <definedName name="total">"$#REF!.$A$5:$E$2333"</definedName>
    <definedName name="total_10">"$#REF!.$A$5:$E$2333"</definedName>
    <definedName name="total_15" localSheetId="13">#REF!</definedName>
    <definedName name="total_15">#REF!</definedName>
    <definedName name="total_16" localSheetId="13">#REF!</definedName>
    <definedName name="total_16">#REF!</definedName>
    <definedName name="total_17" localSheetId="13">#REF!</definedName>
    <definedName name="total_17">#REF!</definedName>
    <definedName name="total_18" localSheetId="13">#REF!</definedName>
    <definedName name="total_18">#REF!</definedName>
    <definedName name="total_19" localSheetId="13">#REF!</definedName>
    <definedName name="total_19">#REF!</definedName>
    <definedName name="total_20" localSheetId="13">#REF!</definedName>
    <definedName name="total_20">#REF!</definedName>
    <definedName name="total_21" localSheetId="13">#REF!</definedName>
    <definedName name="total_21">#REF!</definedName>
    <definedName name="total_22" localSheetId="13">#REF!</definedName>
    <definedName name="total_22">#REF!</definedName>
    <definedName name="total_23" localSheetId="13">#REF!</definedName>
    <definedName name="total_23">#REF!</definedName>
    <definedName name="total_24" localSheetId="13">#REF!</definedName>
    <definedName name="total_24">#REF!</definedName>
    <definedName name="total_25" localSheetId="13">#REF!</definedName>
    <definedName name="total_25">#REF!</definedName>
    <definedName name="total_26" localSheetId="13">#REF!</definedName>
    <definedName name="total_26">#REF!</definedName>
    <definedName name="total_27" localSheetId="13">#REF!</definedName>
    <definedName name="total_27">#REF!</definedName>
    <definedName name="total_28" localSheetId="13">#REF!</definedName>
    <definedName name="total_28">#REF!</definedName>
    <definedName name="total_29" localSheetId="13">#REF!</definedName>
    <definedName name="total_29">#REF!</definedName>
    <definedName name="total_30" localSheetId="13">#REF!</definedName>
    <definedName name="total_30">#REF!</definedName>
    <definedName name="total_31" localSheetId="13">#REF!</definedName>
    <definedName name="total_31">#REF!</definedName>
    <definedName name="total_32" localSheetId="13">#REF!</definedName>
    <definedName name="total_32">#REF!</definedName>
    <definedName name="total_33" localSheetId="13">#REF!</definedName>
    <definedName name="total_33">#REF!</definedName>
    <definedName name="total_34" localSheetId="13">#REF!</definedName>
    <definedName name="total_34">#REF!</definedName>
    <definedName name="total_35" localSheetId="13">#REF!</definedName>
    <definedName name="total_35">#REF!</definedName>
    <definedName name="total_36" localSheetId="13">#REF!</definedName>
    <definedName name="total_36">#REF!</definedName>
    <definedName name="total_38" localSheetId="13">#REF!</definedName>
    <definedName name="total_38">#REF!</definedName>
    <definedName name="TOTB" localSheetId="13">#REF!</definedName>
    <definedName name="TOTB">#REF!</definedName>
    <definedName name="TOTC" localSheetId="13">#REF!</definedName>
    <definedName name="TOTC">#REF!</definedName>
    <definedName name="TOTD" localSheetId="13">#REF!</definedName>
    <definedName name="TOTD">#REF!</definedName>
    <definedName name="TOTE" localSheetId="13">#REF!</definedName>
    <definedName name="TOTE">#REF!</definedName>
    <definedName name="TOTF" localSheetId="13">#REF!</definedName>
    <definedName name="TOTF">#REF!</definedName>
    <definedName name="TOTG" localSheetId="13">#REF!</definedName>
    <definedName name="TOTG">#REF!</definedName>
    <definedName name="TOTH" localSheetId="13">#REF!</definedName>
    <definedName name="TOTH">#REF!</definedName>
    <definedName name="TOTI" localSheetId="13">#REF!</definedName>
    <definedName name="TOTI">#REF!</definedName>
    <definedName name="TOTJ" localSheetId="13">#REF!</definedName>
    <definedName name="TOTJ">#REF!</definedName>
    <definedName name="TOTK" localSheetId="13">#REF!</definedName>
    <definedName name="TOTK">#REF!</definedName>
    <definedName name="TOTL" localSheetId="13">#REF!</definedName>
    <definedName name="TOTL">#REF!</definedName>
    <definedName name="TOTM" localSheetId="13">#REF!</definedName>
    <definedName name="TOTM">#REF!</definedName>
    <definedName name="TOTN" localSheetId="13">#REF!</definedName>
    <definedName name="TOTN">#REF!</definedName>
    <definedName name="TOTP" localSheetId="13">#REF!</definedName>
    <definedName name="TOTP">#REF!</definedName>
    <definedName name="TOTQ" localSheetId="13">#REF!</definedName>
    <definedName name="TOTQ">#REF!</definedName>
    <definedName name="TOTRES" localSheetId="13">#REF!</definedName>
    <definedName name="TOTRES">#REF!</definedName>
    <definedName name="UNI11100_36" localSheetId="13">#REF!</definedName>
    <definedName name="UNI11100_36">#REF!</definedName>
    <definedName name="UNI11110_36" localSheetId="13">#REF!</definedName>
    <definedName name="UNI11110_36">#REF!</definedName>
    <definedName name="UNI11115_36" localSheetId="13">#REF!</definedName>
    <definedName name="UNI11115_36">#REF!</definedName>
    <definedName name="UNI11125_36" localSheetId="13">#REF!</definedName>
    <definedName name="UNI11125_36">#REF!</definedName>
    <definedName name="UNI11130_36" localSheetId="13">#REF!</definedName>
    <definedName name="UNI11130_36">#REF!</definedName>
    <definedName name="UNI11135_36" localSheetId="13">#REF!</definedName>
    <definedName name="UNI11135_36">#REF!</definedName>
    <definedName name="UNI11145_36" localSheetId="13">#REF!</definedName>
    <definedName name="UNI11145_36">#REF!</definedName>
    <definedName name="UNI11150_36" localSheetId="13">#REF!</definedName>
    <definedName name="UNI11150_36">#REF!</definedName>
    <definedName name="UNI11165_36" localSheetId="13">#REF!</definedName>
    <definedName name="UNI11165_36">#REF!</definedName>
    <definedName name="UNI11170_36" localSheetId="13">#REF!</definedName>
    <definedName name="UNI11170_36">#REF!</definedName>
    <definedName name="UNI11180_36" localSheetId="13">#REF!</definedName>
    <definedName name="UNI11180_36">#REF!</definedName>
    <definedName name="UNI11185_36" localSheetId="13">#REF!</definedName>
    <definedName name="UNI11185_36">#REF!</definedName>
    <definedName name="UNI11220_36" localSheetId="13">#REF!</definedName>
    <definedName name="UNI11220_36">#REF!</definedName>
    <definedName name="UNI12105_36" localSheetId="13">#REF!</definedName>
    <definedName name="UNI12105_36">#REF!</definedName>
    <definedName name="UNI12555_36" localSheetId="13">#REF!</definedName>
    <definedName name="UNI12555_36">#REF!</definedName>
    <definedName name="UNI12570_36" localSheetId="13">#REF!</definedName>
    <definedName name="UNI12570_36">#REF!</definedName>
    <definedName name="UNI12575_36" localSheetId="13">#REF!</definedName>
    <definedName name="UNI12575_36">#REF!</definedName>
    <definedName name="UNI12580_36" localSheetId="13">#REF!</definedName>
    <definedName name="UNI12580_36">#REF!</definedName>
    <definedName name="UNI12600_36" localSheetId="13">#REF!</definedName>
    <definedName name="UNI12600_36">#REF!</definedName>
    <definedName name="UNI12610_36" localSheetId="13">#REF!</definedName>
    <definedName name="UNI12610_36">#REF!</definedName>
    <definedName name="UNI12630_36" localSheetId="13">#REF!</definedName>
    <definedName name="UNI12630_36">#REF!</definedName>
    <definedName name="UNI12631_36" localSheetId="13">#REF!</definedName>
    <definedName name="UNI12631_36">#REF!</definedName>
    <definedName name="UNI12640_36" localSheetId="13">#REF!</definedName>
    <definedName name="UNI12640_36">#REF!</definedName>
    <definedName name="UNI12645_36" localSheetId="13">#REF!</definedName>
    <definedName name="UNI12645_36">#REF!</definedName>
    <definedName name="UNI12665_36" localSheetId="13">#REF!</definedName>
    <definedName name="UNI12665_36">#REF!</definedName>
    <definedName name="UNI12690_36" localSheetId="13">#REF!</definedName>
    <definedName name="UNI12690_36">#REF!</definedName>
    <definedName name="UNI12700_36" localSheetId="13">#REF!</definedName>
    <definedName name="UNI12700_36">#REF!</definedName>
    <definedName name="UNI12710_36" localSheetId="13">#REF!</definedName>
    <definedName name="UNI12710_36">#REF!</definedName>
    <definedName name="UNI13111_36" localSheetId="13">#REF!</definedName>
    <definedName name="UNI13111_36">#REF!</definedName>
    <definedName name="UNI13112_36" localSheetId="13">#REF!</definedName>
    <definedName name="UNI13112_36">#REF!</definedName>
    <definedName name="UNI13121_36" localSheetId="13">#REF!</definedName>
    <definedName name="UNI13121_36">#REF!</definedName>
    <definedName name="UNI13720_36" localSheetId="13">#REF!</definedName>
    <definedName name="UNI13720_36">#REF!</definedName>
    <definedName name="UNI14100_36" localSheetId="13">#REF!</definedName>
    <definedName name="UNI14100_36">#REF!</definedName>
    <definedName name="UNI14161_36" localSheetId="13">#REF!</definedName>
    <definedName name="UNI14161_36">#REF!</definedName>
    <definedName name="UNI14195_36" localSheetId="13">#REF!</definedName>
    <definedName name="UNI14195_36">#REF!</definedName>
    <definedName name="UNI14205_36" localSheetId="13">#REF!</definedName>
    <definedName name="UNI14205_36">#REF!</definedName>
    <definedName name="UNI14260_36" localSheetId="13">#REF!</definedName>
    <definedName name="UNI14260_36">#REF!</definedName>
    <definedName name="UNI14500_36" localSheetId="13">#REF!</definedName>
    <definedName name="UNI14500_36">#REF!</definedName>
    <definedName name="UNI14515_36" localSheetId="13">#REF!</definedName>
    <definedName name="UNI14515_36">#REF!</definedName>
    <definedName name="UNI14555_36" localSheetId="13">#REF!</definedName>
    <definedName name="UNI14555_36">#REF!</definedName>
    <definedName name="UNI14565_36" localSheetId="13">#REF!</definedName>
    <definedName name="UNI14565_36">#REF!</definedName>
    <definedName name="UNI15135_36" localSheetId="13">#REF!</definedName>
    <definedName name="UNI15135_36">#REF!</definedName>
    <definedName name="UNI15140_36" localSheetId="13">#REF!</definedName>
    <definedName name="UNI15140_36">#REF!</definedName>
    <definedName name="UNI15195_36" localSheetId="13">#REF!</definedName>
    <definedName name="UNI15195_36">#REF!</definedName>
    <definedName name="UNI15225_36" localSheetId="13">#REF!</definedName>
    <definedName name="UNI15225_36">#REF!</definedName>
    <definedName name="UNI15230_36" localSheetId="13">#REF!</definedName>
    <definedName name="UNI15230_36">#REF!</definedName>
    <definedName name="UNI15515_36" localSheetId="13">#REF!</definedName>
    <definedName name="UNI15515_36">#REF!</definedName>
    <definedName name="UNI15560_36" localSheetId="13">#REF!</definedName>
    <definedName name="UNI15560_36">#REF!</definedName>
    <definedName name="UNI15565_36" localSheetId="13">#REF!</definedName>
    <definedName name="UNI15565_36">#REF!</definedName>
    <definedName name="UNI15570_36" localSheetId="13">#REF!</definedName>
    <definedName name="UNI15570_36">#REF!</definedName>
    <definedName name="UNI15575_36" localSheetId="13">#REF!</definedName>
    <definedName name="UNI15575_36">#REF!</definedName>
    <definedName name="UNI15583_36" localSheetId="13">#REF!</definedName>
    <definedName name="UNI15583_36">#REF!</definedName>
    <definedName name="UNI15590_36" localSheetId="13">#REF!</definedName>
    <definedName name="UNI15590_36">#REF!</definedName>
    <definedName name="UNI15591_36" localSheetId="13">#REF!</definedName>
    <definedName name="UNI15591_36">#REF!</definedName>
    <definedName name="UNI15610_36" localSheetId="13">#REF!</definedName>
    <definedName name="UNI15610_36">#REF!</definedName>
    <definedName name="UNI15625_36" localSheetId="13">#REF!</definedName>
    <definedName name="UNI15625_36">#REF!</definedName>
    <definedName name="UNI15635_36" localSheetId="13">#REF!</definedName>
    <definedName name="UNI15635_36">#REF!</definedName>
    <definedName name="UNI15655_36" localSheetId="13">#REF!</definedName>
    <definedName name="UNI15655_36">#REF!</definedName>
    <definedName name="UNI15665_36" localSheetId="13">#REF!</definedName>
    <definedName name="UNI15665_36">#REF!</definedName>
    <definedName name="UNI16515_36" localSheetId="13">#REF!</definedName>
    <definedName name="UNI16515_36">#REF!</definedName>
    <definedName name="UNI16535_36" localSheetId="13">#REF!</definedName>
    <definedName name="UNI16535_36">#REF!</definedName>
    <definedName name="UNI17140_36" localSheetId="13">#REF!</definedName>
    <definedName name="UNI17140_36">#REF!</definedName>
    <definedName name="UNI19500_36" localSheetId="13">#REF!</definedName>
    <definedName name="UNI19500_36">#REF!</definedName>
    <definedName name="UNI19501_36" localSheetId="13">#REF!</definedName>
    <definedName name="UNI19501_36">#REF!</definedName>
    <definedName name="UNI19502_36" localSheetId="13">#REF!</definedName>
    <definedName name="UNI19502_36">#REF!</definedName>
    <definedName name="UNI19503_36" localSheetId="13">#REF!</definedName>
    <definedName name="UNI19503_36">#REF!</definedName>
    <definedName name="UNI19504_36" localSheetId="13">#REF!</definedName>
    <definedName name="UNI19504_36">#REF!</definedName>
    <definedName name="UNI19505_36" localSheetId="13">#REF!</definedName>
    <definedName name="UNI19505_36">#REF!</definedName>
    <definedName name="UNI20100_36" localSheetId="13">#REF!</definedName>
    <definedName name="UNI20100_36">#REF!</definedName>
    <definedName name="UNI20105_36" localSheetId="13">#REF!</definedName>
    <definedName name="UNI20105_36">#REF!</definedName>
    <definedName name="UNI20110_36" localSheetId="13">#REF!</definedName>
    <definedName name="UNI20110_36">#REF!</definedName>
    <definedName name="UNI20115_36" localSheetId="13">#REF!</definedName>
    <definedName name="UNI20115_36">#REF!</definedName>
    <definedName name="UNI20130_36" localSheetId="13">#REF!</definedName>
    <definedName name="UNI20130_36">#REF!</definedName>
    <definedName name="UNI20135_36" localSheetId="13">#REF!</definedName>
    <definedName name="UNI20135_36">#REF!</definedName>
    <definedName name="UNI20140_36" localSheetId="13">#REF!</definedName>
    <definedName name="UNI20140_36">#REF!</definedName>
    <definedName name="UNI20145_36" localSheetId="13">#REF!</definedName>
    <definedName name="UNI20145_36">#REF!</definedName>
    <definedName name="UNI20150_36" localSheetId="13">#REF!</definedName>
    <definedName name="UNI20150_36">#REF!</definedName>
    <definedName name="UNI20155_36" localSheetId="13">#REF!</definedName>
    <definedName name="UNI20155_36">#REF!</definedName>
    <definedName name="UNI20175_36" localSheetId="13">#REF!</definedName>
    <definedName name="UNI20175_36">#REF!</definedName>
    <definedName name="UNI20185_36" localSheetId="13">#REF!</definedName>
    <definedName name="UNI20185_36">#REF!</definedName>
    <definedName name="UNI20190_36" localSheetId="13">#REF!</definedName>
    <definedName name="UNI20190_36">#REF!</definedName>
    <definedName name="UNI20195_36" localSheetId="13">#REF!</definedName>
    <definedName name="UNI20195_36">#REF!</definedName>
    <definedName name="UNI20210_36" localSheetId="13">#REF!</definedName>
    <definedName name="UNI20210_36">#REF!</definedName>
    <definedName name="VAL11100_36" localSheetId="13">#REF!</definedName>
    <definedName name="VAL11100_36">#REF!</definedName>
    <definedName name="VAL11110_36" localSheetId="13">#REF!</definedName>
    <definedName name="VAL11110_36">#REF!</definedName>
    <definedName name="VAL11115_36" localSheetId="13">#REF!</definedName>
    <definedName name="VAL11115_36">#REF!</definedName>
    <definedName name="VAL11125_36" localSheetId="13">#REF!</definedName>
    <definedName name="VAL11125_36">#REF!</definedName>
    <definedName name="VAL11130_36" localSheetId="13">#REF!</definedName>
    <definedName name="VAL11130_36">#REF!</definedName>
    <definedName name="VAL11135_36" localSheetId="13">#REF!</definedName>
    <definedName name="VAL11135_36">#REF!</definedName>
    <definedName name="VAL11145_36" localSheetId="13">#REF!</definedName>
    <definedName name="VAL11145_36">#REF!</definedName>
    <definedName name="VAL11150_36" localSheetId="13">#REF!</definedName>
    <definedName name="VAL11150_36">#REF!</definedName>
    <definedName name="VAL11165_36" localSheetId="13">#REF!</definedName>
    <definedName name="VAL11165_36">#REF!</definedName>
    <definedName name="VAL11170_36" localSheetId="13">#REF!</definedName>
    <definedName name="VAL11170_36">#REF!</definedName>
    <definedName name="VAL11180_36" localSheetId="13">#REF!</definedName>
    <definedName name="VAL11180_36">#REF!</definedName>
    <definedName name="VAL11185_36" localSheetId="13">#REF!</definedName>
    <definedName name="VAL11185_36">#REF!</definedName>
    <definedName name="VAL11220_36" localSheetId="13">#REF!</definedName>
    <definedName name="VAL11220_36">#REF!</definedName>
    <definedName name="VAL12105_36" localSheetId="13">#REF!</definedName>
    <definedName name="VAL12105_36">#REF!</definedName>
    <definedName name="VAL12555_36" localSheetId="13">#REF!</definedName>
    <definedName name="VAL12555_36">#REF!</definedName>
    <definedName name="VAL12570_36" localSheetId="13">#REF!</definedName>
    <definedName name="VAL12570_36">#REF!</definedName>
    <definedName name="VAL12575_36" localSheetId="13">#REF!</definedName>
    <definedName name="VAL12575_36">#REF!</definedName>
    <definedName name="VAL12580_36" localSheetId="13">#REF!</definedName>
    <definedName name="VAL12580_36">#REF!</definedName>
    <definedName name="VAL12600_36" localSheetId="13">#REF!</definedName>
    <definedName name="VAL12600_36">#REF!</definedName>
    <definedName name="VAL12610_36" localSheetId="13">#REF!</definedName>
    <definedName name="VAL12610_36">#REF!</definedName>
    <definedName name="VAL12630_36" localSheetId="13">#REF!</definedName>
    <definedName name="VAL12630_36">#REF!</definedName>
    <definedName name="VAL12631_36" localSheetId="13">#REF!</definedName>
    <definedName name="VAL12631_36">#REF!</definedName>
    <definedName name="VAL12640_36" localSheetId="13">#REF!</definedName>
    <definedName name="VAL12640_36">#REF!</definedName>
    <definedName name="VAL12645_36" localSheetId="13">#REF!</definedName>
    <definedName name="VAL12645_36">#REF!</definedName>
    <definedName name="VAL12665_36" localSheetId="13">#REF!</definedName>
    <definedName name="VAL12665_36">#REF!</definedName>
    <definedName name="VAL12690_36" localSheetId="13">#REF!</definedName>
    <definedName name="VAL12690_36">#REF!</definedName>
    <definedName name="VAL12700_36" localSheetId="13">#REF!</definedName>
    <definedName name="VAL12700_36">#REF!</definedName>
    <definedName name="VAL12710_36" localSheetId="13">#REF!</definedName>
    <definedName name="VAL12710_36">#REF!</definedName>
    <definedName name="VAL13111_36" localSheetId="13">#REF!</definedName>
    <definedName name="VAL13111_36">#REF!</definedName>
    <definedName name="VAL13112_36" localSheetId="13">#REF!</definedName>
    <definedName name="VAL13112_36">#REF!</definedName>
    <definedName name="VAL13121_36" localSheetId="13">#REF!</definedName>
    <definedName name="VAL13121_36">#REF!</definedName>
    <definedName name="VAL13720_36" localSheetId="13">#REF!</definedName>
    <definedName name="VAL13720_36">#REF!</definedName>
    <definedName name="VAL14100_36" localSheetId="13">#REF!</definedName>
    <definedName name="VAL14100_36">#REF!</definedName>
    <definedName name="VAL14161_36" localSheetId="13">#REF!</definedName>
    <definedName name="VAL14161_36">#REF!</definedName>
    <definedName name="VAL14195_36" localSheetId="13">#REF!</definedName>
    <definedName name="VAL14195_36">#REF!</definedName>
    <definedName name="VAL14205_36" localSheetId="13">#REF!</definedName>
    <definedName name="VAL14205_36">#REF!</definedName>
    <definedName name="VAL14260_36" localSheetId="13">#REF!</definedName>
    <definedName name="VAL14260_36">#REF!</definedName>
    <definedName name="VAL14500_36" localSheetId="13">#REF!</definedName>
    <definedName name="VAL14500_36">#REF!</definedName>
    <definedName name="VAL14515_36" localSheetId="13">#REF!</definedName>
    <definedName name="VAL14515_36">#REF!</definedName>
    <definedName name="VAL14555_36" localSheetId="13">#REF!</definedName>
    <definedName name="VAL14555_36">#REF!</definedName>
    <definedName name="VAL14565_36" localSheetId="13">#REF!</definedName>
    <definedName name="VAL14565_36">#REF!</definedName>
    <definedName name="VAL15135_36" localSheetId="13">#REF!</definedName>
    <definedName name="VAL15135_36">#REF!</definedName>
    <definedName name="VAL15140_36" localSheetId="13">#REF!</definedName>
    <definedName name="VAL15140_36">#REF!</definedName>
    <definedName name="VAL15195_36" localSheetId="13">#REF!</definedName>
    <definedName name="VAL15195_36">#REF!</definedName>
    <definedName name="VAL15225_36" localSheetId="13">#REF!</definedName>
    <definedName name="VAL15225_36">#REF!</definedName>
    <definedName name="VAL15230_36" localSheetId="13">#REF!</definedName>
    <definedName name="VAL15230_36">#REF!</definedName>
    <definedName name="VAL15515_36" localSheetId="13">#REF!</definedName>
    <definedName name="VAL15515_36">#REF!</definedName>
    <definedName name="VAL15560_36" localSheetId="13">#REF!</definedName>
    <definedName name="VAL15560_36">#REF!</definedName>
    <definedName name="VAL15565_36" localSheetId="13">#REF!</definedName>
    <definedName name="VAL15565_36">#REF!</definedName>
    <definedName name="VAL15570_36" localSheetId="13">#REF!</definedName>
    <definedName name="VAL15570_36">#REF!</definedName>
    <definedName name="VAL15575_36" localSheetId="13">#REF!</definedName>
    <definedName name="VAL15575_36">#REF!</definedName>
    <definedName name="VAL15583_36" localSheetId="13">#REF!</definedName>
    <definedName name="VAL15583_36">#REF!</definedName>
    <definedName name="VAL15590_36" localSheetId="13">#REF!</definedName>
    <definedName name="VAL15590_36">#REF!</definedName>
    <definedName name="VAL15591_36" localSheetId="13">#REF!</definedName>
    <definedName name="VAL15591_36">#REF!</definedName>
    <definedName name="VAL15610_36" localSheetId="13">#REF!</definedName>
    <definedName name="VAL15610_36">#REF!</definedName>
    <definedName name="VAL15625_36" localSheetId="13">#REF!</definedName>
    <definedName name="VAL15625_36">#REF!</definedName>
    <definedName name="VAL15635_36" localSheetId="13">#REF!</definedName>
    <definedName name="VAL15635_36">#REF!</definedName>
    <definedName name="VAL15655_36" localSheetId="13">#REF!</definedName>
    <definedName name="VAL15655_36">#REF!</definedName>
    <definedName name="VAL15665_36" localSheetId="13">#REF!</definedName>
    <definedName name="VAL15665_36">#REF!</definedName>
    <definedName name="VAL16515_36" localSheetId="13">#REF!</definedName>
    <definedName name="VAL16515_36">#REF!</definedName>
    <definedName name="VAL16535_36" localSheetId="13">#REF!</definedName>
    <definedName name="VAL16535_36">#REF!</definedName>
    <definedName name="VAL17140_36" localSheetId="13">#REF!</definedName>
    <definedName name="VAL17140_36">#REF!</definedName>
    <definedName name="VAL19500_36" localSheetId="13">#REF!</definedName>
    <definedName name="VAL19500_36">#REF!</definedName>
    <definedName name="VAL19501_36" localSheetId="13">#REF!</definedName>
    <definedName name="VAL19501_36">#REF!</definedName>
    <definedName name="VAL19502_36" localSheetId="13">#REF!</definedName>
    <definedName name="VAL19502_36">#REF!</definedName>
    <definedName name="VAL19503_36" localSheetId="13">#REF!</definedName>
    <definedName name="VAL19503_36">#REF!</definedName>
    <definedName name="VAL19504_36" localSheetId="13">#REF!</definedName>
    <definedName name="VAL19504_36">#REF!</definedName>
    <definedName name="VAL19505_36" localSheetId="13">#REF!</definedName>
    <definedName name="VAL19505_36">#REF!</definedName>
    <definedName name="VAL20100_36" localSheetId="13">#REF!</definedName>
    <definedName name="VAL20100_36">#REF!</definedName>
    <definedName name="VAL20105_36" localSheetId="13">#REF!</definedName>
    <definedName name="VAL20105_36">#REF!</definedName>
    <definedName name="VAL20110_36" localSheetId="13">#REF!</definedName>
    <definedName name="VAL20110_36">#REF!</definedName>
    <definedName name="VAL20115_36" localSheetId="13">#REF!</definedName>
    <definedName name="VAL20115_36">#REF!</definedName>
    <definedName name="VAL20130_36" localSheetId="13">#REF!</definedName>
    <definedName name="VAL20130_36">#REF!</definedName>
    <definedName name="VAL20135_36" localSheetId="13">#REF!</definedName>
    <definedName name="VAL20135_36">#REF!</definedName>
    <definedName name="VAL20140_36" localSheetId="13">#REF!</definedName>
    <definedName name="VAL20140_36">#REF!</definedName>
    <definedName name="VAL20145_36" localSheetId="13">#REF!</definedName>
    <definedName name="VAL20145_36">#REF!</definedName>
    <definedName name="VAL20150_36" localSheetId="13">#REF!</definedName>
    <definedName name="VAL20150_36">#REF!</definedName>
    <definedName name="VAL20155_36" localSheetId="13">#REF!</definedName>
    <definedName name="VAL20155_36">#REF!</definedName>
    <definedName name="VAL20175_36" localSheetId="13">#REF!</definedName>
    <definedName name="VAL20175_36">#REF!</definedName>
    <definedName name="VAL20185_36" localSheetId="13">#REF!</definedName>
    <definedName name="VAL20185_36">#REF!</definedName>
    <definedName name="VAL20190_36" localSheetId="13">#REF!</definedName>
    <definedName name="VAL20190_36">#REF!</definedName>
    <definedName name="VAL20195_36" localSheetId="13">#REF!</definedName>
    <definedName name="VAL20195_36">#REF!</definedName>
    <definedName name="VAL20210_36" localSheetId="13">#REF!</definedName>
    <definedName name="VAL20210_36">#REF!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6" i="21" l="1"/>
  <c r="M18" i="21"/>
  <c r="M4" i="21"/>
  <c r="M22" i="21"/>
  <c r="M21" i="21"/>
  <c r="M25" i="21"/>
  <c r="M24" i="21"/>
  <c r="M23" i="21"/>
  <c r="M20" i="21"/>
  <c r="M19" i="21"/>
  <c r="M10" i="21"/>
  <c r="M11" i="21"/>
  <c r="M12" i="21"/>
  <c r="M13" i="21"/>
  <c r="M14" i="21"/>
  <c r="M15" i="21"/>
  <c r="M16" i="21"/>
  <c r="M9" i="21"/>
  <c r="M6" i="21"/>
  <c r="M7" i="21"/>
  <c r="M8" i="21"/>
  <c r="M5" i="21"/>
  <c r="Y44" i="21"/>
  <c r="Y43" i="21"/>
  <c r="Y42" i="21"/>
  <c r="Y41" i="21"/>
  <c r="Y40" i="21"/>
  <c r="Y39" i="21"/>
  <c r="Y38" i="21"/>
  <c r="Y47" i="21" s="1"/>
  <c r="V25" i="21"/>
  <c r="V24" i="21"/>
  <c r="V23" i="21"/>
  <c r="T23" i="21"/>
  <c r="T24" i="21" s="1"/>
  <c r="I25" i="21" s="1"/>
  <c r="J25" i="21" s="1"/>
  <c r="I23" i="21"/>
  <c r="J23" i="21" s="1"/>
  <c r="S21" i="21"/>
  <c r="S22" i="21" s="1"/>
  <c r="S23" i="21" s="1"/>
  <c r="S24" i="21" s="1"/>
  <c r="I21" i="21"/>
  <c r="J21" i="21" s="1"/>
  <c r="I20" i="21"/>
  <c r="J20" i="21" s="1"/>
  <c r="I19" i="21"/>
  <c r="J19" i="21" s="1"/>
  <c r="V17" i="21"/>
  <c r="J17" i="21"/>
  <c r="V16" i="21"/>
  <c r="I16" i="21"/>
  <c r="J16" i="21" s="1"/>
  <c r="V15" i="21"/>
  <c r="I15" i="21"/>
  <c r="J15" i="21" s="1"/>
  <c r="V14" i="21"/>
  <c r="I14" i="21"/>
  <c r="J14" i="21" s="1"/>
  <c r="V13" i="21"/>
  <c r="I13" i="21"/>
  <c r="J13" i="21" s="1"/>
  <c r="V12" i="21"/>
  <c r="I12" i="21"/>
  <c r="J12" i="21" s="1"/>
  <c r="V11" i="21"/>
  <c r="I11" i="21"/>
  <c r="J11" i="21" s="1"/>
  <c r="V10" i="21"/>
  <c r="I10" i="21"/>
  <c r="J10" i="21" s="1"/>
  <c r="V9" i="21"/>
  <c r="I9" i="21"/>
  <c r="J9" i="21" s="1"/>
  <c r="V8" i="21"/>
  <c r="I8" i="21"/>
  <c r="J8" i="21" s="1"/>
  <c r="V7" i="21"/>
  <c r="I7" i="21"/>
  <c r="J7" i="21" s="1"/>
  <c r="V6" i="21"/>
  <c r="I6" i="21"/>
  <c r="J6" i="21" s="1"/>
  <c r="V5" i="21"/>
  <c r="I5" i="21"/>
  <c r="J5" i="21" s="1"/>
  <c r="J4" i="21"/>
  <c r="K1" i="21"/>
  <c r="T25" i="18"/>
  <c r="T24" i="18"/>
  <c r="T23" i="18"/>
  <c r="S23" i="18"/>
  <c r="S24" i="18" s="1"/>
  <c r="T22" i="18"/>
  <c r="T21" i="18"/>
  <c r="R21" i="18"/>
  <c r="R22" i="18" s="1"/>
  <c r="R23" i="18" s="1"/>
  <c r="R24" i="18" s="1"/>
  <c r="I21" i="18"/>
  <c r="J21" i="18" s="1"/>
  <c r="T20" i="18"/>
  <c r="I20" i="18"/>
  <c r="J20" i="18" s="1"/>
  <c r="T19" i="18"/>
  <c r="I19" i="18"/>
  <c r="J19" i="18" s="1"/>
  <c r="T18" i="18"/>
  <c r="T17" i="18"/>
  <c r="J17" i="18"/>
  <c r="T16" i="18"/>
  <c r="I16" i="18"/>
  <c r="J16" i="18" s="1"/>
  <c r="T15" i="18"/>
  <c r="I15" i="18"/>
  <c r="J15" i="18" s="1"/>
  <c r="T14" i="18"/>
  <c r="I14" i="18"/>
  <c r="J14" i="18" s="1"/>
  <c r="T13" i="18"/>
  <c r="I13" i="18"/>
  <c r="J13" i="18" s="1"/>
  <c r="T12" i="18"/>
  <c r="I12" i="18"/>
  <c r="J12" i="18" s="1"/>
  <c r="T11" i="18"/>
  <c r="I11" i="18"/>
  <c r="J11" i="18" s="1"/>
  <c r="T10" i="18"/>
  <c r="I10" i="18"/>
  <c r="J10" i="18" s="1"/>
  <c r="T9" i="18"/>
  <c r="I9" i="18"/>
  <c r="J9" i="18" s="1"/>
  <c r="T8" i="18"/>
  <c r="I8" i="18"/>
  <c r="J8" i="18" s="1"/>
  <c r="T7" i="18"/>
  <c r="I7" i="18"/>
  <c r="J7" i="18" s="1"/>
  <c r="T6" i="18"/>
  <c r="I6" i="18"/>
  <c r="J6" i="18" s="1"/>
  <c r="T5" i="18"/>
  <c r="I5" i="18"/>
  <c r="J5" i="18" s="1"/>
  <c r="J4" i="18"/>
  <c r="X44" i="17"/>
  <c r="X43" i="17"/>
  <c r="X42" i="17"/>
  <c r="X41" i="17"/>
  <c r="X40" i="17"/>
  <c r="X39" i="17"/>
  <c r="X38" i="17"/>
  <c r="X47" i="17" s="1"/>
  <c r="U25" i="17"/>
  <c r="U24" i="17"/>
  <c r="U23" i="17"/>
  <c r="S23" i="17"/>
  <c r="S24" i="17" s="1"/>
  <c r="I25" i="17" s="1"/>
  <c r="J25" i="17" s="1"/>
  <c r="I23" i="17"/>
  <c r="J23" i="17" s="1"/>
  <c r="R21" i="17"/>
  <c r="R22" i="17" s="1"/>
  <c r="R23" i="17" s="1"/>
  <c r="R24" i="17" s="1"/>
  <c r="I21" i="17"/>
  <c r="J21" i="17" s="1"/>
  <c r="I20" i="17"/>
  <c r="J20" i="17" s="1"/>
  <c r="I19" i="17"/>
  <c r="J19" i="17" s="1"/>
  <c r="U17" i="17"/>
  <c r="J17" i="17"/>
  <c r="U16" i="17"/>
  <c r="I16" i="17"/>
  <c r="J16" i="17" s="1"/>
  <c r="U15" i="17"/>
  <c r="I15" i="17"/>
  <c r="J15" i="17" s="1"/>
  <c r="U14" i="17"/>
  <c r="I14" i="17"/>
  <c r="J14" i="17" s="1"/>
  <c r="U13" i="17"/>
  <c r="I13" i="17"/>
  <c r="J13" i="17" s="1"/>
  <c r="U12" i="17"/>
  <c r="I12" i="17"/>
  <c r="J12" i="17" s="1"/>
  <c r="U11" i="17"/>
  <c r="I11" i="17"/>
  <c r="J11" i="17" s="1"/>
  <c r="U10" i="17"/>
  <c r="I10" i="17"/>
  <c r="J10" i="17" s="1"/>
  <c r="U9" i="17"/>
  <c r="I9" i="17"/>
  <c r="J9" i="17" s="1"/>
  <c r="U8" i="17"/>
  <c r="I8" i="17"/>
  <c r="J8" i="17" s="1"/>
  <c r="U7" i="17"/>
  <c r="I7" i="17"/>
  <c r="J7" i="17" s="1"/>
  <c r="U6" i="17"/>
  <c r="I6" i="17"/>
  <c r="J6" i="17" s="1"/>
  <c r="U5" i="17"/>
  <c r="I5" i="17"/>
  <c r="J5" i="17" s="1"/>
  <c r="J4" i="17"/>
  <c r="H35" i="16"/>
  <c r="H34" i="16"/>
  <c r="H33" i="16"/>
  <c r="H32" i="16"/>
  <c r="H31" i="16"/>
  <c r="H22" i="16"/>
  <c r="H36" i="16" s="1"/>
  <c r="H27" i="16" s="1"/>
  <c r="B4" i="16"/>
  <c r="B3" i="16"/>
  <c r="B2" i="16"/>
  <c r="B1" i="16"/>
  <c r="N35" i="15"/>
  <c r="M26" i="15"/>
  <c r="D5" i="15"/>
  <c r="D4" i="15"/>
  <c r="D3" i="15"/>
  <c r="L29" i="14"/>
  <c r="L33" i="14" s="1"/>
  <c r="L20" i="14"/>
  <c r="L12" i="14"/>
  <c r="L40" i="13"/>
  <c r="J39" i="13"/>
  <c r="L39" i="13" s="1"/>
  <c r="J38" i="13"/>
  <c r="L38" i="13" s="1"/>
  <c r="L48" i="13" s="1"/>
  <c r="L50" i="13" s="1"/>
  <c r="L33" i="13"/>
  <c r="L19" i="13"/>
  <c r="J38" i="12"/>
  <c r="L38" i="12" s="1"/>
  <c r="L48" i="12" s="1"/>
  <c r="L50" i="12" s="1"/>
  <c r="L33" i="12"/>
  <c r="L19" i="12"/>
  <c r="L39" i="11"/>
  <c r="J38" i="11"/>
  <c r="L38" i="11" s="1"/>
  <c r="L48" i="11" s="1"/>
  <c r="L50" i="11" s="1"/>
  <c r="L33" i="11"/>
  <c r="L19" i="11"/>
  <c r="J38" i="10"/>
  <c r="L38" i="10" s="1"/>
  <c r="L48" i="10" s="1"/>
  <c r="L50" i="10" s="1"/>
  <c r="L33" i="10"/>
  <c r="L19" i="10"/>
  <c r="G48" i="9"/>
  <c r="H48" i="9" s="1"/>
  <c r="G47" i="9"/>
  <c r="H47" i="9" s="1"/>
  <c r="G46" i="9"/>
  <c r="H46" i="9" s="1"/>
  <c r="H49" i="9" s="1"/>
  <c r="G43" i="9"/>
  <c r="H43" i="9" s="1"/>
  <c r="G42" i="9"/>
  <c r="H42" i="9" s="1"/>
  <c r="G41" i="9"/>
  <c r="H41" i="9" s="1"/>
  <c r="H44" i="9" s="1"/>
  <c r="G38" i="9"/>
  <c r="H38" i="9" s="1"/>
  <c r="G37" i="9"/>
  <c r="H37" i="9" s="1"/>
  <c r="G36" i="9"/>
  <c r="H36" i="9" s="1"/>
  <c r="H39" i="9" s="1"/>
  <c r="G33" i="9"/>
  <c r="H33" i="9" s="1"/>
  <c r="G32" i="9"/>
  <c r="H32" i="9" s="1"/>
  <c r="G31" i="9"/>
  <c r="H31" i="9" s="1"/>
  <c r="H34" i="9" s="1"/>
  <c r="G28" i="9"/>
  <c r="H28" i="9" s="1"/>
  <c r="G27" i="9"/>
  <c r="H27" i="9" s="1"/>
  <c r="G26" i="9"/>
  <c r="H26" i="9" s="1"/>
  <c r="H29" i="9" s="1"/>
  <c r="G23" i="9"/>
  <c r="H23" i="9" s="1"/>
  <c r="G22" i="9"/>
  <c r="H22" i="9" s="1"/>
  <c r="G21" i="9"/>
  <c r="H21" i="9" s="1"/>
  <c r="H24" i="9" s="1"/>
  <c r="G18" i="9"/>
  <c r="H18" i="9" s="1"/>
  <c r="G17" i="9"/>
  <c r="H17" i="9" s="1"/>
  <c r="G16" i="9"/>
  <c r="H16" i="9" s="1"/>
  <c r="H19" i="9" s="1"/>
  <c r="G13" i="9"/>
  <c r="H13" i="9" s="1"/>
  <c r="G12" i="9"/>
  <c r="H12" i="9" s="1"/>
  <c r="G11" i="9"/>
  <c r="H11" i="9" s="1"/>
  <c r="H14" i="9" s="1"/>
  <c r="H51" i="9" s="1"/>
  <c r="H55" i="9" s="1"/>
  <c r="V20" i="8"/>
  <c r="U20" i="8"/>
  <c r="V17" i="8"/>
  <c r="U17" i="8"/>
  <c r="U14" i="8"/>
  <c r="U13" i="8"/>
  <c r="U12" i="8"/>
  <c r="U11" i="8"/>
  <c r="U10" i="8"/>
  <c r="C5" i="8"/>
  <c r="C4" i="8"/>
  <c r="S3" i="8"/>
  <c r="S5" i="8" s="1"/>
  <c r="C3" i="8"/>
  <c r="I41" i="7"/>
  <c r="A8" i="7"/>
  <c r="C4" i="7"/>
  <c r="C3" i="7"/>
  <c r="C2" i="7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B41" i="6"/>
  <c r="B37" i="6"/>
  <c r="F20" i="8" s="1"/>
  <c r="B36" i="6"/>
  <c r="F17" i="8" s="1"/>
  <c r="B35" i="6"/>
  <c r="F14" i="8" s="1"/>
  <c r="D14" i="8" s="1"/>
  <c r="T14" i="8" s="1"/>
  <c r="S14" i="8" s="1"/>
  <c r="B34" i="6"/>
  <c r="F13" i="8" s="1"/>
  <c r="D13" i="8" s="1"/>
  <c r="T13" i="8" s="1"/>
  <c r="S13" i="8" s="1"/>
  <c r="B33" i="6"/>
  <c r="F12" i="8" s="1"/>
  <c r="D12" i="8" s="1"/>
  <c r="T12" i="8" s="1"/>
  <c r="S12" i="8" s="1"/>
  <c r="B32" i="6"/>
  <c r="F11" i="8" s="1"/>
  <c r="D11" i="8" s="1"/>
  <c r="T11" i="8" s="1"/>
  <c r="S11" i="8" s="1"/>
  <c r="B31" i="6"/>
  <c r="F10" i="8" s="1"/>
  <c r="D4" i="6"/>
  <c r="D3" i="6"/>
  <c r="D2" i="6"/>
  <c r="W1" i="6"/>
  <c r="F37" i="5"/>
  <c r="E37" i="5"/>
  <c r="D37" i="5"/>
  <c r="C37" i="5"/>
  <c r="F30" i="5"/>
  <c r="E30" i="5"/>
  <c r="D30" i="5"/>
  <c r="C30" i="5"/>
  <c r="F18" i="5"/>
  <c r="E18" i="5"/>
  <c r="D18" i="5"/>
  <c r="C18" i="5"/>
  <c r="E19" i="4"/>
  <c r="E9" i="4"/>
  <c r="E11" i="4" s="1"/>
  <c r="K36" i="14" s="1"/>
  <c r="V12" i="3"/>
  <c r="C4" i="3"/>
  <c r="C3" i="3"/>
  <c r="C2" i="3"/>
  <c r="I1" i="3"/>
  <c r="F31" i="2"/>
  <c r="F30" i="2"/>
  <c r="F29" i="2"/>
  <c r="F28" i="2"/>
  <c r="D28" i="2"/>
  <c r="F27" i="2"/>
  <c r="I24" i="2"/>
  <c r="D18" i="2"/>
  <c r="D17" i="2"/>
  <c r="D16" i="2"/>
  <c r="D6" i="2"/>
  <c r="D5" i="2"/>
  <c r="D4" i="2"/>
  <c r="M27" i="21" l="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9" i="21"/>
  <c r="K20" i="21"/>
  <c r="K21" i="21"/>
  <c r="I24" i="21"/>
  <c r="J24" i="21" s="1"/>
  <c r="K24" i="21" s="1"/>
  <c r="I22" i="21"/>
  <c r="J22" i="21" s="1"/>
  <c r="K25" i="21"/>
  <c r="H27" i="2"/>
  <c r="G27" i="2"/>
  <c r="D29" i="2"/>
  <c r="H28" i="2"/>
  <c r="G28" i="2"/>
  <c r="G29" i="2"/>
  <c r="C40" i="5"/>
  <c r="C39" i="5"/>
  <c r="C41" i="5" s="1"/>
  <c r="C42" i="5" s="1"/>
  <c r="D40" i="5"/>
  <c r="D39" i="5"/>
  <c r="D41" i="5" s="1"/>
  <c r="D42" i="5" s="1"/>
  <c r="E40" i="5"/>
  <c r="E39" i="5"/>
  <c r="E41" i="5" s="1"/>
  <c r="E42" i="5" s="1"/>
  <c r="F40" i="5"/>
  <c r="F39" i="5"/>
  <c r="F41" i="5" s="1"/>
  <c r="F42" i="5" s="1"/>
  <c r="D10" i="8"/>
  <c r="F9" i="8"/>
  <c r="D17" i="8"/>
  <c r="F16" i="8"/>
  <c r="D20" i="8"/>
  <c r="F19" i="8"/>
  <c r="D42" i="6"/>
  <c r="B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L51" i="10"/>
  <c r="L52" i="10" s="1"/>
  <c r="L51" i="11"/>
  <c r="L52" i="11" s="1"/>
  <c r="L51" i="12"/>
  <c r="L52" i="12" s="1"/>
  <c r="L51" i="13"/>
  <c r="L52" i="13" s="1"/>
  <c r="L21" i="14"/>
  <c r="L22" i="14" s="1"/>
  <c r="K1" i="18"/>
  <c r="K1" i="17"/>
  <c r="J27" i="16"/>
  <c r="O25" i="16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9" i="17"/>
  <c r="K20" i="17"/>
  <c r="K21" i="17"/>
  <c r="I24" i="17"/>
  <c r="J24" i="17" s="1"/>
  <c r="K24" i="17" s="1"/>
  <c r="I22" i="17"/>
  <c r="J22" i="17" s="1"/>
  <c r="K25" i="17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9" i="18"/>
  <c r="K20" i="18"/>
  <c r="K21" i="18"/>
  <c r="I25" i="18"/>
  <c r="J25" i="18" s="1"/>
  <c r="K25" i="18" s="1"/>
  <c r="I24" i="18"/>
  <c r="J24" i="18" s="1"/>
  <c r="K24" i="18" s="1"/>
  <c r="I23" i="18"/>
  <c r="J23" i="18" s="1"/>
  <c r="K23" i="18" s="1"/>
  <c r="I22" i="18"/>
  <c r="J22" i="18" s="1"/>
  <c r="K22" i="21" l="1"/>
  <c r="J18" i="21"/>
  <c r="J26" i="21" s="1"/>
  <c r="K18" i="21"/>
  <c r="K4" i="21"/>
  <c r="K22" i="18"/>
  <c r="J18" i="18"/>
  <c r="J26" i="18" s="1"/>
  <c r="K18" i="18"/>
  <c r="K4" i="18"/>
  <c r="K22" i="17"/>
  <c r="J18" i="17"/>
  <c r="J26" i="17" s="1"/>
  <c r="K18" i="17"/>
  <c r="K4" i="17"/>
  <c r="L25" i="14"/>
  <c r="L35" i="14" s="1"/>
  <c r="L24" i="14"/>
  <c r="AG43" i="6"/>
  <c r="AC43" i="6"/>
  <c r="T20" i="8"/>
  <c r="S20" i="8" s="1"/>
  <c r="D19" i="8"/>
  <c r="T17" i="8"/>
  <c r="S17" i="8" s="1"/>
  <c r="S27" i="8" s="1"/>
  <c r="U27" i="8" s="1"/>
  <c r="D16" i="8"/>
  <c r="T10" i="8"/>
  <c r="S10" i="8" s="1"/>
  <c r="S26" i="8" s="1"/>
  <c r="U26" i="8" s="1"/>
  <c r="U28" i="8" s="1"/>
  <c r="D9" i="8"/>
  <c r="D23" i="8" s="1"/>
  <c r="D21" i="2"/>
  <c r="D20" i="2"/>
  <c r="D19" i="2"/>
  <c r="D15" i="2"/>
  <c r="E68" i="7"/>
  <c r="C42" i="4"/>
  <c r="E6" i="4"/>
  <c r="D30" i="2"/>
  <c r="H29" i="2"/>
  <c r="K26" i="21" l="1"/>
  <c r="D31" i="2"/>
  <c r="H30" i="2"/>
  <c r="G30" i="2"/>
  <c r="C34" i="4"/>
  <c r="E10" i="4"/>
  <c r="I12" i="2" s="1"/>
  <c r="G65" i="7"/>
  <c r="H65" i="7" s="1"/>
  <c r="G64" i="7"/>
  <c r="H64" i="7" s="1"/>
  <c r="G63" i="7"/>
  <c r="H63" i="7" s="1"/>
  <c r="G62" i="7"/>
  <c r="H62" i="7" s="1"/>
  <c r="G61" i="7"/>
  <c r="H61" i="7" s="1"/>
  <c r="E24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E27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E21" i="7" s="1"/>
  <c r="G42" i="7"/>
  <c r="H42" i="7" s="1"/>
  <c r="E17" i="7" s="1"/>
  <c r="G41" i="7"/>
  <c r="H41" i="7" s="1"/>
  <c r="D14" i="2"/>
  <c r="D24" i="2" s="1"/>
  <c r="F32" i="2"/>
  <c r="L36" i="14"/>
  <c r="L37" i="14" s="1"/>
  <c r="K26" i="17"/>
  <c r="K26" i="18"/>
  <c r="H32" i="2" l="1"/>
  <c r="G32" i="2"/>
  <c r="F17" i="7"/>
  <c r="G17" i="7" s="1"/>
  <c r="F15" i="2"/>
  <c r="G15" i="2" s="1"/>
  <c r="H15" i="2" s="1"/>
  <c r="F21" i="7"/>
  <c r="G21" i="7" s="1"/>
  <c r="F19" i="2"/>
  <c r="G19" i="2" s="1"/>
  <c r="H19" i="2" s="1"/>
  <c r="F27" i="7"/>
  <c r="G27" i="7" s="1"/>
  <c r="F21" i="2"/>
  <c r="G21" i="2" s="1"/>
  <c r="H21" i="2" s="1"/>
  <c r="E20" i="7"/>
  <c r="E19" i="7"/>
  <c r="E18" i="7"/>
  <c r="F24" i="7"/>
  <c r="G24" i="7" s="1"/>
  <c r="F20" i="2"/>
  <c r="G20" i="2" s="1"/>
  <c r="H20" i="2" s="1"/>
  <c r="H31" i="2"/>
  <c r="H33" i="2" s="1"/>
  <c r="C11" i="3" s="1"/>
  <c r="G31" i="2"/>
  <c r="G11" i="3" l="1"/>
  <c r="E11" i="3"/>
  <c r="Q11" i="3" s="1"/>
  <c r="R11" i="3" s="1"/>
  <c r="F18" i="7"/>
  <c r="G18" i="7" s="1"/>
  <c r="F16" i="2"/>
  <c r="G16" i="2" s="1"/>
  <c r="H16" i="2" s="1"/>
  <c r="F19" i="7"/>
  <c r="G19" i="7" s="1"/>
  <c r="F17" i="2"/>
  <c r="G17" i="2" s="1"/>
  <c r="H17" i="2" s="1"/>
  <c r="F20" i="7"/>
  <c r="G20" i="7" s="1"/>
  <c r="F18" i="2"/>
  <c r="G18" i="2" s="1"/>
  <c r="H18" i="2" s="1"/>
  <c r="H22" i="2"/>
  <c r="C10" i="3" l="1"/>
  <c r="G34" i="2"/>
  <c r="C12" i="3" l="1"/>
  <c r="C15" i="1" s="1"/>
  <c r="C16" i="1" s="1"/>
  <c r="G10" i="3"/>
  <c r="G12" i="3" s="1"/>
  <c r="E10" i="3"/>
  <c r="E12" i="3" l="1"/>
  <c r="Q10" i="3"/>
  <c r="R10" i="3" s="1"/>
  <c r="G13" i="3"/>
  <c r="F12" i="3"/>
  <c r="F13" i="3" s="1"/>
  <c r="E13" i="3" l="1"/>
  <c r="G19" i="3" s="1"/>
  <c r="Q12" i="3"/>
  <c r="R12" i="3" s="1"/>
  <c r="D12" i="3"/>
  <c r="D13" i="3" s="1"/>
</calcChain>
</file>

<file path=xl/sharedStrings.xml><?xml version="1.0" encoding="utf-8"?>
<sst xmlns="http://schemas.openxmlformats.org/spreadsheetml/2006/main" count="3419" uniqueCount="1634">
  <si>
    <t>TRIBUNAL REGIONAL FEDERAL DA 6ª REGIÃO</t>
  </si>
  <si>
    <t>SECAM - SECRETARIA DE ADMINISTRAÇÃO E SERVIÇOS</t>
  </si>
  <si>
    <t>DIEAR – DIVISÃO DE ENGENHARIA E ARQUITETURA</t>
  </si>
  <si>
    <t>SEPEA – SEÇÃO DE PROJETOS DE ENGENHARIA E ARQUITETURA</t>
  </si>
  <si>
    <t>QUADRO DE RESUMO DA CONTRATAÇÃO</t>
  </si>
  <si>
    <t>PREÇO FINAL</t>
  </si>
  <si>
    <t>OBSERVAÇÃO</t>
  </si>
  <si>
    <t>PLANILHA  ORÇAMENTÁRIA</t>
  </si>
  <si>
    <t>Os serviços referentes elaboração de projeto de detalhamento e orçamento detalhado tem duração 60 dias e será medido de modo global, tendo como base o escopo da contratação.</t>
  </si>
  <si>
    <t>TOTAL</t>
  </si>
  <si>
    <t>ORÇAMENTO DE REFERÊNCIA</t>
  </si>
  <si>
    <t xml:space="preserve">ORÇAMENTO DE REFERÊNCIA: </t>
  </si>
  <si>
    <t>DATA BASE: Novembro / 2023</t>
  </si>
  <si>
    <t>Contratação de empresa especializada para a elaboração projetos de readequação do pavimento Pilotis do edifício Euclidlys Reis Aguiar do Tribunal Regional Federal da 6º Região em Belo Horizonte/MG, para sua nova ocupação.</t>
  </si>
  <si>
    <t>QUANTIDADES</t>
  </si>
  <si>
    <t>TOTAL (R$)</t>
  </si>
  <si>
    <t>VALOR TOTAL (R$)</t>
  </si>
  <si>
    <t>QUANTIDADE</t>
  </si>
  <si>
    <t>UNIDADE</t>
  </si>
  <si>
    <t>SALÁRIO HORÁRIO BASE (R$)</t>
  </si>
  <si>
    <t>FATOR "K"</t>
  </si>
  <si>
    <t>SERVIÇOS PERMANENTES – EQUIPE TÉCNICA</t>
  </si>
  <si>
    <t>01.</t>
  </si>
  <si>
    <t>EQUIPE TÉCNICA</t>
  </si>
  <si>
    <t>01.01.</t>
  </si>
  <si>
    <t xml:space="preserve">ARQUITETO </t>
  </si>
  <si>
    <t>H-H</t>
  </si>
  <si>
    <t>01.02.</t>
  </si>
  <si>
    <t>ENGENHEIRO CIVIL ORÇAMENTISTA</t>
  </si>
  <si>
    <t>01.03.</t>
  </si>
  <si>
    <t>ENGENHEIRO ELETRICISTA</t>
  </si>
  <si>
    <t>01.04.</t>
  </si>
  <si>
    <t>ENGENHEIRO MECANICO</t>
  </si>
  <si>
    <t>01.05.</t>
  </si>
  <si>
    <t>ARQUITETO COORDENADOR</t>
  </si>
  <si>
    <t>01.06.</t>
  </si>
  <si>
    <t>AUXILIAR DE ESCRITÓRIO</t>
  </si>
  <si>
    <t>01.07.</t>
  </si>
  <si>
    <t>DESENHISTA PROJETISTA</t>
  </si>
  <si>
    <t xml:space="preserve">SUB-TOTAL ( A ) </t>
  </si>
  <si>
    <t>TOTAIS HORAS NORMAIS/QUANTIDADE DE FUNCIONÁRIOS</t>
  </si>
  <si>
    <t>PRAZO DE EXECUÇÃO (MESES)</t>
  </si>
  <si>
    <t>TRDE</t>
  </si>
  <si>
    <t>OUTROS CUSTOS DIRETOS</t>
  </si>
  <si>
    <t>03.</t>
  </si>
  <si>
    <t>VALOR BASE (R$)</t>
  </si>
  <si>
    <t>02.01</t>
  </si>
  <si>
    <t>IMPRESSÃO E SERVIÇOS GRÁFICOS</t>
  </si>
  <si>
    <t>MÊS</t>
  </si>
  <si>
    <t>02.02</t>
  </si>
  <si>
    <t>EQUIPAMENTOS DE INFORMÁTICA</t>
  </si>
  <si>
    <t>02.03.</t>
  </si>
  <si>
    <t>TELEFONIA E INTERNET</t>
  </si>
  <si>
    <t>02.04.</t>
  </si>
  <si>
    <t>MATERIAL DE EXPEDIENTE</t>
  </si>
  <si>
    <t>02.05.</t>
  </si>
  <si>
    <t>TRANSPORTES</t>
  </si>
  <si>
    <t>02.06.</t>
  </si>
  <si>
    <t>ANOTAÇÕES DE RESPONSABILIDADE TÉCNICA - ART</t>
  </si>
  <si>
    <t>UND</t>
  </si>
  <si>
    <t xml:space="preserve">SUB-TOTAL ( C ) </t>
  </si>
  <si>
    <t xml:space="preserve">VALOR TOTAL </t>
  </si>
  <si>
    <t>CRONOGRAMA FÍSICO-FINANCEIRO</t>
  </si>
  <si>
    <t>FASE DE PROJETOS</t>
  </si>
  <si>
    <t>ITEM</t>
  </si>
  <si>
    <t>DESCRIÇÃO</t>
  </si>
  <si>
    <t>VALOR (R$)</t>
  </si>
  <si>
    <t>QUANT</t>
  </si>
  <si>
    <t>VALOR</t>
  </si>
  <si>
    <t>mês 01</t>
  </si>
  <si>
    <t>mês 02</t>
  </si>
  <si>
    <t>mês 03</t>
  </si>
  <si>
    <t>mês 04</t>
  </si>
  <si>
    <t>mês 05</t>
  </si>
  <si>
    <t>mês 06</t>
  </si>
  <si>
    <t>VALOR TOTAL</t>
  </si>
  <si>
    <t>VALOR / PERCENTUAL ACUMULADO</t>
  </si>
  <si>
    <t>INDICE DE REAJUSTE</t>
  </si>
  <si>
    <t>VALOR MENSAL COM REAJUSTE</t>
  </si>
  <si>
    <t>VALOR ACUMULADO COM REAJUSTE</t>
  </si>
  <si>
    <t>CÁLCULO DO FATOR "K" E "TRDE"</t>
  </si>
  <si>
    <t>Legenda fator "K"*²</t>
  </si>
  <si>
    <t>%</t>
  </si>
  <si>
    <t>K1</t>
  </si>
  <si>
    <t>K2</t>
  </si>
  <si>
    <t>(valor estimado 20%, conforme "Orientações para Elaboração de Planilhas Orçamentárias Obras Públicas")</t>
  </si>
  <si>
    <t>K3</t>
  </si>
  <si>
    <t>(valor estimado 10%, conforme "Orientações para Elaboração de Planilhas Orçamentárias Obras Públicas")</t>
  </si>
  <si>
    <t>K4</t>
  </si>
  <si>
    <t>fator "K"</t>
  </si>
  <si>
    <t>CÁLCULO DO FATOR K4</t>
  </si>
  <si>
    <t>PIS</t>
  </si>
  <si>
    <t>COFINS</t>
  </si>
  <si>
    <t>Juiz de Fora</t>
  </si>
  <si>
    <t>ISS</t>
  </si>
  <si>
    <t>LEI Nº 10.630 DE 30 DE DEZEMBRO DE 2003 - DISPÕE SOBRE O IMPOSTO SOBRE SERVIÇOS DE QUALQUER NATUREZA - ISSQN.</t>
  </si>
  <si>
    <t>LEI Nº 11.500/2007 - ALTERA A REDAÇÃO E ACRESCENTA DISPOSITIVOS NA LEI Nº 10.630, DE 30 DE DEZEMBRO DE 2003 QUE "DISPÕE SOBRE O IMPOSTO SOBRE SERVIÇOS DE QUALQUER NATUREZA - ISSQN", E DÁ OUTRAS PROVIDÊNCIAS</t>
  </si>
  <si>
    <t>k4:</t>
  </si>
  <si>
    <r>
      <rPr>
        <sz val="11"/>
        <color rgb="FF808080"/>
        <rFont val="Calibri"/>
        <charset val="1"/>
      </rPr>
      <t xml:space="preserve">Art. 8º A alíquota máxima do Imposto Sobre Serviços de Qualquer Natureza é 5% (cinco por cento). </t>
    </r>
    <r>
      <rPr>
        <sz val="11"/>
        <color rgb="FFFF0000"/>
        <rFont val="Calibri"/>
        <charset val="1"/>
      </rPr>
      <t>????????</t>
    </r>
  </si>
  <si>
    <r>
      <rPr>
        <sz val="11"/>
        <color rgb="FF808080"/>
        <rFont val="Calibri"/>
        <charset val="1"/>
      </rPr>
      <t xml:space="preserve">Art. 8º-A A alíquota mínima do Imposto sobre Serviços de Qualquer Natureza é de 2% (dois por cento). </t>
    </r>
    <r>
      <rPr>
        <sz val="11"/>
        <color rgb="FFFF0000"/>
        <rFont val="Calibri"/>
        <charset val="1"/>
      </rPr>
      <t>???????</t>
    </r>
  </si>
  <si>
    <t>Legenda e fórmulas utilizadas conforme "Orientações para Elaboração de Planilhas Orçamentárias Obras Públicas" TCU.</t>
  </si>
  <si>
    <t>PV = [ CDsal x K ] + [ Cdoutros x TRDE ]</t>
  </si>
  <si>
    <t>K = (1+k1+k2)(1+k3)(1+k4)</t>
  </si>
  <si>
    <t>TRDE = (1+K3)(1+K4)</t>
  </si>
  <si>
    <t>sendo:</t>
  </si>
  <si>
    <t>- PV: preço de venda total praticado pela empresa de engenharia consultiva.</t>
  </si>
  <si>
    <t>- Cdsal: custo direto de salários.</t>
  </si>
  <si>
    <t>- K: fator "K"</t>
  </si>
  <si>
    <t>- Cdoutros: demais custos diretos</t>
  </si>
  <si>
    <t>- TRDE: taxa de ressarcimento de despesas e encargos</t>
  </si>
  <si>
    <r>
      <rPr>
        <sz val="11"/>
        <color rgb="FF000000"/>
        <rFont val="Calibri"/>
        <family val="2"/>
        <charset val="1"/>
      </rPr>
      <t xml:space="preserve">- K2: administração central da empresa de consultoria (ou </t>
    </r>
    <r>
      <rPr>
        <i/>
        <sz val="11"/>
        <color rgb="FF000000"/>
        <rFont val="Calibri"/>
        <family val="2"/>
        <charset val="1"/>
      </rPr>
      <t>overhead</t>
    </r>
    <r>
      <rPr>
        <sz val="11"/>
        <color rgb="FF000000"/>
        <rFont val="Calibri"/>
        <family val="2"/>
        <charset val="1"/>
      </rPr>
      <t>) - Valor estimado de acordo com Orientações TCU – 20%</t>
    </r>
  </si>
  <si>
    <t>- K3: remuneração bruta da empresa de consultoria - Valor estimado de acordo com Orientações TCU - 10%</t>
  </si>
  <si>
    <t>- K4: fator relativo aos tributos incidentes sobre o preço de venda, dado pela equação K4 = I/(1-I), em que “I” são os referidos tributos.</t>
  </si>
  <si>
    <t>- PIS - considerar 80 % da taxa - De acordo com Orientações do TCU</t>
  </si>
  <si>
    <t>- Cofins - Considerar 80 % da taxa - De acordo com Orientações do TCU</t>
  </si>
  <si>
    <t>Notas:</t>
  </si>
  <si>
    <t>*¹ Não foram incluídas passagens nos cálculos dos custos considerando a estimativa do preço mais vantajoso para a Administração.</t>
  </si>
  <si>
    <t>SINAPI – Cálculos e Parâmetros</t>
  </si>
  <si>
    <t>MINAS GERAIS</t>
  </si>
  <si>
    <t>VIGÊNCIA A PARTIR DE 12/2022</t>
  </si>
  <si>
    <t>ENCARGOS SOCIAIS SOBRE A MÃO DE OBRA</t>
  </si>
  <si>
    <t>COM DESONERAÇÃO</t>
  </si>
  <si>
    <t>SEM DESONERAÇÃO</t>
  </si>
  <si>
    <t>CÓDIGO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</si>
  <si>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</si>
  <si>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</si>
  <si>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</si>
  <si>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</si>
  <si>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</si>
  <si>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</si>
  <si>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</si>
  <si>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</si>
  <si>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</si>
  <si>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</si>
  <si>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</si>
  <si>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</si>
  <si>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</si>
  <si>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</si>
  <si>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</si>
  <si>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</si>
  <si>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</si>
  <si>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</si>
  <si>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</si>
  <si>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</si>
  <si>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</si>
  <si>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</si>
  <si>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</si>
  <si>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</si>
  <si>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</si>
  <si>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</si>
  <si>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</si>
  <si>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</si>
  <si>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</si>
  <si>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</si>
  <si>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</si>
  <si>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</si>
  <si>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</si>
  <si>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</si>
  <si>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</si>
  <si>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</si>
  <si>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</si>
  <si>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</si>
  <si>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</si>
  <si>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</si>
  <si>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</si>
  <si>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</si>
  <si>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</si>
  <si>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</si>
  <si>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</si>
  <si>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</si>
  <si>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</si>
  <si>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</si>
  <si>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</si>
  <si>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</si>
  <si>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</si>
  <si>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</si>
  <si>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</si>
  <si>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</si>
  <si>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</si>
  <si>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</si>
  <si>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</si>
  <si>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</si>
  <si>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</si>
  <si>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</si>
  <si>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</si>
  <si>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</si>
  <si>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</si>
  <si>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</si>
  <si>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TOTAL(A+B+C+D)</t>
  </si>
  <si>
    <t>Fonte: Informação Dias de Chuva – INMET</t>
  </si>
  <si>
    <t>PLANO DE TRABALHO</t>
  </si>
  <si>
    <t>FASES</t>
  </si>
  <si>
    <t>PERÍODO EM DIAS</t>
  </si>
  <si>
    <t>LEVANTAMENTO DE CAMPO/MEDIÇÕES</t>
  </si>
  <si>
    <t>Vistoria local e levantamento de campo</t>
  </si>
  <si>
    <t>SOLUÇÃO PARA TIPO DE PISO</t>
  </si>
  <si>
    <t>Apresentação de alternativas para substituição de piso e outras definições globais</t>
  </si>
  <si>
    <t>ELABORAÇÃO DOS PROJETOS</t>
  </si>
  <si>
    <t>Arquitetura/illuminação</t>
  </si>
  <si>
    <t>Elétrica/lóg.</t>
  </si>
  <si>
    <t>Climatização</t>
  </si>
  <si>
    <t>Orçamento/memoriais/especificação</t>
  </si>
  <si>
    <t>Prazo Total – (dias corridos)</t>
  </si>
  <si>
    <t xml:space="preserve">legenda: </t>
  </si>
  <si>
    <t>finais de semana</t>
  </si>
  <si>
    <t>AUXILIAR DE ESCRITÓRIO/TÉCNICO EDIF</t>
  </si>
  <si>
    <t xml:space="preserve">máximo </t>
  </si>
  <si>
    <t>média</t>
  </si>
  <si>
    <t>VALORES DE SALÁRIO MENSAL BASE E CUSTOS DE HOMEM HORA - SINAPI/BASE JANEIRO/2023</t>
  </si>
  <si>
    <t>item</t>
  </si>
  <si>
    <t>Descrição</t>
  </si>
  <si>
    <t>FONTES DE CONSULTA / SINAPI E SICRO</t>
  </si>
  <si>
    <t>SALÁRIO MENSAL</t>
  </si>
  <si>
    <t xml:space="preserve">VALOR ADOTADO </t>
  </si>
  <si>
    <t>VALOR ADOTADO</t>
  </si>
  <si>
    <t>REFERÊNCIA</t>
  </si>
  <si>
    <t>Código</t>
  </si>
  <si>
    <t xml:space="preserve">Valor Hora s/ ES </t>
  </si>
  <si>
    <t>01</t>
  </si>
  <si>
    <t>GRADUADO</t>
  </si>
  <si>
    <t>01.01</t>
  </si>
  <si>
    <t xml:space="preserve">ARQUITETO PLENO </t>
  </si>
  <si>
    <t>SINAPI(REF. 11/2023)</t>
  </si>
  <si>
    <t>01.02</t>
  </si>
  <si>
    <t xml:space="preserve">ENGENHEIRO CIVIL PLENO </t>
  </si>
  <si>
    <t>01.03</t>
  </si>
  <si>
    <t xml:space="preserve">ENGENHEIRO ELETRICISTA/AUTOMACAO PLENO </t>
  </si>
  <si>
    <t>01.04</t>
  </si>
  <si>
    <t xml:space="preserve">ENGENHEIRO MECANICO PLENO </t>
  </si>
  <si>
    <t>01.05</t>
  </si>
  <si>
    <t xml:space="preserve">ARQUITETO SENIOR </t>
  </si>
  <si>
    <t>TÉCNICO NÍVEL I</t>
  </si>
  <si>
    <t>01.0</t>
  </si>
  <si>
    <t xml:space="preserve">TECNICO DE EDIFICACOES </t>
  </si>
  <si>
    <t>DESENHISTA</t>
  </si>
  <si>
    <t>01.07</t>
  </si>
  <si>
    <t>Encargos Sociais SINAPI em Belo Horizonte a partir de 10/2023. Sem desoneração - Mensalista = 73,68%</t>
  </si>
  <si>
    <t>CUSTO DAS HORAS TÉCNICAS</t>
  </si>
  <si>
    <t>SINAPI</t>
  </si>
  <si>
    <t>10/2023</t>
  </si>
  <si>
    <t xml:space="preserve">SINAPI </t>
  </si>
  <si>
    <t>PROFISSIONAIS</t>
  </si>
  <si>
    <t>Unid.</t>
  </si>
  <si>
    <t>Custo/mês com leis sociais</t>
  </si>
  <si>
    <t>Custo/mês sem leis sociais</t>
  </si>
  <si>
    <t>Custo/hora sem leis sociais</t>
  </si>
  <si>
    <t xml:space="preserve">ARQUITETO JUNIOR </t>
  </si>
  <si>
    <t>MES</t>
  </si>
  <si>
    <t xml:space="preserve">AUXILIAR DE DESENHISTA </t>
  </si>
  <si>
    <t xml:space="preserve">AUXILIAR DE ESCRITORIO </t>
  </si>
  <si>
    <t>AUXILIAR DE SONDAGEM</t>
  </si>
  <si>
    <t>AUXILIAR DE TOPÓGRAFO COM ENCARGOS COMPLEMENTARES</t>
  </si>
  <si>
    <t xml:space="preserve">AUXILIAR TÉCNICO / ASSISTENTE DE ENGENHARIA </t>
  </si>
  <si>
    <t xml:space="preserve">DESENHISTA COPISTA </t>
  </si>
  <si>
    <t xml:space="preserve">DESENHISTA DETALHISTA </t>
  </si>
  <si>
    <t xml:space="preserve">DESENHISTA PROJETISTA </t>
  </si>
  <si>
    <t xml:space="preserve">ENGENHEIRO CIVIL JUNIOR </t>
  </si>
  <si>
    <t xml:space="preserve">ENGENHEIRO CIVIL SENIOR </t>
  </si>
  <si>
    <t xml:space="preserve">ENGENHEIRO ELETRICISTA/AUTOMACAO JUNIOR </t>
  </si>
  <si>
    <t xml:space="preserve">ENGENHEIRO ELETRICISTA/AUTOMACAO SENIOR </t>
  </si>
  <si>
    <t xml:space="preserve">ENGENHEIRO MECANICO JUNIOR </t>
  </si>
  <si>
    <t xml:space="preserve">ENGENHEIRO MECANICO SENIOR </t>
  </si>
  <si>
    <t xml:space="preserve">TÉCNICO EM SEGURANÇA DO TRABALHO </t>
  </si>
  <si>
    <t xml:space="preserve">TÉCNICO EM SONDAGEM </t>
  </si>
  <si>
    <r>
      <rPr>
        <sz val="11"/>
        <color rgb="FF000000"/>
        <rFont val="Calibri"/>
        <charset val="1"/>
      </rPr>
      <t>Encargos Sociais SINAPI em Belo Horizonte a partir de 10</t>
    </r>
    <r>
      <rPr>
        <sz val="11"/>
        <color rgb="FFFF0000"/>
        <rFont val="Calibri"/>
        <charset val="1"/>
      </rPr>
      <t>/2023</t>
    </r>
    <r>
      <rPr>
        <sz val="11"/>
        <color rgb="FF000000"/>
        <rFont val="Calibri"/>
        <charset val="1"/>
      </rPr>
      <t>. Não Desonerado - Mensalista =</t>
    </r>
    <r>
      <rPr>
        <b/>
        <sz val="11"/>
        <color rgb="FF000000"/>
        <rFont val="Calibri"/>
        <charset val="1"/>
      </rPr>
      <t xml:space="preserve"> 73,68%</t>
    </r>
  </si>
  <si>
    <t>horas semanais</t>
  </si>
  <si>
    <t>dias/semana</t>
  </si>
  <si>
    <t>Horas/dia</t>
  </si>
  <si>
    <t>dias por mês</t>
  </si>
  <si>
    <t>Horas mensal</t>
  </si>
  <si>
    <t>QUADRO DE DIMENSIONAMENTO TÉCNICO</t>
  </si>
  <si>
    <t>FASE DE PROJETO</t>
  </si>
  <si>
    <t>LEVANTAMENTO DAS HORAS TÉCNICAS</t>
  </si>
  <si>
    <t>ITENS</t>
  </si>
  <si>
    <t>FUNÇÕES</t>
  </si>
  <si>
    <t>Qte HORAS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</si>
  <si>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</si>
  <si>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</si>
  <si>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</si>
  <si>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</si>
  <si>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</si>
  <si>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</si>
  <si>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</si>
  <si>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</si>
  <si>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</si>
  <si>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</si>
  <si>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</si>
  <si>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</si>
  <si>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Horas Totais</t>
  </si>
  <si>
    <t>Horas por dia</t>
  </si>
  <si>
    <t>Dias</t>
  </si>
  <si>
    <t>Meses*</t>
  </si>
  <si>
    <t xml:space="preserve">GRADUADO </t>
  </si>
  <si>
    <t xml:space="preserve">TÉCNICO NÍVEL </t>
  </si>
  <si>
    <t>03.01</t>
  </si>
  <si>
    <t>04.</t>
  </si>
  <si>
    <t>04.01</t>
  </si>
  <si>
    <t>*</t>
  </si>
  <si>
    <t>ajustado para considerar 01 mês de aprovação pelo TRF6, neste período não se considera atividades pela contratada</t>
  </si>
  <si>
    <t>horas totais</t>
  </si>
  <si>
    <t>meses / mês</t>
  </si>
  <si>
    <t xml:space="preserve">PREMISSAS - </t>
  </si>
  <si>
    <t>Nivel Superior</t>
  </si>
  <si>
    <t>Nivel Médio</t>
  </si>
  <si>
    <t xml:space="preserve">Coef. = </t>
  </si>
  <si>
    <t>Equipe:</t>
  </si>
  <si>
    <t>Coordenador</t>
  </si>
  <si>
    <t>Graduado I</t>
  </si>
  <si>
    <t>Graduado II</t>
  </si>
  <si>
    <t>Técnico I</t>
  </si>
  <si>
    <t>Desenhista</t>
  </si>
  <si>
    <t>Consultor</t>
  </si>
  <si>
    <t>Qtde de Art Cargo e Função</t>
  </si>
  <si>
    <t>Qtde de Art Fiscalização</t>
  </si>
  <si>
    <t>Qtde de Art Projeto</t>
  </si>
  <si>
    <t>ESTIMATIVA DE OUTROS CUSTOS DIRETOS</t>
  </si>
  <si>
    <t>ÓRGÃO CONTRATANTE: TRIBUNAL REGIONAL FEDERAL DA 6º REGIÃO</t>
  </si>
  <si>
    <t>OBJETO: Contratação de profissional ou empresa especializada para prestação de serviços de atualização da planilha orçamentária de referência para a licitação dos serviços de execução do projeto técnico de recuperação das patologias estruturais encontradas no edifício sede da Subseção Judiciária de Juiz de Fora.</t>
  </si>
  <si>
    <t>DATA-BASE: 07/2022/SINAPI</t>
  </si>
  <si>
    <t>UNID.</t>
  </si>
  <si>
    <t>QUANT.</t>
  </si>
  <si>
    <t>PR. UNIT. S/"TRDE"</t>
  </si>
  <si>
    <t>SUBTOTAL S/ "TRDE"</t>
  </si>
  <si>
    <t>1.0</t>
  </si>
  <si>
    <t>RELATÓRIO DIÁRIO DE OBRA</t>
  </si>
  <si>
    <t>SUDECAP</t>
  </si>
  <si>
    <t>Encadernações</t>
  </si>
  <si>
    <t>Cópia/ impressão A4</t>
  </si>
  <si>
    <t>Impressão A1</t>
  </si>
  <si>
    <t>SUBTOTAL:</t>
  </si>
  <si>
    <t>2.0</t>
  </si>
  <si>
    <t>RELATÓRIO SEMANAL DE OBRA</t>
  </si>
  <si>
    <t>3.0</t>
  </si>
  <si>
    <t>RELATÓRIO MENSAL DE ACOMPANHAMENTO DA OBRA</t>
  </si>
  <si>
    <t>4.0</t>
  </si>
  <si>
    <t>RELATÓRIO DE MEDIÇÃO DE OBRA</t>
  </si>
  <si>
    <t>5.0</t>
  </si>
  <si>
    <t>BOLETIM DE INSUMOS E EQUIPAMENTOS</t>
  </si>
  <si>
    <t>6.0</t>
  </si>
  <si>
    <t>RELATÓRIO DE COMISSIONAMENTO</t>
  </si>
  <si>
    <t>7.0</t>
  </si>
  <si>
    <t>PROJETOS  E MEMORIAIS</t>
  </si>
  <si>
    <t>PARECER TÉCNICO - CONSULTORIA</t>
  </si>
  <si>
    <t>TOTAL:</t>
  </si>
  <si>
    <t>Período =</t>
  </si>
  <si>
    <t>meses</t>
  </si>
  <si>
    <t>Observações:</t>
  </si>
  <si>
    <t>Verificar preço unitário. (ver aba "Ref.  Impressao")</t>
  </si>
  <si>
    <t>R$ / mês =</t>
  </si>
  <si>
    <t>COMPOSIÇÃO  DE PREÇO UNITÁRIO</t>
  </si>
  <si>
    <t>Data:</t>
  </si>
  <si>
    <t>SERVIÇO:</t>
  </si>
  <si>
    <t>03.02</t>
  </si>
  <si>
    <t>EQUIPAMENTOS</t>
  </si>
  <si>
    <t>UTILIZAÇÃO OPERATIVA</t>
  </si>
  <si>
    <t>UTILIZAÇÃO IMPRODUTIVA</t>
  </si>
  <si>
    <t>CUSTO OPER</t>
  </si>
  <si>
    <t>CUSTO IMPROD</t>
  </si>
  <si>
    <t>CUSTO</t>
  </si>
  <si>
    <t>HORÁRIO</t>
  </si>
  <si>
    <t>(A) CUSTO HORÁRIO DE EQUIPAMENTOS - TOTAL</t>
  </si>
  <si>
    <t>MÃO-DE-OBRA SUPLEMENTAR</t>
  </si>
  <si>
    <t>COEFICIENTE</t>
  </si>
  <si>
    <t xml:space="preserve">SALÁRIO </t>
  </si>
  <si>
    <t>BASE</t>
  </si>
  <si>
    <t>(B) CUSTO HORÁRIO DE MÃO-DE-OBRA</t>
  </si>
  <si>
    <t>Encargos Sociais de</t>
  </si>
  <si>
    <t>(B) CUSTO UNITÁRIO DE MÃO DE OBRA</t>
  </si>
  <si>
    <t>CUSTO HORÁRIO TOTAL</t>
  </si>
  <si>
    <t>PRODUÇÃO DA EQUIPE (C )</t>
  </si>
  <si>
    <t>(D) CUSTO UNITÁRIO DE EXECUÇÃO  (A) + (B) / C</t>
  </si>
  <si>
    <t>MATERIAIS/SERVIÇOS</t>
  </si>
  <si>
    <t>CONSUMO</t>
  </si>
  <si>
    <t>CUSTO UNITÁRIO</t>
  </si>
  <si>
    <t xml:space="preserve">CUSTO </t>
  </si>
  <si>
    <t>10540/ORSE</t>
  </si>
  <si>
    <t>Aluguel de computador notebook</t>
  </si>
  <si>
    <t>Novembro/23</t>
  </si>
  <si>
    <t>Coef. 2</t>
  </si>
  <si>
    <t>(E) CUSTO DE MATERIAIS - TOTAL</t>
  </si>
  <si>
    <t>CUSTO UNITÁRIO-TOTAL (A)+(D)+(E)</t>
  </si>
  <si>
    <t>PREÇO UNITÁRIO TOTAL</t>
  </si>
  <si>
    <t>27/111</t>
  </si>
  <si>
    <t>TELEFONIA (FIXA E MÓVEL) E INTERNET</t>
  </si>
  <si>
    <t>03.03</t>
  </si>
  <si>
    <t>10542/ORSE</t>
  </si>
  <si>
    <t>Aluguel de telefone celular - aquisição</t>
  </si>
  <si>
    <t>Coef. = 2</t>
  </si>
  <si>
    <t>10558/ORSE</t>
  </si>
  <si>
    <t>Internet - dispêndio mensal</t>
  </si>
  <si>
    <t>MATERIAIS DE CONSUMO DE ESCRITÓRIO (CANETAS,  RÉGUAS, GRAMPEADORES, PAPEL, ETC.)</t>
  </si>
  <si>
    <t>03.04</t>
  </si>
  <si>
    <t>10562/ORSE</t>
  </si>
  <si>
    <t>VALE TRANSPORTE</t>
  </si>
  <si>
    <t>03.05</t>
  </si>
  <si>
    <t>Pesquisa</t>
  </si>
  <si>
    <t>VALE TRANSPORTE - Técnico</t>
  </si>
  <si>
    <t>Coef. 1,09</t>
  </si>
  <si>
    <t>VALE TRANSPORTE - Engenheiro</t>
  </si>
  <si>
    <t>Coef. 0,91</t>
  </si>
  <si>
    <t>Transporte por aplicativo - visitas/levantamentos técnicas</t>
  </si>
  <si>
    <t>BH reajustou tarifas em 2024</t>
  </si>
  <si>
    <t>https://www.otempo.com.br/cidades/passagem-de-onibus-metropolitano-de-bh-esta-mais-cara-a-partir-desta-terca-feira-1.3308196</t>
  </si>
  <si>
    <t>03.06</t>
  </si>
  <si>
    <t>UN</t>
  </si>
  <si>
    <t xml:space="preserve"> </t>
  </si>
  <si>
    <t>cotação</t>
  </si>
  <si>
    <t>ART DE CARGO E FUNÇÃO</t>
  </si>
  <si>
    <t>1)ART de Cargo e função, valor obtido de acordo com site do CREA-MG, em conformidade com o Art.4 da Resolução 517, de 24/09/2010, em anexo os dados consultados;</t>
  </si>
  <si>
    <t>2)Valores de ARTs – tabela conforme Resolução 1.067/15, Decisão Plenária PL1.458/2022, do Confea</t>
  </si>
  <si>
    <t>SEGOB – DIEAR - TRF-6</t>
  </si>
  <si>
    <t>CÓD.</t>
  </si>
  <si>
    <t>REF.</t>
  </si>
  <si>
    <t>Item</t>
  </si>
  <si>
    <t>FINAL</t>
  </si>
  <si>
    <t>64.11.01</t>
  </si>
  <si>
    <t>64.12.02_A</t>
  </si>
  <si>
    <t>64.12.04</t>
  </si>
  <si>
    <t>64</t>
  </si>
  <si>
    <t>SERVICOS DE GRAFICA</t>
  </si>
  <si>
    <t>64.01</t>
  </si>
  <si>
    <t>COPIA XEROGRAFICA SULFITE</t>
  </si>
  <si>
    <t>64.01.03</t>
  </si>
  <si>
    <t>FORMATO A2</t>
  </si>
  <si>
    <t>64.01.04</t>
  </si>
  <si>
    <t>FORMATO A1</t>
  </si>
  <si>
    <t>64.01.05</t>
  </si>
  <si>
    <t>FORMATO A0</t>
  </si>
  <si>
    <t>64.07</t>
  </si>
  <si>
    <t>XEROX SIMPLES OPACO</t>
  </si>
  <si>
    <t>64.07.01</t>
  </si>
  <si>
    <t>FORMATO A4</t>
  </si>
  <si>
    <t>64.07.02</t>
  </si>
  <si>
    <t>FORMATO A3</t>
  </si>
  <si>
    <t>64.09</t>
  </si>
  <si>
    <t>XEROX COLORIDO SULFITE</t>
  </si>
  <si>
    <t>64.09.01</t>
  </si>
  <si>
    <t>64.09.02</t>
  </si>
  <si>
    <t>64.11</t>
  </si>
  <si>
    <t>ENCADERNACAO</t>
  </si>
  <si>
    <t>EM CAPA A4 DE ACETATO, PVC/CROMICOTE, C/ ESPIRAL</t>
  </si>
  <si>
    <t>64.12</t>
  </si>
  <si>
    <t>PLOTAGEM PRETO E BRANCO SULFITE</t>
  </si>
  <si>
    <t>64.12.02</t>
  </si>
  <si>
    <t>64.12.03</t>
  </si>
  <si>
    <t>64.12.05</t>
  </si>
  <si>
    <t>64.12.07</t>
  </si>
  <si>
    <t>FORMATO A1 EXTENDIDO</t>
  </si>
  <si>
    <t>64.12.08</t>
  </si>
  <si>
    <t>FORMATO A0 EXTENDIDO</t>
  </si>
  <si>
    <t>64.15</t>
  </si>
  <si>
    <t>PLOTAGEM COLORIDA SULFITE</t>
  </si>
  <si>
    <t>64.15.01</t>
  </si>
  <si>
    <t>64.15.02</t>
  </si>
  <si>
    <t>64.15.03</t>
  </si>
  <si>
    <t>64.15.04</t>
  </si>
  <si>
    <t>64.15.05</t>
  </si>
  <si>
    <t>64.15.07</t>
  </si>
  <si>
    <t>64.15.08</t>
  </si>
  <si>
    <t>64.18</t>
  </si>
  <si>
    <t>DIGITALIZAÇÃO DE FORMATOS</t>
  </si>
  <si>
    <t>64.18.01</t>
  </si>
  <si>
    <t>DIGITALIZAÇÃO DE FORMATOS A0 (PDF OU EQUIVALENTE)</t>
  </si>
  <si>
    <t>64.18.02</t>
  </si>
  <si>
    <t>DIGITALIZAÇÃO DE FORMATOS A1 (PDF OU EQUIVALENTE)</t>
  </si>
  <si>
    <t>64.18.03</t>
  </si>
  <si>
    <t>DIGITALIZAÇÃO DE FORMATOS A2 (PDF OU EQUIVALENTE)</t>
  </si>
  <si>
    <t>64.18.04</t>
  </si>
  <si>
    <t>DIGITALIZAÇÃO DE FORMATOS A3 (PDF OU EQUIVALENTE)</t>
  </si>
  <si>
    <t>64.18.05</t>
  </si>
  <si>
    <t>DIGITALIZAÇÃO DE FORMATOS A4 (PDF OU EQUIVALENTE)</t>
  </si>
  <si>
    <t>CÁLCULO DA TAXA DE BENEFÍCIOS E DESPESAS INDIRETA - BDI PARA ENGENHARIA CONSULTIVA</t>
  </si>
  <si>
    <t>Em que:</t>
  </si>
  <si>
    <t>G = taxa representativa de Garantias;</t>
  </si>
  <si>
    <t>PV = Preço de Venda;</t>
  </si>
  <si>
    <t>AC = taxa representativa das despesas de rateio da Administração Central;</t>
  </si>
  <si>
    <t>DF = taxa representativa das Despesas Financeiras;</t>
  </si>
  <si>
    <t>CD = Custo Direto;</t>
  </si>
  <si>
    <t>S = taxa representativa de Seguros;</t>
  </si>
  <si>
    <t>L = taxa representativa do Lucro;</t>
  </si>
  <si>
    <t>BDI = Benefício e Despesas Indiretas (lucro e despesas indiretas);</t>
  </si>
  <si>
    <t>R = taxa representativa de Riscos;</t>
  </si>
  <si>
    <t>I = taxa representativa da incidência de Impostos.</t>
  </si>
  <si>
    <t>NOTA: A fórmula adotada para o cálculo do BDI é a desenvolvido pelo Tribunal de Contas da União - TCU, apresentado no âmbito do acórdão TC 2622/2013.</t>
  </si>
  <si>
    <t>PERCENTUAIS DOS COMPONENTES DO BDI SUGERIDOS PELO TCU</t>
  </si>
  <si>
    <t>1º QUARTIL</t>
  </si>
  <si>
    <t>3º QUARTIL</t>
  </si>
  <si>
    <t>MÉDIO</t>
  </si>
  <si>
    <t>ADOTADO</t>
  </si>
  <si>
    <t>ADMINISTRAÇÃO CENTRAL - LUCRO</t>
  </si>
  <si>
    <t>A. Central</t>
  </si>
  <si>
    <t>Lucro</t>
  </si>
  <si>
    <t xml:space="preserve">CONSTRUÇÃO DE EDIFÍCIOS </t>
  </si>
  <si>
    <t>DESPESAS FINANCEIRAS</t>
  </si>
  <si>
    <t>SEGURO + GARANTIAS</t>
  </si>
  <si>
    <t>RISCOS</t>
  </si>
  <si>
    <t>PERCENTUAL TOTAL DOS TRIBUTOS:</t>
  </si>
  <si>
    <t>Recomendação TCU: Redução de 20% da alíquota do PIS e COFINS</t>
  </si>
  <si>
    <t>N/A</t>
  </si>
  <si>
    <t>CONFINS</t>
  </si>
  <si>
    <t>(80% de 1,65%)</t>
  </si>
  <si>
    <t>(80% de 7,60%)</t>
  </si>
  <si>
    <r>
      <rPr>
        <sz val="16"/>
        <color rgb="FF1F497D"/>
        <rFont val="Arial"/>
        <family val="2"/>
        <charset val="1"/>
      </rPr>
      <t xml:space="preserve">PERCENTUAL DE BDI CALCULADO </t>
    </r>
    <r>
      <rPr>
        <sz val="16"/>
        <color rgb="FF1F497D"/>
        <rFont val="Calibri"/>
        <family val="2"/>
        <charset val="1"/>
      </rPr>
      <t>=&gt;</t>
    </r>
  </si>
  <si>
    <t>RESUMO</t>
  </si>
  <si>
    <t>DESCRIÇÃO DOS ITENS</t>
  </si>
  <si>
    <t>SG = taxa representativa de Seguros + Garantias</t>
  </si>
  <si>
    <t xml:space="preserve">FÓRMULA:  BDI = (((1+AC+SG+R) X (1+DF) X (1+L)) / (1-I))-1 </t>
  </si>
  <si>
    <r>
      <rPr>
        <sz val="10"/>
        <rFont val="Arial"/>
        <family val="2"/>
        <charset val="1"/>
      </rPr>
      <t xml:space="preserve">1 -  Os percentuais de PIS e COFINS adotados referem-se a pessoas jurídcas sujeitas ao </t>
    </r>
    <r>
      <rPr>
        <b/>
        <sz val="10"/>
        <rFont val="Arial"/>
        <family val="2"/>
        <charset val="1"/>
      </rPr>
      <t xml:space="preserve">regime de incidência não-cumulativa, </t>
    </r>
    <r>
      <rPr>
        <sz val="10"/>
        <rFont val="Arial"/>
        <family val="2"/>
        <charset val="1"/>
      </rPr>
      <t xml:space="preserve">considerando-se o </t>
    </r>
    <r>
      <rPr>
        <b/>
        <sz val="10"/>
        <rFont val="Arial"/>
        <family val="2"/>
        <charset val="1"/>
      </rPr>
      <t>desconto de 20%</t>
    </r>
    <r>
      <rPr>
        <sz val="10"/>
        <rFont val="Arial"/>
        <family val="2"/>
        <charset val="1"/>
      </rPr>
      <t xml:space="preserve"> indicado pelo SINAENCO (Acórdão TCU-Plenário N. 2.622/2013, Lei N. 2.622/2013, Lei 10.637/2002, Lei N. 10.833/2003 e publicação Orientações Para Elaboração de Planilhas Orçamentárias de Obras Públicas do TCU - pag. 92 . Eventuais ajustes nas alíquotas de PIS e COFINS devem ser feitos pelos lictantes de acordo com sua real situação tributária.</t>
    </r>
  </si>
  <si>
    <t>2 - O percentual do ISS a ser adotado para a execução de serviços de engenharia consultiva deverá observar a legislação tributária municipal onde serão prestados os serviços.</t>
  </si>
  <si>
    <t>3 - Para serviços de engenharia consultiva não é permitida a utilização de mão de obra desonerada na cotação dos serviços. Logo, não deverá ser utilizada na planilha de composição do BDI alíquota referente à Contribuição Previdenciária sobre a Receita Bruta - CPRB.</t>
  </si>
  <si>
    <t xml:space="preserve">4 - Para alterar os percentuais adotados para a composição de BDI, utllizar as células de cor </t>
  </si>
  <si>
    <t>5 - Preencher o nome e o CREA/CAU do autor da planilha.</t>
  </si>
  <si>
    <t>AUTOR DA PLANILHA REFERENCIAL DE BDI</t>
  </si>
  <si>
    <t>ENG. CIVIL XXXX</t>
  </si>
  <si>
    <t>CREA Nº XXX/UF</t>
  </si>
  <si>
    <t xml:space="preserve">BDI = </t>
  </si>
  <si>
    <t>Referência</t>
  </si>
  <si>
    <t>Descrição/Justificativa</t>
  </si>
  <si>
    <t xml:space="preserve">UNIDADE </t>
  </si>
  <si>
    <t>PREÇO UNITÁRIO</t>
  </si>
  <si>
    <t>CUSTO (R$)
sem BDI</t>
  </si>
  <si>
    <t>PREÇO TOTAL (R$)
com BDI</t>
  </si>
  <si>
    <t>PROJETOS</t>
  </si>
  <si>
    <t>1.1</t>
  </si>
  <si>
    <t>Layout arquitetônico – A1</t>
  </si>
  <si>
    <t>62.01.04</t>
  </si>
  <si>
    <t>1.2</t>
  </si>
  <si>
    <t>Demolições e remoções – A1</t>
  </si>
  <si>
    <t>62.01.30</t>
  </si>
  <si>
    <t>1.3</t>
  </si>
  <si>
    <t>Projeto de acessibilidade – A1</t>
  </si>
  <si>
    <t>1.4</t>
  </si>
  <si>
    <t>Caderno de detalhes – A1</t>
  </si>
  <si>
    <t>62.01.29</t>
  </si>
  <si>
    <t>1.5</t>
  </si>
  <si>
    <t>Planta de detalhes piso (elevado) – A1</t>
  </si>
  <si>
    <t>1.6</t>
  </si>
  <si>
    <t>Projeto PPCI – A1</t>
  </si>
  <si>
    <t>62.01.23</t>
  </si>
  <si>
    <t>Ano: 2023</t>
  </si>
  <si>
    <t>1.7</t>
  </si>
  <si>
    <t>Projeto hidrossanitário, adaptação acessibilidade – A1</t>
  </si>
  <si>
    <t>índice INCC</t>
  </si>
  <si>
    <t>1.8</t>
  </si>
  <si>
    <t>Projeto Luminotécnico – A1</t>
  </si>
  <si>
    <t>62.01.38</t>
  </si>
  <si>
    <t>Mês</t>
  </si>
  <si>
    <t>índice</t>
  </si>
  <si>
    <t>Var% Mês</t>
  </si>
  <si>
    <t>Acum. Ano%</t>
  </si>
  <si>
    <t>Acum. 12 meses%</t>
  </si>
  <si>
    <t>1.9</t>
  </si>
  <si>
    <t>Projeto de Climatização, frigorígena e renovação de ar – A1</t>
  </si>
  <si>
    <t>62.01.35</t>
  </si>
  <si>
    <t>JAN</t>
  </si>
  <si>
    <t>1.10</t>
  </si>
  <si>
    <t>Projeto de Climatização, elétrica/logica – A1</t>
  </si>
  <si>
    <t>FEV</t>
  </si>
  <si>
    <t>1.11</t>
  </si>
  <si>
    <t>Projeto elétrica – A1</t>
  </si>
  <si>
    <t>62.01.33</t>
  </si>
  <si>
    <t>MAR</t>
  </si>
  <si>
    <t>1.12</t>
  </si>
  <si>
    <t>Projeto cabeamento estruturado e CFTV – A1</t>
  </si>
  <si>
    <t>62.01.20</t>
  </si>
  <si>
    <t>ABR</t>
  </si>
  <si>
    <t>MAI</t>
  </si>
  <si>
    <t>DOCUMENTOS</t>
  </si>
  <si>
    <t>JUN</t>
  </si>
  <si>
    <t>2.1</t>
  </si>
  <si>
    <t>Memória de cálculo, climatização</t>
  </si>
  <si>
    <t>CO-27453</t>
  </si>
  <si>
    <t>SETOP</t>
  </si>
  <si>
    <t>M2</t>
  </si>
  <si>
    <t>JUL</t>
  </si>
  <si>
    <t>2.2</t>
  </si>
  <si>
    <t>Memória de cálculo, elétrica</t>
  </si>
  <si>
    <t>AGO</t>
  </si>
  <si>
    <t>2.3</t>
  </si>
  <si>
    <t>Memorial descritivo (especificações de materiais e caderno de encargos)</t>
  </si>
  <si>
    <t>SET</t>
  </si>
  <si>
    <t>2.4</t>
  </si>
  <si>
    <t>Cronograma executivo</t>
  </si>
  <si>
    <t>OUT</t>
  </si>
  <si>
    <t>2.5</t>
  </si>
  <si>
    <t>Orçamento (planilhas analítica e sintética, CUP’s, cronograma físico financeiro, BDI, encargos)</t>
  </si>
  <si>
    <t>CP.62.24.10</t>
  </si>
  <si>
    <t>NOV</t>
  </si>
  <si>
    <t>2.6</t>
  </si>
  <si>
    <t>Curvas ABC, materiais e M.O.</t>
  </si>
  <si>
    <t>DEZ</t>
  </si>
  <si>
    <t>2.7</t>
  </si>
  <si>
    <t>Plano de Gerenciamento de Resíduos Sólidos</t>
  </si>
  <si>
    <t>62.24.16</t>
  </si>
  <si>
    <t>Fonte: FGV</t>
  </si>
  <si>
    <t>18.01.2024</t>
  </si>
  <si>
    <t>Obs: Mais informações: economia@secovi.com.br</t>
  </si>
  <si>
    <t>1) Referência SETOP de 08.2023, para atualizar para a data das propostas foi utilizado o índice INCC de Setembro a dezembro de 2023 (na data de 18.01.24 a última atualização do INCC era de dez/2023)</t>
  </si>
  <si>
    <t>2) Referência SUDECAP de 10.2023, para atualizar para a data das propostas foi utilizado o índice INCC de Outubro a dezembro de 2023 (na data de 18.01.24 a última atualização do INCC era de dez/2023)</t>
  </si>
  <si>
    <t>3) item 2.5 composição própria</t>
  </si>
  <si>
    <t>ORÇAMENTO ANALÍTICO DE PROJETO EXECUTIVO - PEQUENO PORTE</t>
  </si>
  <si>
    <t>COEF</t>
  </si>
  <si>
    <t>CUSTO UN</t>
  </si>
  <si>
    <t>56.11.05</t>
  </si>
  <si>
    <t>ENGENHEIRO INTERMEDIARIO - PROJETO</t>
  </si>
  <si>
    <t>H</t>
  </si>
  <si>
    <t>56.14.02</t>
  </si>
  <si>
    <t>TECNICO INTERMEDIARIO - PROJETO</t>
  </si>
  <si>
    <t>94.07.01</t>
  </si>
  <si>
    <t>XEROX  PRETO/BRANCO - FORMATO A4</t>
  </si>
  <si>
    <t>94.11.01</t>
  </si>
  <si>
    <t>ENCADERNACAO A4 ACETATO, PVC/CROMICOTE, C/ESPIRAL</t>
  </si>
  <si>
    <t>94.18.05</t>
  </si>
  <si>
    <t>DVD 4,7 GB</t>
  </si>
  <si>
    <t>% PASSÍVEL DE TERCEIRIZAÇÃO</t>
  </si>
  <si>
    <t>Valor passível de terceirização</t>
  </si>
  <si>
    <t>% TERCEIRIZÁVEL</t>
  </si>
  <si>
    <t>CO-27422</t>
  </si>
  <si>
    <t>CO-27423</t>
  </si>
  <si>
    <t>CO-27468</t>
  </si>
  <si>
    <t>CO-27430</t>
  </si>
  <si>
    <t>CO-27472</t>
  </si>
  <si>
    <t>CO-27429</t>
  </si>
  <si>
    <t>Projeto de Climatização, elétrica/lógica – A1</t>
  </si>
  <si>
    <t>CO-27431</t>
  </si>
  <si>
    <t>Projeto cabeamento estruturado – A1</t>
  </si>
  <si>
    <t>CO-27433</t>
  </si>
  <si>
    <t>CO-27399</t>
  </si>
  <si>
    <t>ORIGEM</t>
  </si>
  <si>
    <t>DESCRICAO</t>
  </si>
  <si>
    <t>PREÇO DE VENDA</t>
  </si>
  <si>
    <t>FATOR MULTIPLICADOR</t>
  </si>
  <si>
    <t>61</t>
  </si>
  <si>
    <t>PESSOAL</t>
  </si>
  <si>
    <t>61.11</t>
  </si>
  <si>
    <t>ENGENHEIRO/ARQUITETO PARA ELABORACAO DE PROJETOS</t>
  </si>
  <si>
    <t>61.11.01</t>
  </si>
  <si>
    <t>ENGENHEIRO CONSULTOR ESPECIAL</t>
  </si>
  <si>
    <t>61.11.02</t>
  </si>
  <si>
    <t>ENGENHEIRO CONSULTOR</t>
  </si>
  <si>
    <t>61.11.03</t>
  </si>
  <si>
    <t>ENGENHEIRO COORDENADOR</t>
  </si>
  <si>
    <t>61.11.04</t>
  </si>
  <si>
    <t>ENGENHEIRO SENIOR</t>
  </si>
  <si>
    <t>61.11.05</t>
  </si>
  <si>
    <t>ENGENHEIRO INTERMEDIARIO</t>
  </si>
  <si>
    <t>61.11.06</t>
  </si>
  <si>
    <t>ENGENHEIRO JUNIOR</t>
  </si>
  <si>
    <t>61.11.07</t>
  </si>
  <si>
    <t>ENGENHEIRO TRAINEE</t>
  </si>
  <si>
    <t>61.11.08</t>
  </si>
  <si>
    <t>ARQUITETO CONSULTOR ESPECIAL</t>
  </si>
  <si>
    <t>61.11.09</t>
  </si>
  <si>
    <t>ARQUITETO CONSULTOR</t>
  </si>
  <si>
    <t>61.11.10</t>
  </si>
  <si>
    <t>61.11.11</t>
  </si>
  <si>
    <t>ARQUITETO SÊNIOR</t>
  </si>
  <si>
    <t>61.11.12</t>
  </si>
  <si>
    <t>ARQUITETO INTERMEDIÁRIO</t>
  </si>
  <si>
    <t>61.11.13</t>
  </si>
  <si>
    <t>ARQUITETO JÚNIOR</t>
  </si>
  <si>
    <t>61.11.14</t>
  </si>
  <si>
    <t>ARQUITETO TRAINEE</t>
  </si>
  <si>
    <t>61.11.15</t>
  </si>
  <si>
    <t>BIÓLOGO ATÉ 5 ANOS DE EXPERIÊNCIA</t>
  </si>
  <si>
    <t>61.11.16</t>
  </si>
  <si>
    <t>BIÓLOGO ACIMA DE 5 ANOS DE EXPERIÊNCIA</t>
  </si>
  <si>
    <t>61.11.17</t>
  </si>
  <si>
    <t>ESTAGIÁRIO DE NÍVEL SUPERIOR - 04 HORAS</t>
  </si>
  <si>
    <t>61.12</t>
  </si>
  <si>
    <t>AUXILIAR DE ENGENHARIA/ARQUITETURA</t>
  </si>
  <si>
    <t>61.12.01</t>
  </si>
  <si>
    <t>AUXILIAR DE ENGENHARIA PARA PROJETOS</t>
  </si>
  <si>
    <t>61.12.02</t>
  </si>
  <si>
    <t>AUXILIAR DE ARQUITETURA PARA PROJETOS</t>
  </si>
  <si>
    <t>61.13</t>
  </si>
  <si>
    <t>PROJETISTA PARA ELABORACAO DE PROJETOS</t>
  </si>
  <si>
    <t>61.13.01</t>
  </si>
  <si>
    <t>PROJETISTA SENIOR</t>
  </si>
  <si>
    <t>61.13.02</t>
  </si>
  <si>
    <t>PROJETISTA INTERMEDIARIO</t>
  </si>
  <si>
    <t>61.13.03</t>
  </si>
  <si>
    <t>PROJETISTA JUNIOR</t>
  </si>
  <si>
    <t>61.13.04</t>
  </si>
  <si>
    <t>PROJETISTA CADISTA</t>
  </si>
  <si>
    <t>61.14</t>
  </si>
  <si>
    <t>TECNICO PARA ELABORACAO DE PROJETOS</t>
  </si>
  <si>
    <t>61.14.01</t>
  </si>
  <si>
    <t>TECNICO SENIOR</t>
  </si>
  <si>
    <t>61.14.02</t>
  </si>
  <si>
    <t>TECNICO INTERMEDIARIO</t>
  </si>
  <si>
    <t>61.14.03</t>
  </si>
  <si>
    <t>TECNICO JUNIOR</t>
  </si>
  <si>
    <t>61.15</t>
  </si>
  <si>
    <t>DESENHISTA PARA ELABORACAO DE PROJETOS</t>
  </si>
  <si>
    <t>61.15.01</t>
  </si>
  <si>
    <t>61.15.02</t>
  </si>
  <si>
    <t>DESENHISTA TECNICO / CADISTA</t>
  </si>
  <si>
    <t>61.15.03</t>
  </si>
  <si>
    <t>DESENHISTA COPISTA</t>
  </si>
  <si>
    <t>61.16</t>
  </si>
  <si>
    <t>SERVICOS ADMINISTRATIVOS</t>
  </si>
  <si>
    <t>61.16.01</t>
  </si>
  <si>
    <t>AUXILIAR ADMINISTRATIVO SENIOR</t>
  </si>
  <si>
    <t>61.16.02</t>
  </si>
  <si>
    <t>AUXILIAR ADMINISTRATIVO INTERMEDIARIO</t>
  </si>
  <si>
    <t>61.16.03</t>
  </si>
  <si>
    <t>AUXILIAR ADMINISTRATIVO JUNIOR</t>
  </si>
  <si>
    <t>61.21</t>
  </si>
  <si>
    <t>ENGENHEIRO/ARQUITETO PARA SUPERVISAO DE OBRAS</t>
  </si>
  <si>
    <t>61.21.01</t>
  </si>
  <si>
    <t>61.21.02</t>
  </si>
  <si>
    <t>61.21.03</t>
  </si>
  <si>
    <t>61.21.04</t>
  </si>
  <si>
    <t>61.21.05</t>
  </si>
  <si>
    <t>61.21.06</t>
  </si>
  <si>
    <t>61.21.07</t>
  </si>
  <si>
    <t>61.21.08</t>
  </si>
  <si>
    <t>61.21.09</t>
  </si>
  <si>
    <t>61.21.10</t>
  </si>
  <si>
    <t>61.21.11</t>
  </si>
  <si>
    <t>61.21.12</t>
  </si>
  <si>
    <t>61.22</t>
  </si>
  <si>
    <t>61.22.01</t>
  </si>
  <si>
    <t>AUXILIAR DE ENGENHARIA PARA OBRAS</t>
  </si>
  <si>
    <t>61.22.02</t>
  </si>
  <si>
    <t>AUXILIAR DE ARQUITETURA PARA OBRAS</t>
  </si>
  <si>
    <t>61.23</t>
  </si>
  <si>
    <t>TECNICO PARA SUPERVISAO DE OBRAS</t>
  </si>
  <si>
    <t>61.23.01</t>
  </si>
  <si>
    <t>61.23.02</t>
  </si>
  <si>
    <t>61.23.03</t>
  </si>
  <si>
    <t>61.24</t>
  </si>
  <si>
    <t>DESENHISTA PARA SUPERVISAO DE OBRAS</t>
  </si>
  <si>
    <t>61.24.01</t>
  </si>
  <si>
    <t>61.24.02</t>
  </si>
  <si>
    <t>61.24.03</t>
  </si>
  <si>
    <t>61.31</t>
  </si>
  <si>
    <t>TOPOGRAFIA</t>
  </si>
  <si>
    <t>61.31.01</t>
  </si>
  <si>
    <t>TOPOGRAFO SENIOR</t>
  </si>
  <si>
    <t>61.31.02</t>
  </si>
  <si>
    <t>TOPOGRAFO INTERMEDIARIO</t>
  </si>
  <si>
    <t>61.31.03</t>
  </si>
  <si>
    <t>TOPOGRAFO JUNIOR</t>
  </si>
  <si>
    <t>61.31.04</t>
  </si>
  <si>
    <t>NIVELADOR</t>
  </si>
  <si>
    <t>61.31.05</t>
  </si>
  <si>
    <t>BALIZA</t>
  </si>
  <si>
    <t>61.31.06</t>
  </si>
  <si>
    <t>AJUDANTE DE TOPOGRAFIA</t>
  </si>
  <si>
    <t>61.32</t>
  </si>
  <si>
    <t>LABORATORIO</t>
  </si>
  <si>
    <t>61.32.01</t>
  </si>
  <si>
    <t>LABORATORISTA SENIOR</t>
  </si>
  <si>
    <t>61.32.02</t>
  </si>
  <si>
    <t>LABORATORISTA JUNIOR</t>
  </si>
  <si>
    <t>61.32.03</t>
  </si>
  <si>
    <t>AUXILIAR DE LABORATORIO</t>
  </si>
  <si>
    <t>61.34</t>
  </si>
  <si>
    <t>AUXILIARES DE APOIO</t>
  </si>
  <si>
    <t>61.34.01</t>
  </si>
  <si>
    <t>MOTORISTA</t>
  </si>
  <si>
    <t>61.34.02</t>
  </si>
  <si>
    <t>APONTADOR</t>
  </si>
  <si>
    <t>61.34.03</t>
  </si>
  <si>
    <t>SERVENTE</t>
  </si>
  <si>
    <t>62</t>
  </si>
  <si>
    <t>62.01</t>
  </si>
  <si>
    <t>PROJETOS DE EDIFICACOES</t>
  </si>
  <si>
    <t>PROJETO ARQUITETONICO - EXECUTIVO EXCLUSIVE PAPEL VEGETAL</t>
  </si>
  <si>
    <t>62.01.10</t>
  </si>
  <si>
    <t>PROJETO DE TERRAPLENAGEM (PLANTA) EXCLUSIVE PAPEL VEGETAL</t>
  </si>
  <si>
    <t>62.01.11</t>
  </si>
  <si>
    <t>PROJETO DE TERRAPLENAGEM (SEÇOES) EXCLUSIVE PAPEL VEGETAL</t>
  </si>
  <si>
    <t>62.01.12</t>
  </si>
  <si>
    <t>PROJETO DE DRENAGEM PLUVIAL EXCLUSIVE PAPEL VEGETAL</t>
  </si>
  <si>
    <t>62.01.13</t>
  </si>
  <si>
    <t>PROJETO PAISAGISTICO PRAÇA, PARQUE E AREA DE LAZER EXCLUSIVE PAPEL VEGETAL</t>
  </si>
  <si>
    <t>62.01.14</t>
  </si>
  <si>
    <t>PROJETO PAISAGISTICO AREAS LIVRES OBRAS EDIFICAÇAO EXCLUSIVE PAPEL VEGETAL</t>
  </si>
  <si>
    <t>62.01.15</t>
  </si>
  <si>
    <t>PROJETO GEOMETRICO DE CONTENÇAO EXCLUSIVE PAPEL VEGETAL</t>
  </si>
  <si>
    <t>62.01.16</t>
  </si>
  <si>
    <t>PROJETO DE ESTRUTURA DE CONCRETO EXCLUSIVE PAPEL VEGETAL</t>
  </si>
  <si>
    <t>62.01.17</t>
  </si>
  <si>
    <t>PROJETO ESTRUTURAL DE CONTENÇAO / CANAL EXCLUSIVE PAPEL VEGETAL</t>
  </si>
  <si>
    <t>62.01.19</t>
  </si>
  <si>
    <t>PROJETO ELETRICO EXCLUSIVE PAPEL VEGETAL</t>
  </si>
  <si>
    <t>PROJETO DE CABEAMENTO ESTRUTURADO EXCLUSIVE PAPEL VEGETAL</t>
  </si>
  <si>
    <t>62.01.21</t>
  </si>
  <si>
    <t>PROJETO DE ESTRUTURA METALICA EXCLUSIVE PAPEL VEGETAL</t>
  </si>
  <si>
    <t>62.01.22</t>
  </si>
  <si>
    <t>PROJETO HIDRAULICO / SANITARIO EXCLUSIVE PAPEL VEGETAL</t>
  </si>
  <si>
    <t>PROJETO DE PREVENÇAO E COMBATE A INCENDIO EXCLUSIVE PAPEL VEGETAL</t>
  </si>
  <si>
    <t>62.01.24</t>
  </si>
  <si>
    <t>PROJETO DE COMUNICAÇAO VISUAL EXCLUSIVE PAPEL VEGETAL</t>
  </si>
  <si>
    <t>62.01.25</t>
  </si>
  <si>
    <t>PROJETO DE PROTEÇAO CONTRA DESCARGAS ATMOSFERICAS EXCLUSIVE PAPEL VEGETAL</t>
  </si>
  <si>
    <t>62.01.26</t>
  </si>
  <si>
    <t>PROJETO DE IRRIGAÇAO EXCLUSIVE PAPEL VEGETAL</t>
  </si>
  <si>
    <t>62.01.28</t>
  </si>
  <si>
    <t>PROJETO DE AR CONDICIONADO EXCLUSIVE PAPEL VEGETAL</t>
  </si>
  <si>
    <t>DESENVOLVIMENTO E DETALH. PROJ. ARQUIT. E ESTRURAL EXCLUSIVE PAPEL VEGETAL</t>
  </si>
  <si>
    <t>DESENVOLVIMENTO E DETALH.DE PROJETO COMPLEMENTARES EXCLUSIVE PAPEL VEGETAL</t>
  </si>
  <si>
    <t>62.01.31</t>
  </si>
  <si>
    <t>DESENHO E COPIA - ARQUITETURA/ESTRUTURAL/METALICA EXCLUSIVE PAPEL VEGETAL</t>
  </si>
  <si>
    <t>62.01.32</t>
  </si>
  <si>
    <t>DESENHO E COPIA - PROJETOS COMPLEMENTARES EXCLUSIVE PAPEL VEGETAL</t>
  </si>
  <si>
    <t>PROJETO ELETRICO/TV A CABO/ANTENA EXTERNA EXCLUSIVE PAPEL VEGETAL</t>
  </si>
  <si>
    <t>62.01.34</t>
  </si>
  <si>
    <t>PROJETO DE SONORIZACAO/ALARME/CFTV EXCLUSIVE PAPEL VEGETAL</t>
  </si>
  <si>
    <t>PROJETO DE AR CONDICIONADO MECANICO/ELETRICO EXCLUSIVE PAPEL VEGETAL</t>
  </si>
  <si>
    <t>PROJETO LUMINOTECNICO EXCLUSIVE PAPEL VEGETAL</t>
  </si>
  <si>
    <t>62.01.40</t>
  </si>
  <si>
    <t>COMPATIBILIZACAO DE PROJETOS DE EDIFICACAO</t>
  </si>
  <si>
    <t>62.01.42</t>
  </si>
  <si>
    <t>PERSPECTIVA COLORIDA 50X70 CM EXCLUSIVE PAPEL VEGETAL</t>
  </si>
  <si>
    <t>62.01.43</t>
  </si>
  <si>
    <t>VISTA COLORIDA 50X70 CM EXCLUSIVE PAPEL VEGETAL</t>
  </si>
  <si>
    <t>62.01.44</t>
  </si>
  <si>
    <t>PLANTA HUMANIZADA COLORIDA 50X70 CM EXCLUSIVE PAPEL VEGETAL</t>
  </si>
  <si>
    <t>62.01.45</t>
  </si>
  <si>
    <t>PROJETO DE IMPERMEABILIZACAO EXCLUSIVE PAPEL VEGETAL</t>
  </si>
  <si>
    <t>62.01.46</t>
  </si>
  <si>
    <t>PROJETO DE ENGRADAMENTO METALICO EXCLUSIVE PAPEL VEGETAL</t>
  </si>
  <si>
    <t>62.01.47</t>
  </si>
  <si>
    <t>LEVANTAMENTO CADASTRAL DE EDIFICAÇÃO EXCLUSIVE PAPEL VEGETAL</t>
  </si>
  <si>
    <t>62.02</t>
  </si>
  <si>
    <t>ESTUDO PRELIMINAR</t>
  </si>
  <si>
    <t>62.02.01</t>
  </si>
  <si>
    <t>DE EDIFICACAO - AREA &lt;= 600M2 EXCLUSIVE PAPEL VEGETAL</t>
  </si>
  <si>
    <t>62.02.02</t>
  </si>
  <si>
    <t>DE EDIFICACAO - 600 M2 &lt; AREA &lt;= 1.500 M2 EXCLUSIVE PAPEL VEGETAL</t>
  </si>
  <si>
    <t>62.02.03</t>
  </si>
  <si>
    <t>DE EDIFICACAO - AREA &gt; 1500 M2 EXCLUSIVE PAPEL VEGETAL</t>
  </si>
  <si>
    <t>62.02.04</t>
  </si>
  <si>
    <t>DE IMPLANT. DE EDIFICACAO PADRAO COM AREA &lt;= 600M2 EXCLUSIVE PAPEL VEGETAL</t>
  </si>
  <si>
    <t>62.02.05</t>
  </si>
  <si>
    <t>DE IMPLAN. EDIFIC. PADRAO C/ AREA 600&lt;AREA&lt;=1500M2 EXCLUSIVE PAPEL VEGETAL</t>
  </si>
  <si>
    <t>62.02.06</t>
  </si>
  <si>
    <t>DE IMPLANTACAO EDIFICACAO PADRAO C/ AREA &gt; 1500M2 EXCLUSIVE PAPEL VEGETAL</t>
  </si>
  <si>
    <t>62.02.07</t>
  </si>
  <si>
    <t>DE IMPLAN. PRACA,PARQUE,AREA LAZER AREA&lt;=10.000M2 EXCLUSIVE PAPEL VEGETAL</t>
  </si>
  <si>
    <t>62.02.08</t>
  </si>
  <si>
    <t>DE IMPLAN. PRACA,PARQUE,AREA LAZER AREA &gt; 10.000M2 EXCLUSIVE PAPEL VEGETAL</t>
  </si>
  <si>
    <t>62.02.09</t>
  </si>
  <si>
    <t>ESTUDO PRELIMINAR DE URBANISMO</t>
  </si>
  <si>
    <t>KM</t>
  </si>
  <si>
    <t>62.03</t>
  </si>
  <si>
    <t>PROJETOS DE INFRA ESTRUTURA URBANA</t>
  </si>
  <si>
    <t>62.03.01</t>
  </si>
  <si>
    <t>PROJETO GEOMETRICO EXCLUSIVE PAPEL VEGETAL</t>
  </si>
  <si>
    <t>62.03.02</t>
  </si>
  <si>
    <t>PROJETO DE TERRAPLENAGEM</t>
  </si>
  <si>
    <t>62.03.03</t>
  </si>
  <si>
    <t>PROJETO DE CANALIZAÇAO EXCLUSIVE PAPEL VEGETAL</t>
  </si>
  <si>
    <t>62.03.04</t>
  </si>
  <si>
    <t>PROJETO DE DRENAGEM EXCLUSIVE PAPEL VEGETAL</t>
  </si>
  <si>
    <t>62.03.06</t>
  </si>
  <si>
    <t>62.03.07</t>
  </si>
  <si>
    <t>PROJETO ESTRUTURAL DE CONTENCAO / CANAL EXCLUSIVE PAPEL VEGETAL</t>
  </si>
  <si>
    <t>62.03.08</t>
  </si>
  <si>
    <t>PROJETO DE PAVIMENTAÇAO - VIA LOCAL EXCLUSIVE PAPEL VEGETAL</t>
  </si>
  <si>
    <t>62.03.09</t>
  </si>
  <si>
    <t>PROJETO DE PAVIMENTAÇAO - VIA COLETORA E PRIMARIA EXCLUSIVE PAPEL VEGETAL</t>
  </si>
  <si>
    <t>62.03.11</t>
  </si>
  <si>
    <t>PROJETO DE SINALIZAÇAO / DESVIO EXCLUSIVE PAPEL VEGETAL</t>
  </si>
  <si>
    <t>62.03.12</t>
  </si>
  <si>
    <t>PROJETO PAISAGISTICO EXCLUSIVE PAPEL VEGETAL</t>
  </si>
  <si>
    <t>62.03.13</t>
  </si>
  <si>
    <t>62.03.14</t>
  </si>
  <si>
    <t>PROJETO OBRAS ARTES ESPECIAIS-PONTES,VIADUTOS,ETC EXCLUSIVE PAPEL VEGETAL</t>
  </si>
  <si>
    <t>62.03.15</t>
  </si>
  <si>
    <t>62.03.16</t>
  </si>
  <si>
    <t>PROJETO ELETRICO / TELEFONIA / LOGICA EXCLUSIVE PAPEL VEGETAL</t>
  </si>
  <si>
    <t>62.03.17</t>
  </si>
  <si>
    <t>PROJETO DE INTERSEÇAO - SIMPLIFICADO EXCLUSIVE PAPEL VEGETAL</t>
  </si>
  <si>
    <t>62.03.18</t>
  </si>
  <si>
    <t>PROJETO DE INTERSEÇAO - ESPECIAL EXCLUSIVE PAPEL VEGETAL</t>
  </si>
  <si>
    <t>62.03.19</t>
  </si>
  <si>
    <t>COMPATIBILIZACAO DE PROJETOS DE INFRA ESTRUTURA</t>
  </si>
  <si>
    <t>62.03.20</t>
  </si>
  <si>
    <t>ESTUDO HIDRAULICO DE CANAL EXISTENTE</t>
  </si>
  <si>
    <t>62.04</t>
  </si>
  <si>
    <t>LAUDOS TECNICOS</t>
  </si>
  <si>
    <t>62.04.01</t>
  </si>
  <si>
    <t>LAUDO GEOTECNICO PARA FINS DE LICENCIAMENTO</t>
  </si>
  <si>
    <t>62.04.02</t>
  </si>
  <si>
    <t>PARECER  GEOTÉCNICO -  NÍVEL 1</t>
  </si>
  <si>
    <t>62.04.03</t>
  </si>
  <si>
    <t>PARECER  GEOTÉCNICO -  NÍVEL 2</t>
  </si>
  <si>
    <t>62.04.04</t>
  </si>
  <si>
    <t>PARECER  GEOTÉCNICO -  NÍVEL 3</t>
  </si>
  <si>
    <t>62.05</t>
  </si>
  <si>
    <t>SERVICOS DE TOPOGRAFIA</t>
  </si>
  <si>
    <t>62.05.12</t>
  </si>
  <si>
    <t>LEVANTAMENTO PLANIALTIMÉTRICO CADASTRAL &lt;= 10.000 M2 - INCLUSIVE DESENHO</t>
  </si>
  <si>
    <t>62.05.13</t>
  </si>
  <si>
    <t>LEVANTAMENTO PLANIALTIMÉTRICO CADASTRAL &gt; 10.000 M2 - INCLUSIVE DESENHO</t>
  </si>
  <si>
    <t>62.05.14</t>
  </si>
  <si>
    <t>EQUIPE TOPOGRÁFICA P/ APOIO A PROJETOS</t>
  </si>
  <si>
    <t>DIA</t>
  </si>
  <si>
    <t>62.05.15</t>
  </si>
  <si>
    <t>EQUIPE TOPOGRÁFICA P/ APOIO A OBRAS</t>
  </si>
  <si>
    <t>62.05.20</t>
  </si>
  <si>
    <t>TRANSPORTE DE COORDENADAS  E ALTITUDE - ESTAÇÃO TOTAL</t>
  </si>
  <si>
    <t>62.05.21</t>
  </si>
  <si>
    <t>TRANSPORTE DE COORDENADAS E ALTITUDE  - RECEPTOR GNSS</t>
  </si>
  <si>
    <t>62.05.30</t>
  </si>
  <si>
    <t>LEVANTAMENTO PLANIMÉTRICO CADASTRAL &lt;= 10.000 M2- INCLUSIVE DESENHO</t>
  </si>
  <si>
    <t>62.05.31</t>
  </si>
  <si>
    <t>LEVANTAMENTO PLANIMÉTRICO CADASTRAL &gt; 10.000 M2- INCLUSIVE DESENHO</t>
  </si>
  <si>
    <t>62.05.32</t>
  </si>
  <si>
    <t>LEVANTAMENTO PLANIMÉTRICO - INCLUSIVE DESENHO</t>
  </si>
  <si>
    <t>62.05.33</t>
  </si>
  <si>
    <t>LEVANTAMENTO PLANIALTIMÉTRICO PARA ESTUDO E CADASTRO DE REDES SUBTERRÂNEAS - INCLUSIVE DESENHO EXCLUSIVE PAPEL VEGETAL</t>
  </si>
  <si>
    <t>62.05.37</t>
  </si>
  <si>
    <t>DESENHO DE LEVANTAMENTO TOPOGRÁFICO</t>
  </si>
  <si>
    <t>62.05.38</t>
  </si>
  <si>
    <t>RECONSTRUÇÃO DIGITAL DE CP PARA LANÇAMENTO E AMARRAÇÃO AO LEVANTAMENTO</t>
  </si>
  <si>
    <t>62.05.39</t>
  </si>
  <si>
    <t xml:space="preserve">PLANTA DE ISODECLIVIDADE </t>
  </si>
  <si>
    <t>62.06</t>
  </si>
  <si>
    <t>SPDA - GERENCIAMENTO DE RISCOS E ENSAIOS</t>
  </si>
  <si>
    <t>62.06.01</t>
  </si>
  <si>
    <t>MEDIÇÃO DE RESISTIVIDADE DO SOLO (NBR 7117-1:2020 E NBR 5419-3:2015) ÁREA DO TERRENO S &lt;= 1000 M2</t>
  </si>
  <si>
    <t>62.06.02</t>
  </si>
  <si>
    <t>MEDIÇÃO DE RESISTIVIDADE DO SOLO (NBR 7117-1:2020 E NBR 5419-3:2015) ÁREA DO TERRENO 1000 M2 &lt; S &lt;=  2500 M2</t>
  </si>
  <si>
    <t>62.06.03</t>
  </si>
  <si>
    <t>MEDIÇÃO DE RESISTIVIDADE DO SOLO (NBR 7117-1:2020 E NBR 5419-3:2015) ÁREA DO TERRENO 2500 M2 &lt; S &lt;= 10000 M2</t>
  </si>
  <si>
    <t>62.06.04</t>
  </si>
  <si>
    <t>MEDIÇÃO DE RESISTIVIDADE DO SOLO (NBR 7117-1:2020 E NBR 5419-3:2015) ÁREA DO TERRENO 10000 M2 &lt; S = 20000 M2</t>
  </si>
  <si>
    <t>62.06.05</t>
  </si>
  <si>
    <t>ANÁLISE DE GERENCIAMENTO DE RISCOS (SPDA) - (ABNT NBR 5419-2:2015)</t>
  </si>
  <si>
    <t>62.11</t>
  </si>
  <si>
    <t>CADASTRO</t>
  </si>
  <si>
    <t>62.11.06</t>
  </si>
  <si>
    <t>CADASTRO TECNICO FOTOGRAFICO PARA REMOCAO</t>
  </si>
  <si>
    <t>62.11.07</t>
  </si>
  <si>
    <t>CADASTRO TÉCNICO DE DESAPROPRIAÇÃO - LOTE</t>
  </si>
  <si>
    <t>62.11.08</t>
  </si>
  <si>
    <t>CADASTRO TÉCNICO DE DESAPROPRIAÇÃO - 1 A 10 BENFEITORIAS</t>
  </si>
  <si>
    <t>62.11.09</t>
  </si>
  <si>
    <t>CADASTRO TÉCNICO DE DESAPROPRIAÇÃO - 11 A 50 BENFEITORIAS</t>
  </si>
  <si>
    <t>62.11.10</t>
  </si>
  <si>
    <t>CADASTRO TÉCNICO DE DESAPROPRIAÇÃO - 51 A 100 BENFEITORIAS</t>
  </si>
  <si>
    <t>62.11.11</t>
  </si>
  <si>
    <t>CADASTRO TÉCNICO DE DESAPROPRIAÇÃO - 101 A 200 BENFEITORIAS</t>
  </si>
  <si>
    <t>62.11.12</t>
  </si>
  <si>
    <t>CADASTRO TÉCNICO DE DESAPROPRIAÇÃO - ACIMA DE 200 BENFEITORIAS</t>
  </si>
  <si>
    <t>62.11.13</t>
  </si>
  <si>
    <t>REVISÃO DE CADASTRO TECNICO DE DESAPROPRIAÇÃO - SEM CAMPO</t>
  </si>
  <si>
    <t>62.11.14</t>
  </si>
  <si>
    <t>REVISÃO DE CADASTRO TÉCNICO DE DESAPROPRIAÇÃO - COM CAMPO</t>
  </si>
  <si>
    <t>62.11.15</t>
  </si>
  <si>
    <t>BUSCA DE CERTIDÃO DE REGISTRO</t>
  </si>
  <si>
    <t>62.11.16</t>
  </si>
  <si>
    <t>BUSCA DE CERTIDÃO NEGATIVA REGISTRO</t>
  </si>
  <si>
    <t>62.11.17</t>
  </si>
  <si>
    <t>DESPESAS COM CARTÓRIO -  CERTIDÃO EM RELATÓRIO</t>
  </si>
  <si>
    <t>62.11.18</t>
  </si>
  <si>
    <t>DESPESAS COM CARTÓRIO -  CERTIDÃO</t>
  </si>
  <si>
    <t>62.20</t>
  </si>
  <si>
    <t>PROJETOS DE EDIFICACAO POR M2</t>
  </si>
  <si>
    <t>62.20.20</t>
  </si>
  <si>
    <t>CARACTERIZAÇÃO DE EDIFICAÇÕES E ÁREAS COBERTAS EXCLUSIVE PAPEL VEGETAL</t>
  </si>
  <si>
    <t>62.24</t>
  </si>
  <si>
    <t>PLANILHAS E RELATÓRIOS TÉCNICOS - EDIFICAÇÕES</t>
  </si>
  <si>
    <t>62.24.01</t>
  </si>
  <si>
    <t>MEMORIAL DESCRITIVO - CARACTERIZAÇÃO DAS APPS, RECURSOS HÍDRICOS, PERFIS TOPOGRÁFICOS.</t>
  </si>
  <si>
    <t>62.24.02</t>
  </si>
  <si>
    <t>CONFECÇÃO DE ARQUIVO NO FORMATO ".KMZ" PARA AUTORIZAÇÃO SMMA</t>
  </si>
  <si>
    <t>62.24.03</t>
  </si>
  <si>
    <t xml:space="preserve">IDENTIFICAÇÃO DE ESPÉCIMES ARBÓREOS - DE 01 ATÉ 20 EXEMPLARES </t>
  </si>
  <si>
    <t>62.24.04</t>
  </si>
  <si>
    <t xml:space="preserve">IDENTIFICAÇÃO DE ESPÉCIMES ARBÓREOS - A PARTIR DE 21 EXEMPLARES (PREÇO POR ESPÉCIME IDENTIFICADO - A PARTIR DO 21º EXEMPLAR) </t>
  </si>
  <si>
    <t>62.24.05</t>
  </si>
  <si>
    <t>ELABORAÇÃO DE DOCUMENTAÇÃO TÉCNICA, INCLUSIVE PROJETO ARQUITETÔNICO OU PROJETO BÁSICO DE RESTAURAÇÃO, PARA LICENCIAMENTO JUNTO AOS ÓRGÃOS DE PATRIMÔNIO</t>
  </si>
  <si>
    <t>62.24.06</t>
  </si>
  <si>
    <t>ELABORAÇÃO DE DOCUMENTAÇÃO TÉCNICA PARA LICENCIAMENTO JUNTO À SUREG (APROVAÇÃO DE EDIFICAÇÃO E/OU ALVARÁ DE OBRAS EM LOGRADOURO PÚBLICO) E JUNTO AO CINDACTA, INCLUSIVE PROJETOS, MEMORIAIS DESCRITIVOS E DE CÁLCULO</t>
  </si>
  <si>
    <t>62.24.07</t>
  </si>
  <si>
    <t>ESTIMATIVA DE CUSTO DO ANTEPROJETO - PEQUENO PORTE</t>
  </si>
  <si>
    <t>62.24.08</t>
  </si>
  <si>
    <t>ESTIMATIVA DE CUSTO DO ANTEPROJETO - MÉDIO PORTE</t>
  </si>
  <si>
    <t>62.24.09</t>
  </si>
  <si>
    <t>ESTIMATIVA DE CUSTO DO ANTEPROJETO - GRANDE PORTE</t>
  </si>
  <si>
    <t>62.24.10</t>
  </si>
  <si>
    <t>62.24.11</t>
  </si>
  <si>
    <t>ORÇAMENTO ANALÍTICO DE PROJETO EXECUTIVO - MÉDIO PORTE</t>
  </si>
  <si>
    <t>62.24.12</t>
  </si>
  <si>
    <t>ORÇAMENTO ANALÍTICO DE PROJETO EXECUTIVO - GRANDE PORTE</t>
  </si>
  <si>
    <t>62.24.13</t>
  </si>
  <si>
    <t>RELATÓRIO TÉCNICO DE PLANEJAMENTO DE EXECUÇÃO DE OBRAS - PEQUENO PORTE</t>
  </si>
  <si>
    <t>62.24.14</t>
  </si>
  <si>
    <t>RELATÓRIO TÉCNICO DE PLANEJAMENTO DE EXECUÇÃO DE OBRAS - MÉDIO PORTE</t>
  </si>
  <si>
    <t>62.24.15</t>
  </si>
  <si>
    <t>RELATÓRIO TÉCNICO DE PLANEJAMENTO DE EXECUÇÃO DE OBRAS - GRANDE PORTE</t>
  </si>
  <si>
    <t>PLANO DE GERENCIAMENTO DE RESIDUOS DE CONSTRUÇÃO CIVIL (PGRCC) - PONTUAÇÃO 04 OU 05</t>
  </si>
  <si>
    <t>62.24.17</t>
  </si>
  <si>
    <t>PLANO DE GERENCIAMENTO DE RESIDUOS DE CONSTRUÇÃO CIVIL (PGRCC) - PONTUAÇÃO 06 OU 07</t>
  </si>
  <si>
    <t>62.24.18</t>
  </si>
  <si>
    <t>PLANO DE GERENCIAMENTO DE RESIDUOS DE CONSTRUÇÃO CIVIL (PGRCC) - PONTUAÇÃO 08 OU 09</t>
  </si>
  <si>
    <t>65</t>
  </si>
  <si>
    <t>INVESTIGACOES GEOTECNICAS</t>
  </si>
  <si>
    <t>65.01</t>
  </si>
  <si>
    <t>SONDAGEM A PERCUSSAO D= 2 1/2" (SPT)</t>
  </si>
  <si>
    <t>65.01.01</t>
  </si>
  <si>
    <t>MOBILIZAÇÃO, INST. E DESMOBILIZAÇÃO P/EXECUÇÃO DE SONDAGEM À PERCUSSÃO (NBR 6484:2020)</t>
  </si>
  <si>
    <t>65.01.02</t>
  </si>
  <si>
    <t>PERFURAÇÃO DE SOLO SONDAGEM À PERCUSSÃO (NBR 6484:2020)</t>
  </si>
  <si>
    <t>M</t>
  </si>
  <si>
    <t>65.01.03</t>
  </si>
  <si>
    <t>DESMONTAGEM, TRANSPORTE E MONTAGEM DE EQUIPAMENTOS DE SONDAGEM A PERCUSSÃO POR FURO</t>
  </si>
  <si>
    <t>65.02</t>
  </si>
  <si>
    <t>SONDAGEM A TRADO D= 20 CM</t>
  </si>
  <si>
    <t>65.02.01</t>
  </si>
  <si>
    <t>MOBILIZAÇÃO DE EQUIPAMENTOS DE SONDAGEM A TRADO (NBR 9603:2015) DN 20CM</t>
  </si>
  <si>
    <t>65.02.02</t>
  </si>
  <si>
    <t>PERFURAÇÃO DE SOLO SONDAGEM A TRADO (NBR 9603:2015) DN 20CM</t>
  </si>
  <si>
    <t>65.03</t>
  </si>
  <si>
    <t>SONDAGEM (OUTRAS)</t>
  </si>
  <si>
    <t>65.03.01</t>
  </si>
  <si>
    <t>POÇO DE INSPEÇÃO EM SOLO, SEÇÃO TRANSVERSAL MÍN. 100CM OU CIRCULAR 120CM (NBR 9604:2016)</t>
  </si>
  <si>
    <t>M3</t>
  </si>
  <si>
    <t>65.03.02</t>
  </si>
  <si>
    <t>SONDAGEM DE SOLO COM UTILIZAÇÃO DE PA E PICARETA</t>
  </si>
  <si>
    <t>65.06</t>
  </si>
  <si>
    <t>SONDAGEM ROTATIVA D= NW</t>
  </si>
  <si>
    <t>65.06.01</t>
  </si>
  <si>
    <t>MOBILIZACAO E DESMOBILIZACAO - SONDAGEM ROTATIVA NW</t>
  </si>
  <si>
    <t>65.06.02</t>
  </si>
  <si>
    <t>INSTALACAO DE SONDAGEM ROTATIVA NW POR FURO</t>
  </si>
  <si>
    <t>65.06.03</t>
  </si>
  <si>
    <t>PERFURACAO EM SOLO COM SONDAGEM ROTATIVA NW</t>
  </si>
  <si>
    <t>65.06.04</t>
  </si>
  <si>
    <t>PERFURACAO COM COROA DE WIDIA SONDAGEM ROTATIVA NW</t>
  </si>
  <si>
    <t>65.08</t>
  </si>
  <si>
    <t>RETIRADA DE AMOSTRA INDEFORMADA</t>
  </si>
  <si>
    <t>65.08.21</t>
  </si>
  <si>
    <t>RETIRADA DE AMOSTRA INDEFORMADA EM BLOCOS 30X30X30CM (NBR 9604:2016), PROF =  2 A 3 M</t>
  </si>
  <si>
    <t>65.08.22</t>
  </si>
  <si>
    <t>RETIRADA DE AMOSTRA INDEFORMADA EM BLOCOS 30X30X30CM (NBR 9604:2016), PROF =  1 A 2 M</t>
  </si>
  <si>
    <t>65.08.23</t>
  </si>
  <si>
    <t>RETIRADA DE AMOSTRA INDEFORMADA EM BLOCOS 30X30X30CM (NBR 9604:2016), PROF ATÉ 1 M</t>
  </si>
  <si>
    <t>66</t>
  </si>
  <si>
    <t>ENSAIOS DE ASFALTO</t>
  </si>
  <si>
    <t>66.01</t>
  </si>
  <si>
    <t>66.01.03</t>
  </si>
  <si>
    <t>DENSIDADE APARENTE E MASSA ESPECÍFICA APARENTE DE MISTURAS ASFALTICAS (NBR 15573:2012)</t>
  </si>
  <si>
    <t>66.01.05</t>
  </si>
  <si>
    <t>ADESIVIDADE DE AGREGADO MIUDO AO LIGANTE BETUMINOSO (NBR 12584:2017)</t>
  </si>
  <si>
    <t>66.01.06</t>
  </si>
  <si>
    <t>DOSAGEM DE MISTURAS BETUMINOSAS A QUENTE PELO MÉTODO MARSHALL (DNER-ME 043/95)</t>
  </si>
  <si>
    <t>66.01.07</t>
  </si>
  <si>
    <t>DOSAGEM DE LAMA ASFALTICA CONFORME RECOMENDAÇÕES ISSA (DNIT 150/2010-ES)</t>
  </si>
  <si>
    <t>66.01.16</t>
  </si>
  <si>
    <t>DETERMINAÇÃO DA PENETRAÇÃO EM MATERIAIS ASFÁLTICOS (NBR 6576:2007)</t>
  </si>
  <si>
    <t>66.01.21</t>
  </si>
  <si>
    <t>PONTO DE AMOLECIMENTO EM LIGANTES ASFÁLTICOS - MÉTODO DO ANEL E BOLA (NBR 6560:2016)</t>
  </si>
  <si>
    <t>66.01.28</t>
  </si>
  <si>
    <t>EQUIVALENTE DE AREIA EM AGREGADOS MIUDOS (DNER-ME 054/97) (OU NBR 12052:92)</t>
  </si>
  <si>
    <t>66.01.29</t>
  </si>
  <si>
    <t>VERIFICAÇÃO DA ADESIVIDADE DE AGREGADO GRAUDO AO LIGANTE BETUMINOSO (NBR 12583:2017)</t>
  </si>
  <si>
    <t>67</t>
  </si>
  <si>
    <t>ENSAIOS DE SOLO E AGREGADO</t>
  </si>
  <si>
    <t>67.01</t>
  </si>
  <si>
    <t>ENSAIOS DE SOLO</t>
  </si>
  <si>
    <t>67.01.01</t>
  </si>
  <si>
    <t>DETERMINAÇÃO DO TEOR DE UMIDADE DE SOLOS EM LABORATORIO (NBR 6457:2016 ANEXO A)</t>
  </si>
  <si>
    <t>67.01.03</t>
  </si>
  <si>
    <t>MASSA ESPECÍFICA,  MASSA ESPECÍFICA APARENTE E ABSORÇÃO DE ÁGUA (NBR 6458:2016)</t>
  </si>
  <si>
    <t>67.01.04</t>
  </si>
  <si>
    <t>ANÁLISE GRANULOMETRICA DE SOLOS POR PENEIRAMENTO (NBR 7181:2016)</t>
  </si>
  <si>
    <t>67.01.05</t>
  </si>
  <si>
    <t>ANÁLISE GRANULOMETRICA DE SOLOS POR PENEIRAMENTO E SEDIMENTAÇÃO (NBR 7181:2016)</t>
  </si>
  <si>
    <t>67.01.06</t>
  </si>
  <si>
    <t>DETERMINAÇÃO DO LIMITE DE LIQUIDEZ DE SOLOS (NBR 6459:2017)</t>
  </si>
  <si>
    <t>67.01.07</t>
  </si>
  <si>
    <t>DETERMINAÇÃO DO LIMITE DE PLASTICIDADE DE SOLOS (NBR 7180:2016)</t>
  </si>
  <si>
    <t>67.01.08</t>
  </si>
  <si>
    <t>DETERMINAÇÃO DOS FATORES DE CONTRAÇÃO DE SOLOS (DNER-ME 087/94)</t>
  </si>
  <si>
    <t>67.01.09</t>
  </si>
  <si>
    <t>COMPACTAÇÃO DO SOLO ENERGIA PROCTOR NORMAL (NBR 7182:2020) COM 05 CORPOS DE PROVA</t>
  </si>
  <si>
    <t>67.01.10</t>
  </si>
  <si>
    <t>COMPACTAÇÃO DO SOLO ENERGIA PROCTOR INTERMEDIÁRIO (NBR 7182:2020) COM 05 CORPOS DE PROVA</t>
  </si>
  <si>
    <t>67.01.11</t>
  </si>
  <si>
    <t>COMPACTAÇÃO DO SOLO ENERGIA PROCTOR MODIFICADO (NBR 7182:2020) COM 05 CORPOS DE PROVA</t>
  </si>
  <si>
    <t>67.01.12</t>
  </si>
  <si>
    <t>ÍNDICE DE SUPORTE CALIFÓRNIA DE SOLOS (ISC/CBR) C/1 CP (DNIT 172/016-ME / NBR 9895:2017)</t>
  </si>
  <si>
    <t>67.01.13</t>
  </si>
  <si>
    <t>ÍNDICE DE SUPORTE CALIFÓRNIA DE SOLOS (ISC/CBR) C/3 CP (DNIT 172/016-ME / NBR 9895:2017)</t>
  </si>
  <si>
    <t>67.01.14</t>
  </si>
  <si>
    <t>ÍNDICE DE SUPORTE CALIFÓRNIA DE SOLOS (ISC/CBR) C/5 CP (DNIT 172/016-ME / NBR 9895:2017)</t>
  </si>
  <si>
    <t>67.01.15</t>
  </si>
  <si>
    <t>DETERMINAÇÃO DO EQUIVALENTE DE AREIA EM SOLO (DNER-ME 054/97 / NBR 12052:92)</t>
  </si>
  <si>
    <t>67.01.17</t>
  </si>
  <si>
    <t>DETERMINAÇÃO COLORIMÉTRICA DE IMPUREZAS ORGÂNICAS EM SOLOS (NBR NM 49:2001)</t>
  </si>
  <si>
    <t>67.01.18</t>
  </si>
  <si>
    <t>ENSAIO DE ADENSAMENTO DE SOLOS (DNER-IE 005/94 - NBR 16853:2020)</t>
  </si>
  <si>
    <t>67.01.20</t>
  </si>
  <si>
    <t>COEFICIENTE DE PERMEABILIDADE DE SOLOS ARGILOSOS À CARGA VARIÁVEL (NBR 14545:2021)</t>
  </si>
  <si>
    <t>67.01.21</t>
  </si>
  <si>
    <t>COEFICIENTE DE PERMEABILIDADE DE SOLOS GRANULARES À CARGA CONSTANTE (NBR 13292:2021)</t>
  </si>
  <si>
    <t>67.01.22</t>
  </si>
  <si>
    <t>RESISTÊNCIA À COMPRESSÃO NÃO CONFINADA - SOLOS COESIVOS (NBR 12770:1992)</t>
  </si>
  <si>
    <t>67.01.23</t>
  </si>
  <si>
    <t>COMPRESSAO TRIAXIAL RAPIDO NÃO ADENSADO E NÃO DRENADO (Q/UU)</t>
  </si>
  <si>
    <t>67.01.24</t>
  </si>
  <si>
    <t>COMPRESSAO TRIAXIAL RAPIDO NÃO ADENSADO E NÃO DRENADO (Q/UU) C/MEDIDAS DE PRESSAO NEUTRA</t>
  </si>
  <si>
    <t>67.01.25</t>
  </si>
  <si>
    <t>COMPRESSAO TRIAXIAL RAPIDO PRE-ADENSADO E NÃO DRENADO (R/CIU)</t>
  </si>
  <si>
    <t>67.01.26</t>
  </si>
  <si>
    <t>COMPRESSAO TRIAXIAL RAPIDO PRE-ADENSADO (R/CIU) C/MEDIDAS DE PRESSÃO NEUTRA</t>
  </si>
  <si>
    <t>67.01.27</t>
  </si>
  <si>
    <t>COMPRESSAO TRIAXIAL RAPIDO PRE-ADENSADO SATURADO (R-SAT/CIU-SAT)</t>
  </si>
  <si>
    <t>67.01.28</t>
  </si>
  <si>
    <t>COMPRESSAO TRIAXIAL RAPIDO PRE-ADENSADO SATURADO (R-SAT/CIU-SAT) C/MEDIDAS PRESSÃO NEUTRA</t>
  </si>
  <si>
    <t>67.01.30</t>
  </si>
  <si>
    <t>COMPRESSAO TRIAXIAL LENTO SATURADO (CD)</t>
  </si>
  <si>
    <t>67.01.31</t>
  </si>
  <si>
    <t>ENSAIO DE CISALHAMENTO DIRETO RAPIDO EM SOLOS (NBR ISO 12957-1:2013)</t>
  </si>
  <si>
    <t>67.01.32</t>
  </si>
  <si>
    <t>ENSAIO DE SOLO - CISALHAMENTO DIRETO RAPIDO SATURADO</t>
  </si>
  <si>
    <t>67.01.33</t>
  </si>
  <si>
    <t>ENSAIO DE SOLO - CISALHAMENTO DIRETO RAPIDO PRE-ADENSADO</t>
  </si>
  <si>
    <t>67.01.34</t>
  </si>
  <si>
    <t>ENSAIOD E SOLO - CISALHAMENTO DIRETO RAPIDO SATURADO PRE-ADENSADO</t>
  </si>
  <si>
    <t>67.01.35</t>
  </si>
  <si>
    <t>ENSAIO DE SOLO - CISALHAMENTO DIRETO LENTO</t>
  </si>
  <si>
    <t>67.01.36</t>
  </si>
  <si>
    <t>ENSAIO DE SOLO - CISALHAMENTO DIRETO LENTO SATURADO</t>
  </si>
  <si>
    <t>67.02</t>
  </si>
  <si>
    <t>ENSAIOS DE AGREGADO</t>
  </si>
  <si>
    <t>67.02.01</t>
  </si>
  <si>
    <t>DETERMINAÇÃO DA COMPOSIÇÃO GRANULOMÉTRICA - AGREGADOS (NBR NM 248:2003)</t>
  </si>
  <si>
    <t>67.02.02</t>
  </si>
  <si>
    <t>DETERMINAÇÃO DO TEOR DE ARGILA EM TORRÕES - AGREGADOS (NBR 7218:2010)</t>
  </si>
  <si>
    <t>67.02.03</t>
  </si>
  <si>
    <t>DETERMINAÇÃO DO MATERIAL FINO QUE PASSA PELA PENEIRA 75 µm POR LAVAGEM (NBR 16973:2021)</t>
  </si>
  <si>
    <t>67.02.04</t>
  </si>
  <si>
    <t>DETERMINAÇÃO COLORIMÉTRICA DE IMPUREZAS ORGÂNICAS EM AGREGADO MIÚDO (NBR NM 49:2001)</t>
  </si>
  <si>
    <t>67.02.05</t>
  </si>
  <si>
    <t>DETERMINAÇÃO DA MASSA UNITÁRIA E DO VOLUME DE VAZIOS - AGREGADOS (NBR 16972:2021)</t>
  </si>
  <si>
    <t>67.02.06</t>
  </si>
  <si>
    <t>DETERMINAÇÃO MASSA ESPECÍFICA AGREGADOS MIUDOS FRASCO CHAPMAN (NBR 9775:2011)</t>
  </si>
  <si>
    <t>67.02.07</t>
  </si>
  <si>
    <t>INDICE DE DESEMPENHO DE AGREGADO MIÚDO CONTENDO IMPUREZAS ORGÂNICAS (NBR 7221:2012)</t>
  </si>
  <si>
    <t>67.02.08</t>
  </si>
  <si>
    <t>DETERMINAÇÃO DA CURVA DE INCHAMENTO DE AGREGADO MIUDO (NBR 6467:2009)</t>
  </si>
  <si>
    <t>67.02.09</t>
  </si>
  <si>
    <t>RESISTÊNCIA DE AGREGADO GRAÚDO AO DESGASTE POR ABRASÃO - LOS ANGELES (NBR 16974:2021)</t>
  </si>
  <si>
    <t>67.02.12</t>
  </si>
  <si>
    <t>DETERMINAÇÃO DO INDICE DE FORMA PELO MÉTODO DO PAQUÍMETRO (NBR 7809:2019)</t>
  </si>
  <si>
    <t>67.02.13</t>
  </si>
  <si>
    <t>DURABILIDADE DE AGREGADOS - SOLUÇÕES DE SULFATO DE SÓDIO OU DE MAGNÉSIO (DNER-ME 089/94)</t>
  </si>
  <si>
    <t>68</t>
  </si>
  <si>
    <t>ENSAIOS DE CIMENTO, CALDA, ARGAMASSA E CONCRETO</t>
  </si>
  <si>
    <t>68.01</t>
  </si>
  <si>
    <t>ENSAIOS DE CIMENTO PORTLAND</t>
  </si>
  <si>
    <t>68.01.01</t>
  </si>
  <si>
    <t>ÍNDICE DE FINURA DE CIMENTO PORTLAND POR MEIO DA PENEIRA 0,075MM (NBR 11579:2012)</t>
  </si>
  <si>
    <t>68.01.02</t>
  </si>
  <si>
    <t>TEMPO DE PEGA DA PASTA DE CIMENTO PORTLAND COM APARELHO VICAT (NBR 16.607:2018)</t>
  </si>
  <si>
    <t>68.01.03</t>
  </si>
  <si>
    <t>DETERMINAÇÃO DA EXPANSIBILIDADE DE LE CHATELIER - CIMENTO PORTLAND (NBR 11582:206)</t>
  </si>
  <si>
    <t>68.01.04</t>
  </si>
  <si>
    <t>RESISTÊNCIA À COMPRESSÃO CORPOS DE PROVA CILÍNDRICOS - CIMENTO PORTLAND (NBR 7215:2019)</t>
  </si>
  <si>
    <t>68.01.05</t>
  </si>
  <si>
    <t>SUPERFÍCIE ESPECÍFICA DO CIMENTO PORTLAND - MÉTODO DE BLAINE (NBR 16372:2015)</t>
  </si>
  <si>
    <t>68.01.06</t>
  </si>
  <si>
    <t>DETERMINAÇÃO DA MASSA ESPECÍFICA DE CIMENTO PORTLAND (NBR 16605:2017)</t>
  </si>
  <si>
    <t>68.01.07</t>
  </si>
  <si>
    <t>ANÁLISE QUÍMICA DE CIMENTO PORTLAND  (NBR NM 14:2012)</t>
  </si>
  <si>
    <t>68.02</t>
  </si>
  <si>
    <t>ENSAIOS DE CALDA DE CIMENTO</t>
  </si>
  <si>
    <t>68.02.01</t>
  </si>
  <si>
    <t>DETERMINAÇÃO DO ÍNDICE DE FLUIDEZ - CALDA DE CIMENTO PARA INJEÇÃO (NBR 7681-2:2013 )</t>
  </si>
  <si>
    <t>68.02.02</t>
  </si>
  <si>
    <t>ÍNDICES DE EXSUDAÇÃO E EXPANSÃO - CALDA DE CIMENTO PARA INJEÇÃO (NBR 7681-3:2013)</t>
  </si>
  <si>
    <t>68.02.03</t>
  </si>
  <si>
    <t>DETERMINAÇÃO DA VIDA ÚTIL - CALDA DE CIMENTO PARA INJEÇÃO (NBR 7681-2:2013 )</t>
  </si>
  <si>
    <t>68.02.04</t>
  </si>
  <si>
    <t>RESISTÊNCIA À COMPRESSÃO - CALDA DE CIMENTO PARA INJEÇÃO (NBR 7681-4:2013)</t>
  </si>
  <si>
    <t>68.03</t>
  </si>
  <si>
    <t>ENSAIOS DE ARGAMASSA</t>
  </si>
  <si>
    <t>68.03.01</t>
  </si>
  <si>
    <t>DETERMINAÇÃO DA RESISTÊNCIA À COMPRESSÃO DA ARGAMASSA (NBR 16868:2020)</t>
  </si>
  <si>
    <t>68.03.03</t>
  </si>
  <si>
    <t>DOSAGEM RACIONAL DE ARGAMASSA EM PESO E/OU VOLUME</t>
  </si>
  <si>
    <t>68.03.04</t>
  </si>
  <si>
    <t>RESISTÊNCIA À TRAÇÃO POR COMPRESSÃO DIAMETRAL DE CP CILÍNDRICO ARGAMASSA (NBR 7222:2011)</t>
  </si>
  <si>
    <t>68.04</t>
  </si>
  <si>
    <t>ENSAIOS DE CONCRETO</t>
  </si>
  <si>
    <t>68.04.01</t>
  </si>
  <si>
    <t>DOSAGEM RACIONAL DE CONCRETO EM PESO E/OU VOLUME</t>
  </si>
  <si>
    <t>68.04.02</t>
  </si>
  <si>
    <t>VERIFICAÇÃO E AJUSTE DO TRAÇO DE CONCRETO</t>
  </si>
  <si>
    <t>68.04.03</t>
  </si>
  <si>
    <t>RESIST. À COMPRESSÃO CP CILÍNDRICO CONCRETO CURA/FACEAMENTO/ROMPIMENTO (NBR 5739:2018)</t>
  </si>
  <si>
    <t>68.04.04</t>
  </si>
  <si>
    <t>RESIST. À COMPRESSÃO CP CILÍNDRICO CONCRETO MOLD/TRANSP/CURA/FACEAM/ROMP (NBR 5739:2018)</t>
  </si>
  <si>
    <t>68.04.05</t>
  </si>
  <si>
    <t>RESIST. A TRAÇÃO POR COMPRESSÃO DIAMETRAL CP CILÍNDRICOS CONCRETO (NBR 7222:2011)</t>
  </si>
  <si>
    <t>68.04.07</t>
  </si>
  <si>
    <t>CONSISTÊNCIA DO CONCRETO PELO ABATIMENTO DO TRONCO DE CONE - SLUMP TEST (NBR 16889:2020)</t>
  </si>
  <si>
    <t>68.04.08</t>
  </si>
  <si>
    <t>AVALIAÇÃO DA DUREZA SUPERFICIAL PELO ESCLERÔMETRO - CONCRETO ENDURECIDO (NBR 7584:2012)</t>
  </si>
  <si>
    <t>68.04.09</t>
  </si>
  <si>
    <t>EXTRAÇAO/PREPARO/ENSAIO/ANALISE DE TESTEMUNHO D=3" EM ESTRUT. CONCRETO (NBR 7680-1:2015)</t>
  </si>
  <si>
    <t>68.04.10</t>
  </si>
  <si>
    <t>EXTRAÇAO/PREPARO/ENSAIO/ANALISE DE TESTEMUNHO D=4" EM ESTRUT. CONCRETO (NBR 7680-1:2015)</t>
  </si>
  <si>
    <t>69</t>
  </si>
  <si>
    <t>ENSAIOS DE ACO, BLOCO, MADEIRA,TELHA,TIJOLO E TUBO</t>
  </si>
  <si>
    <t>69.01</t>
  </si>
  <si>
    <t>ENSAIOS DE ACO</t>
  </si>
  <si>
    <t>69.01.01</t>
  </si>
  <si>
    <t>TRAÇÃO/DESBITOLAMENTO BARRAS DE AÇO D &lt;= 16 MM, TEMP. AMBIENTE (NBR 6892-1:2013)</t>
  </si>
  <si>
    <t>CP</t>
  </si>
  <si>
    <t>69.01.02</t>
  </si>
  <si>
    <t>TRAÇÃO/DESBITOLAMENTO BARRAS DE AÇO 16 &lt; D &lt;= 25 MM, TEMP. AMBIENTE (NBR 6892-1:2013)</t>
  </si>
  <si>
    <t>69.01.03</t>
  </si>
  <si>
    <t>TRAÇÃO/DESBITOLAMENTO EM BARRAS DE AÇO D &gt; 25 MM, TEMP. AMBIENTE (NBR 6892-1:2013)</t>
  </si>
  <si>
    <t>69.01.04</t>
  </si>
  <si>
    <t>DOBRAMENTO SEMI-GUIADO EM BARRAS DE AÇO (NBR 7438:2016)</t>
  </si>
  <si>
    <t>69.01.05</t>
  </si>
  <si>
    <t>TRAÇÃO EM FIOS, BARRAS E CORDOALHAS DE AÇO PARA ARMADURA DE PROTENSÃO (NBR 6349:2008)</t>
  </si>
  <si>
    <t>69.02</t>
  </si>
  <si>
    <t>ENSAIOS DE BLOCOS DE CONCRETO</t>
  </si>
  <si>
    <t>69.02.01</t>
  </si>
  <si>
    <t>ENSAIO DE RESISTÊNCIA À COMPRESSÃO EM BLOCO DE CONCRETO (NBR 12118:2014)</t>
  </si>
  <si>
    <t>69.02.02</t>
  </si>
  <si>
    <t>ANÁLISE DIMENSIONAL, ABSORÇÃO E  ÁREA LIQUIDA EM BLOCO DE CONCRETO (NBR 12118:2014)</t>
  </si>
  <si>
    <t>69.03</t>
  </si>
  <si>
    <t>ENSAIOS DE BLOCOS CERAMICOS</t>
  </si>
  <si>
    <t>69.03.01</t>
  </si>
  <si>
    <t>RESISTÊNCIA À COMPRESSÃO EM BLOCOS CERÂMICOS ESTRUTURAIS E DE VEDAÇÃO (NBR 15270:2017)</t>
  </si>
  <si>
    <t>69.03.02</t>
  </si>
  <si>
    <t>CARACTERÍSTICAS GEOMÉTRICAS/ABSORÇÃO BLOCOS CERÂMICOS ESTRUT./VEDAÇÃO (NBR 15270:2017)</t>
  </si>
  <si>
    <t>DESCRIÇÃO DO SERVIÇO</t>
  </si>
  <si>
    <t>CONSULTORIA</t>
  </si>
  <si>
    <t>PROFISSIONAIS/CONSULTORES</t>
  </si>
  <si>
    <t>CO-33060</t>
  </si>
  <si>
    <t>ADVOGADO, NÍVEL JÚNIOR, INCLUSIVE ENCARGOS COMPLEMENTARES</t>
  </si>
  <si>
    <t>hora</t>
  </si>
  <si>
    <t>CO-33061</t>
  </si>
  <si>
    <t>ADVOGADO, NÍVEL PLENO, INCLUSIVE ENCARGOS COMPLEMENTARES</t>
  </si>
  <si>
    <t>CO-33062</t>
  </si>
  <si>
    <t>ADVOGADO, NÍVEL SÊNIOR, INCLUSIVE ENCARGOS COMPLEMENTARES</t>
  </si>
  <si>
    <t>CO-33116</t>
  </si>
  <si>
    <t>AJUDANTE DE TOPÓGRAFO/BALIZA, INCLUSIVE ENCARGOS COMPLEMENTARES</t>
  </si>
  <si>
    <t>CO-28409</t>
  </si>
  <si>
    <t>AJUDANTE ESPECIALIZADO, INCLUSIVE ENCARGOS COMPLEMENTARES</t>
  </si>
  <si>
    <t>CO-33089</t>
  </si>
  <si>
    <t>ANTROPÓLOGO, NÍVEL JÚNIOR, INCLUSIVE ENCARGOS COMPLEMENTARES</t>
  </si>
  <si>
    <t>CO-33090</t>
  </si>
  <si>
    <t>ANTROPÓLOGO, NÍVEL PLENO, INCLUSIVE ENCARGOS COMPLEMENTARES</t>
  </si>
  <si>
    <t>CO-33091</t>
  </si>
  <si>
    <t>ANTROPÓLOGO, NÍVEL SÊNIOR, INCLUSIVE ENCARGOS COMPLEMENTARES</t>
  </si>
  <si>
    <t>CO-33092</t>
  </si>
  <si>
    <t>ARQUEÓLOGO, NÍVEL JÚNIOR, INCLUSIVE ENCARGOS COMPLEMENTARES</t>
  </si>
  <si>
    <t>CO-33093</t>
  </si>
  <si>
    <t>ARQUEÓLOGO, NÍVEL PLENO, INCLUSIVE ENCARGOS COMPLEMENTARES</t>
  </si>
  <si>
    <t>CO-33095</t>
  </si>
  <si>
    <t>ARQUEÓLOGO, NÍVEL SÊNIOR, INCLUSIVE ENCARGOS COMPLEMENTARES</t>
  </si>
  <si>
    <t>CO-33063</t>
  </si>
  <si>
    <t>ASSISTENTE SOCIAL, NÍVEL JÚNIOR, INCLUSIVE ENCARGOS COMPLEMENTARES</t>
  </si>
  <si>
    <t>CO-33064</t>
  </si>
  <si>
    <t>ASSISTENTE SOCIAL, NÍVEL PLENO, INCLUSIVE ENCARGOS COMPLEMENTARES</t>
  </si>
  <si>
    <t>CO-33065</t>
  </si>
  <si>
    <t>ASSISTENTE SOCIAL, NÍVEL SÊNIOR, INCLUSIVE ENCARGOS COMPLEMENTARES</t>
  </si>
  <si>
    <t>CO-33067</t>
  </si>
  <si>
    <t>AUXILIAR ADMINISTRATIVO, INCLUSIVE ENCARGOS COMPLEMENTARES</t>
  </si>
  <si>
    <t>CO-33068</t>
  </si>
  <si>
    <t>AUXILIAR DE LABORATÓRIO, INCLUSIVE ENCARGOS COMPLEMENTARES</t>
  </si>
  <si>
    <t>CO-33069</t>
  </si>
  <si>
    <t>AUXILIAR DE TOPOGRAFIA, INCLUSIVE ENCARGOS COMPLEMENTARES</t>
  </si>
  <si>
    <t>CO-33066</t>
  </si>
  <si>
    <t>AUXILIAR/AJUDANTE DE OBRA, INCLUSIVE ENCARGOS COMPLEMENTARES</t>
  </si>
  <si>
    <t>CO-33070</t>
  </si>
  <si>
    <t>BIÓLOGO, NÍVEL JÚNIOR, INCLUSIVE ENCARGOS COMPLEMENTARES</t>
  </si>
  <si>
    <t>CO-33071</t>
  </si>
  <si>
    <t>BIÓLOGO, NÍVEL PLENO, INCLUSIVE ENCARGOS COMPLEMENTARES</t>
  </si>
  <si>
    <t>CO-33072</t>
  </si>
  <si>
    <t>BIÓLOGO, NÍVEL SÊNIOR, INCLUSIVE ENCARGOS COMPLEMENTARES</t>
  </si>
  <si>
    <t>CO-33073</t>
  </si>
  <si>
    <t>COORDENADOR AMBIENTAL, NÍVEL JÚNIOR, INCLUSIVE ENCARGOS COMPLEMENTARES</t>
  </si>
  <si>
    <t>CO-33107</t>
  </si>
  <si>
    <t>DESENHISTA TÉCNICO/CADISTA, INCLUSIVE ENCARGOS COMPLEMENTARES</t>
  </si>
  <si>
    <t>CO-33074</t>
  </si>
  <si>
    <t>ENGENHEIRO AGRIMENSOR, NÍVEL JÚNIOR, INCLUSIVE ENCARGOS COMPLEMENTARES</t>
  </si>
  <si>
    <t>CO-33075</t>
  </si>
  <si>
    <t>ENGENHEIRO AGRIMENSOR, NÍVEL PLENO, INCLUSIVE ENCARGOS COMPLEMENTARES</t>
  </si>
  <si>
    <t>CO-33076</t>
  </si>
  <si>
    <t>ENGENHEIRO AGRIMENSOR, NÍVEL SÊNIOR, INCLUSIVE ENCARGOS COMPLEMENTARES</t>
  </si>
  <si>
    <t>CO-33077</t>
  </si>
  <si>
    <t>ENGENHEIRO AGRÔNOMO, NÍVEL JÚNIOR, INCLUSIVE ENCARGOS COMPLEMENTARES</t>
  </si>
  <si>
    <t>CO-33078</t>
  </si>
  <si>
    <t>ENGENHEIRO AGRÔNOMO, NÍVEL PLENO, INCLUSIVE ENCARGOS COMPLEMENTARES</t>
  </si>
  <si>
    <t>CO-33079</t>
  </si>
  <si>
    <t>ENGENHEIRO AGRÔNOMO, NÍVEL SÊNIOR, INCLUSIVE ENCARGOS COMPLEMENTARES</t>
  </si>
  <si>
    <t>CO-33080</t>
  </si>
  <si>
    <t>ENGENHEIRO AMBIENTAL, NÍVEL JÚNIOR, INCLUSIVE ENCARGOS COMPLEMENTARES</t>
  </si>
  <si>
    <t>CO-33081</t>
  </si>
  <si>
    <t>ENGENHEIRO AMBIENTAL, NÍVEL PLENO, INCLUSIVE ENCARGOS COMPLEMENTARES</t>
  </si>
  <si>
    <t>CO-33082</t>
  </si>
  <si>
    <t>ENGENHEIRO AMBIENTAL, NÍVEL SÊNIOR, INCLUSIVE ENCARGOS COMPLEMENTARES</t>
  </si>
  <si>
    <t>CO-27337</t>
  </si>
  <si>
    <t>ENGENHEIRO/ARQUITETO, NÍVEL CONSULTOR ESPECIAL, INCLUSIVE ENCARGOS COMPLEMENTARES</t>
  </si>
  <si>
    <t>CO-27339</t>
  </si>
  <si>
    <t>ENGENHEIRO/ARQUITETO, NÍVEL CONSULTOR, INCLUSIVE ENCARGOS COMPLEMENTARES</t>
  </si>
  <si>
    <t>CO-27342</t>
  </si>
  <si>
    <t>ENGENHEIRO/ARQUITETO, NÍVEL COORDENADOR, INCLUSIVE ENCARGOS COMPLEMENTARES</t>
  </si>
  <si>
    <t>CO-27348</t>
  </si>
  <si>
    <t>ENGENHEIRO/ARQUITETO, NÍVEL JÚNIOR, INCLUSIVE ENCARGOS COMPLEMENTARES</t>
  </si>
  <si>
    <t>CO-27347</t>
  </si>
  <si>
    <t>ENGENHEIRO/ARQUITETO, NÍVEL PLENO, INCLUSIVE ENCARGOS COMPLEMENTARES</t>
  </si>
  <si>
    <t>CO-27344</t>
  </si>
  <si>
    <t>ENGENHEIRO/ARQUITETO, NÍVEL SÊNIOR, INCLUSIVE ENCARGOS COMPLEMENTARES</t>
  </si>
  <si>
    <t>DIÁRIA</t>
  </si>
  <si>
    <t>CO-24324</t>
  </si>
  <si>
    <t>DIÁRIA DE VIAGEM, INCLUSIVE PERNOITE E ALIMENTAÇÃO</t>
  </si>
  <si>
    <t>un</t>
  </si>
  <si>
    <t>VEÍCULOS PARA VISTÓRIA/SUPERVISÃO</t>
  </si>
  <si>
    <t>CO-27674</t>
  </si>
  <si>
    <t>VEÍCULO TIPO MINIVAN, COM CAPACIDADE PARA SETE (7) LUGARES, OBEDECIDOS OS SEGUINTES REQUISITOS MÍNIMOS: TER NO MÁXIMO UM (1) ANO DE USO, ATÉ 20.000KM RODADOS, POTÊNCIA MÍNIMA DE 110CV, DIREÇÃO ASSISTIDA, AR CONDICIONADO, DESEMBAÇADOR DE VIDROS, RÁDIO AM/FM, EMPLACADO, COM SEGURO TOTAL (CUSTO FIXO), EXCLUSIVE QUILÔMETRO RODADO (CUSTO VARIÁVEL)</t>
  </si>
  <si>
    <t>mês</t>
  </si>
  <si>
    <t>CO-27675</t>
  </si>
  <si>
    <t>VEÍCULO TIPO MINIVAN, COM CAPACIDADE PARA SETE (7) LUGARES, OBEDECIDOS OS SEGUINTES REQUISITOS MÍNIMOS: TER NO MÁXIMO UM (1) ANO DE USO, ATÉ 20.000KM RODADOS, POTÊNCIA MÍNIMA DE 110CV, DIREÇÃO ASSISTIDA, AR CONDICIONADO, DESEMBAÇADOR DE VIDROS, RÁDIO AM/FM, EMPLACADO, COM SEGURO TOTAL, INCLUSIVE MANUTENÇÃO E COMBUSTÍVEL (CUSTO VARIÁVEL)</t>
  </si>
  <si>
    <t>km</t>
  </si>
  <si>
    <t>CO-28364</t>
  </si>
  <si>
    <t>VEÍCULO TIPO PICAPE LEVE, COM CAPACIDADE PARA CINCO (5) LUGARES, OBEDECIDOS OS SEGUINTES REQUISITOS MÍNIMOS: TER NO MÁXIMO UM (1) ANO DE USO, ATÉ 20.000KM RODADOS, POTÊNCIA MÍNIMA DE 100CV, DIREÇÃO ASSISTIDA, AR CONDICIONADO, DESEMBAÇADOR DE VIDROS, RÁDIO AM/FM, EMPLACADO, COM SEGURO TOTAL (CUSTO FIXO), EXCLUSIVE QUILÔMETRO RODADO (CUSTO VARIÁVEL)</t>
  </si>
  <si>
    <t>CO-28366</t>
  </si>
  <si>
    <t>VEÍCULO TIPO PICAPE LEVE, COM CAPACIDADE PARA CINCO (5) LUGARES, OBEDECIDOS OS SEGUINTES REQUISITOS MÍNIMOS: TER NO MÁXIMO UM (1) ANO DE USO, ATÉ 20.000KM RODADOS, POTÊNCIA MÍNIMA DE 100CV, DIREÇÃO ASSISTIDA, AR CONDICIONADO, DESEMBAÇADOR DE VIDROS, RÁDIO AM/FM, EMPLACADO, COM SEGURO TOTAL, INCLUSIVE MANUTENÇÃO E COMBUSTÍVEL (CUSTO VARIÁVEL)</t>
  </si>
  <si>
    <t>CO-27676</t>
  </si>
  <si>
    <t>VEÍCULO TIPO VAN, COM CAPACIDADE PARA QUINZE (15) LUGARES, OBEDECIDOS OS SEGUINTES REQUISITOS MÍNIMOS: TER NO MÁXIMO UM (1) ANO DE USO, ATÉ 20.000KM RODADOS, POTÊNCIA MÍNIMA DE 130CV, DIREÇÃO ASSISTIDA, AR CONDICIONADO, DESEMBAÇADOR DE VIDROS, RÁDIO AM/FM, EMPLACADO, COM SEGURO TOTAL (CUSTO FIXO), EXCLUSIVE QUILÔMETRO RODADO (CUSTO VARIÁVEL)</t>
  </si>
  <si>
    <t>CO-27677</t>
  </si>
  <si>
    <t>VEÍCULO TIPO VAN, COM CAPACIDADE PARA QUINZE (15) LUGARES, OBEDECIDOS OS SEGUINTES REQUISITOS MÍNIMOS: TER NO MÁXIMO UM (1) ANO DE USO, ATÉ 20.000KM RODADOS, POTÊNCIA MÍNIMA DE 130CV, DIREÇÃO ASSISTIDA, AR CONDICIONADO, DESEMBAÇADOR DE VIDROS, RÁDIO AM/FM, EMPLACADO, COM SEGURO TOTAL, INCLUSIVE MANUTENÇÃO E COMBUSTÍVEL (CUSTO VARIÁVEL)</t>
  </si>
  <si>
    <t>PROJETO</t>
  </si>
  <si>
    <t>LEVANTAMENTO PLANIALTIMÉTRICO</t>
  </si>
  <si>
    <t>CO-27369</t>
  </si>
  <si>
    <t>LEVANTAMENTO PLANIALTIMÉTRICO E CADASTRAL - TERRENO MAIOR QUE 50.001 M2</t>
  </si>
  <si>
    <t>m2</t>
  </si>
  <si>
    <t>CO-27361</t>
  </si>
  <si>
    <t>LEVANTAMENTO PLANIALTIMÉTRICO E CADASTRAL -TERRENO ATÉ 2.000 M2</t>
  </si>
  <si>
    <t>CO-27367</t>
  </si>
  <si>
    <t>LEVANTAMENTO PLANIALTIMÉTRICO E CADASTRAL -TERRENO DE 10.001 A 50.000 M2</t>
  </si>
  <si>
    <t>CO-27363</t>
  </si>
  <si>
    <t>LEVANTAMENTO PLANIALTIMÉTRICO E CADASTRAL -TERRENO DE 2.001 A 10.000 M2</t>
  </si>
  <si>
    <t>PLANILHAS ORÇAMENTÁRIAS</t>
  </si>
  <si>
    <t>CO-27397</t>
  </si>
  <si>
    <t>PLANILHA ORÇAMENTÁRIA PARA CONSTRUÇÕES NOVAS - ÁREA ACIMA DE 10.000 M2</t>
  </si>
  <si>
    <t>CO-27390</t>
  </si>
  <si>
    <t>PLANILHA ORÇAMENTÁRIA PARA CONSTRUÇÕES NOVAS - ÁREA ATÉ 1.000 M2</t>
  </si>
  <si>
    <t>CO-27391</t>
  </si>
  <si>
    <t>PLANILHA ORÇAMENTÁRIA PARA CONSTRUÇÕES NOVAS - ÁREA DE 1.001 M2 A 2.000 M2</t>
  </si>
  <si>
    <t>CO-27392</t>
  </si>
  <si>
    <t>PLANILHA ORÇAMENTÁRIA PARA CONSTRUÇÕES NOVAS - ÁREA DE 2.001 M2 A 4.000 M2</t>
  </si>
  <si>
    <t>CO-27394</t>
  </si>
  <si>
    <t>PLANILHA ORÇAMENTÁRIA PARA CONSTRUÇÕES NOVAS - ÁREA DE 4.001 M2 A 6.000 M2</t>
  </si>
  <si>
    <t>CO-27395</t>
  </si>
  <si>
    <t>PLANILHA ORÇAMENTÁRIA PARA CONSTRUÇÕES NOVAS - ÁREA DE 6.001 M2 A 8.000 M2</t>
  </si>
  <si>
    <t>CO-27396</t>
  </si>
  <si>
    <t>PLANILHA ORÇAMENTÁRIA PARA CONSTRUÇÕES NOVAS - ÁREA DE 8.001 M2 A 10.000 M2</t>
  </si>
  <si>
    <t>CO-27413</t>
  </si>
  <si>
    <t>PLANILHA ORÇAMENTÁRIA PARA OBRAS DE INFRAESTRUTURA</t>
  </si>
  <si>
    <t>CO-27388</t>
  </si>
  <si>
    <t>PLANILHA ORÇAMENTÁRIA PARA PROJETOS DE IMPLANTAÇÃO DE EDIFICAÇÃO - ÁREA ACIMA DE 16.000 M2</t>
  </si>
  <si>
    <t>CO-27382</t>
  </si>
  <si>
    <t>PLANILHA ORÇAMENTÁRIA PARA PROJETOS DE IMPLANTAÇÃO DE EDIFICAÇÃO - ÁREA DE 11.001 M2 ATÉ 13.000 M2</t>
  </si>
  <si>
    <t>CO-27385</t>
  </si>
  <si>
    <t>PLANILHA ORÇAMENTÁRIA PARA PROJETOS DE IMPLANTAÇÃO DE EDIFICAÇÃO - ÁREA DE 13.001 M2 ATÉ 16.000 M2</t>
  </si>
  <si>
    <t>CO-27375</t>
  </si>
  <si>
    <t>PLANILHA ORÇAMENTÁRIA PARA PROJETOS DE IMPLANTAÇÃO DE EDIFICAÇÃO - ÁREA DE 6.001 M2 ATÉ 7.000 M2</t>
  </si>
  <si>
    <t>CO-27378</t>
  </si>
  <si>
    <t>PLANILHA ORÇAMENTÁRIA PARA PROJETOS DE IMPLANTAÇÃO DE EDIFICAÇÃO - ÁREA DE 7.001 M2 ATÉ 9.000 M2</t>
  </si>
  <si>
    <t>CO-27380</t>
  </si>
  <si>
    <t>PLANILHA ORÇAMENTÁRIA PARA PROJETOS DE IMPLANTAÇÃO DE EDIFICAÇÃO - ÁREA DE 9.001 M2 ATÉ 11.000 M2</t>
  </si>
  <si>
    <t>CO-27372</t>
  </si>
  <si>
    <t>PLANILHA ORÇAMENTÁRIA PARA PROJETOS DE IMPLANTAÇÃO DE EDIFICAÇÃO ÁREA ATÉ 6.000 M2</t>
  </si>
  <si>
    <t>CO-27405</t>
  </si>
  <si>
    <t>PLANILHA ORÇAMENTÁRIA PARA REFORMA E/OU AMPLIAÇÃO DE EDIFICAÇÕES EXISTENTES - ÁREA ACIMA DE 10.000 M2</t>
  </si>
  <si>
    <t>CO-27400</t>
  </si>
  <si>
    <t>PLANILHA ORÇAMENTÁRIA PARA REFORMA E/OU AMPLIAÇÃO DE EDIFICAÇÕES EXISTENTES - ÁREA DE 1.001 M2 A 2.000 M2</t>
  </si>
  <si>
    <t>CO-27401</t>
  </si>
  <si>
    <t>PLANILHA ORÇAMENTÁRIA PARA REFORMA E/OU AMPLIAÇÃO DE EDIFICAÇÕES EXISTENTES - ÁREA DE 2.001 M2 A 4.000 M2</t>
  </si>
  <si>
    <t>CO-27402</t>
  </si>
  <si>
    <t>PLANILHA ORÇAMENTÁRIA PARA REFORMA E/OU AMPLIAÇÃO DE EDIFICAÇÕES EXISTENTES - ÁREA DE 4.001 M2 A 6.000 M2</t>
  </si>
  <si>
    <t>CO-27403</t>
  </si>
  <si>
    <t>PLANILHA ORÇAMENTÁRIA PARA REFORMA E/OU AMPLIAÇÃO DE EDIFICAÇÕES EXISTENTES - ÁREA DE 6.001 M2 A 8.000 M2</t>
  </si>
  <si>
    <t>CO-27404</t>
  </si>
  <si>
    <t>PLANILHA ORÇAMENTÁRIA PARA REFORMA E/OU AMPLIAÇÃO DE EDIFICAÇÕES EXISTENTES - ÁREA DE 8.001 M2 A 10.000 M2</t>
  </si>
  <si>
    <t>PLANILHA ORÇAMENTÁRIA PARA REFORMA E/OU AMPLIAÇÃO DE EDIFICAÇÕES EXISTENTES- ÁREA ATÉ 1.000 M2</t>
  </si>
  <si>
    <t>CO-27412</t>
  </si>
  <si>
    <t>PLANILHA ORÇAMENTÁRIA PARA REFORMA E/OU AMPLIAÇÃO DE PATRIMÔNIOS HISTÓRICOS - ÁREA ACIMA DE 10.000 M2</t>
  </si>
  <si>
    <t>CO-27406</t>
  </si>
  <si>
    <t>PLANILHA ORÇAMENTÁRIA PARA REFORMA E/OU AMPLIAÇÃO DE PATRIMÔNIOS HISTÓRICOS - ÁREA ATÉ 1.000 M2</t>
  </si>
  <si>
    <t>CO-27407</t>
  </si>
  <si>
    <t>PLANILHA ORÇAMENTÁRIA PARA REFORMA E/OU AMPLIAÇÃO DE PATRIMÔNIOS HISTÓRICOS - ÁREA DE 1.001 M2 A 2.000 M2</t>
  </si>
  <si>
    <t>CO-27408</t>
  </si>
  <si>
    <t>PLANILHA ORÇAMENTÁRIA PARA REFORMA E/OU AMPLIAÇÃO DE PATRIMÔNIOS HISTÓRICOS - ÁREA DE 2.001 M2 A 4.000 M2</t>
  </si>
  <si>
    <t>CO-27409</t>
  </si>
  <si>
    <t>PLANILHA ORÇAMENTÁRIA PARA REFORMA E/OU AMPLIAÇÃO DE PATRIMÔNIOS HISTÓRICOS - ÁREA DE 4.001 M2 A 6.000 M2</t>
  </si>
  <si>
    <t>CO-27410</t>
  </si>
  <si>
    <t>PLANILHA ORÇAMENTÁRIA PARA REFORMA E/OU AMPLIAÇÃO DE PATRIMÔNIOS HISTÓRICOS - ÁREA DE 6.001 M2 A 8.000 M2</t>
  </si>
  <si>
    <t>CO-27411</t>
  </si>
  <si>
    <t>PLANILHA ORÇAMENTÁRIA PARA REFORMA E/OU AMPLIAÇÃO DE PATRIMÔNIOS HISTÓRICOS - ÁREA DE 8.001 M2 A 10.000 M2</t>
  </si>
  <si>
    <t>PROJETOS DE EDIFICAÇÃO</t>
  </si>
  <si>
    <t>CO-27417</t>
  </si>
  <si>
    <t>ANTEPROJETO DE EDIFICAÇÃO - ÁREA &gt; 3.000 M2</t>
  </si>
  <si>
    <t>CO-27414</t>
  </si>
  <si>
    <t>ANTEPROJETO DE EDIFICAÇÃO - ÁREA &lt;= 600 M2</t>
  </si>
  <si>
    <t>CO-27416</t>
  </si>
  <si>
    <t>ANTEPROJETO DE EDIFICAÇÃO - 1.500 M2 &lt; ÁREA &lt;= 3.000 M2</t>
  </si>
  <si>
    <t>CO-27415</t>
  </si>
  <si>
    <t>ANTEPROJETO DE EDIFICAÇÃO - 600 M2 &lt; ÁREA &lt;= 1.500 M2</t>
  </si>
  <si>
    <t>CO-27418</t>
  </si>
  <si>
    <t>ANTEPROJETO DE IMPLANTAÇÃO DE EDIFICAÇÃO PADRÃO COM ÁREA DE PROJEÇÃO &lt; = 600 M2</t>
  </si>
  <si>
    <t>CO-27421</t>
  </si>
  <si>
    <t>ANTEPROJETO DE IMPLANTAÇÃO DE EDIFICAÇÃO PADRÃO COM ÁREA DE PROJEÇÃO &gt; 3.000 M2</t>
  </si>
  <si>
    <t>CO-27420</t>
  </si>
  <si>
    <t>ANTEPROJETO DE IMPLANTAÇÃO DE EDIFICAÇÃO PADRÃO COM 1.500 &lt; ÁREA DE PROJEÇÃO &lt;= 3.000 M2</t>
  </si>
  <si>
    <t>CO-27419</t>
  </si>
  <si>
    <t>ANTEPROJETO DE IMPLANTAÇÃO DE EDIFICAÇÃO PADRÃO COM 600 M2 &lt; ÁREA DE PROJEÇÃO = 1.500 M2</t>
  </si>
  <si>
    <t>CO-27493</t>
  </si>
  <si>
    <t>COMPATIBILIZAÇÃO DE PROJETOS COM ACIMA DE 100.000 M2</t>
  </si>
  <si>
    <t>CO-27487</t>
  </si>
  <si>
    <t>COMPATIBILIZAÇÃO DE PROJETOS COM ÁREA ATÉ 10.000 M2</t>
  </si>
  <si>
    <t>CO-27488</t>
  </si>
  <si>
    <t>COMPATIBILIZAÇÃO DE PROJETOS COM ÁREA DE 10.001 M2 ATÉ 20.000 M2</t>
  </si>
  <si>
    <t>CO-27489</t>
  </si>
  <si>
    <t>COMPATIBILIZAÇÃO DE PROJETOS COM ÁREA DE 20.001 M2 ATÉ 40.000 M2</t>
  </si>
  <si>
    <t>CO-27490</t>
  </si>
  <si>
    <t>COMPATIBILIZAÇÃO DE PROJETOS COM ÁREA DE 40.001 M2 ATÉ 60.000 M2</t>
  </si>
  <si>
    <t>CO-27491</t>
  </si>
  <si>
    <t>COMPATIBILIZAÇÃO DE PROJETOS COM ÁREA DE 60.001 M2 ATÉ 80.000 M2</t>
  </si>
  <si>
    <t>CO-27492</t>
  </si>
  <si>
    <t>COMPATIBILIZAÇÃO DE PROJETOS COM ÁREA DE 80.001 M2 ATÉ 100.000 M2</t>
  </si>
  <si>
    <t>CO-27494</t>
  </si>
  <si>
    <t>COORDENAÇÃO DE PROJETOS</t>
  </si>
  <si>
    <t>CO-27486</t>
  </si>
  <si>
    <t>DESENHO DE CADASTRO DE CONSTRUÇÕES EXISTENTES</t>
  </si>
  <si>
    <t>PR A1</t>
  </si>
  <si>
    <t>CO-27470</t>
  </si>
  <si>
    <t>DESENHO E CÓPIA DE PROJETOS</t>
  </si>
  <si>
    <t>DESENVOLVIMENTO E DETALHAMENTO DE PROJETO ARQUITETÔNICO</t>
  </si>
  <si>
    <t>CO-27482</t>
  </si>
  <si>
    <t>DESENVOLVIMENTO E DETALHAMENTO DE PROJETOS COMPLEMENTARES</t>
  </si>
  <si>
    <t>CO-27483</t>
  </si>
  <si>
    <t>PERSPECTIVA COLORIDA (50X70)CM</t>
  </si>
  <si>
    <t>CO-27485</t>
  </si>
  <si>
    <t>PLANTA HUMANIZADA COLORIDA (50X70)CM</t>
  </si>
  <si>
    <t>CO-27471</t>
  </si>
  <si>
    <t>PROJETO DE LAYOUT</t>
  </si>
  <si>
    <t>CO-27477</t>
  </si>
  <si>
    <t>PROJETO EXECUTIVO DE ACÚSTICA</t>
  </si>
  <si>
    <t>CO-27478</t>
  </si>
  <si>
    <t>PROJETO EXECUTIVO DE AQUECIMENTO SOLAR E REDE DE ÁGUA QUENTE</t>
  </si>
  <si>
    <t>PROJETO EXECUTIVO DE AR CONDICIONADO/VENTILAÇÃO/CLIMATIZAÇÃO</t>
  </si>
  <si>
    <t>PROJETO EXECUTIVO DE ARQUITETURA</t>
  </si>
  <si>
    <t>CO-27432</t>
  </si>
  <si>
    <t>PROJETO EXECUTIVO DE CABEAMENTO ESTRUTURADO</t>
  </si>
  <si>
    <t>CO-27426</t>
  </si>
  <si>
    <t>PROJETO EXECUTIVO DE DRENAGEM PLUVIAL</t>
  </si>
  <si>
    <t>CO-27473</t>
  </si>
  <si>
    <t>PROJETO EXECUTIVO DE ENGRADAMENTO METÁLICO</t>
  </si>
  <si>
    <t>CO-27427</t>
  </si>
  <si>
    <t>PROJETO EXECUTIVO DE ESTRUTURA DE CONCRETO</t>
  </si>
  <si>
    <t>CO-27428</t>
  </si>
  <si>
    <t>PROJETO EXECUTIVO DE ESTRUTURA METÁLICA</t>
  </si>
  <si>
    <t>CO-27480</t>
  </si>
  <si>
    <t>PROJETO EXECUTIVO DE GASES MEDICINAIS</t>
  </si>
  <si>
    <t>CO-27481</t>
  </si>
  <si>
    <t>PROJETO EXECUTIVO DE GLP</t>
  </si>
  <si>
    <t>CO-27475</t>
  </si>
  <si>
    <t>PROJETO EXECUTIVO DE IMPERMEABILIZAÇÃO</t>
  </si>
  <si>
    <t>PROJETO EXECUTIVO DE INFRAESTRUTURA DE CABEAMENTO ESTRUTURADO/CFTV/ALARME/SEGURANÇA/SONORIZAÇÃO</t>
  </si>
  <si>
    <t>PROJETO EXECUTIVO DE INSTALAÇÕES ELÉTRICAS</t>
  </si>
  <si>
    <t>CO-27479</t>
  </si>
  <si>
    <t>PROJETO EXECUTIVO DE INSTALAÇÕES FLUIDO MECÂNICAS</t>
  </si>
  <si>
    <t>PROJETO EXECUTIVO DE INSTALAÇÕES HIDRO SANITÁRIAS</t>
  </si>
  <si>
    <t>CO-27474</t>
  </si>
  <si>
    <t>PROJETO EXECUTIVO DE IRRIGAÇÃO</t>
  </si>
  <si>
    <t>CO-27476</t>
  </si>
  <si>
    <t>PROJETO EXECUTIVO DE PAISAGISMO</t>
  </si>
  <si>
    <t>PROJETO EXECUTIVO DE PREVENÇÃO E COMBATE A INCÊNDIO</t>
  </si>
  <si>
    <t>CO-27469</t>
  </si>
  <si>
    <t>PROJETO EXECUTIVO DE PROGRAMAÇÃO VISUAL</t>
  </si>
  <si>
    <t>CO-27434</t>
  </si>
  <si>
    <t>PROJETO EXECUTIVO DE SPDA</t>
  </si>
  <si>
    <t>CO-27424</t>
  </si>
  <si>
    <t>PROJETO EXECUTIVO DE TERRAPLENAGEM - PLANTA</t>
  </si>
  <si>
    <t>CO-27425</t>
  </si>
  <si>
    <t>PROJETO EXECUTIVO DE TERRAPLENAGEM - SEÇÕES</t>
  </si>
  <si>
    <t>PROJETO EXECUTIVO LUMINOTÉCNICO</t>
  </si>
  <si>
    <t>CO-27484</t>
  </si>
  <si>
    <t>VISTA TRATADA COLORIDA (50X70)CM</t>
  </si>
  <si>
    <t>VISTORIA E CADASTRO</t>
  </si>
  <si>
    <t>CO-27499</t>
  </si>
  <si>
    <t>DESLOCAMENTO INTERMUNICIPAL</t>
  </si>
  <si>
    <t>CO-27498</t>
  </si>
  <si>
    <t>TÉCNICO DE NÍVEL MÉDIO, INCLUSIVE ENCARGOS COMPLEMENTARES</t>
  </si>
  <si>
    <t>RELATÓRIO TÉCNICO</t>
  </si>
  <si>
    <t>CO-27379</t>
  </si>
  <si>
    <t>COMO CONSTRUÍDO ("AS BUILT") DE PROJETOS COM  ACIMA DE 100.000 M2</t>
  </si>
  <si>
    <t>CO-27389</t>
  </si>
  <si>
    <t>COMO CONSTRUÍDO ("AS BUILT") DE PROJETOS COM ÁREA ATÉ 10.000 M2</t>
  </si>
  <si>
    <t>CO-27387</t>
  </si>
  <si>
    <t>COMO CONSTRUÍDO ("AS BUILT") DE PROJETOS COM ÁREA DE 10.001 M2 ATÉ 20.000 M2</t>
  </si>
  <si>
    <t>CO-27386</t>
  </si>
  <si>
    <t>COMO CONSTRUÍDO ("AS BUILT") DE PROJETOS COM ÁREA DE 20.001 M2 ATÉ 40.000 M2</t>
  </si>
  <si>
    <t>CO-27384</t>
  </si>
  <si>
    <t>COMO CONSTRUÍDO ("AS BUILT") DE PROJETOS COM ÁREA DE 40.001 M2 ATÉ 60.000 M2</t>
  </si>
  <si>
    <t>CO-27383</t>
  </si>
  <si>
    <t>COMO CONSTRUÍDO ("AS BUILT") DE PROJETOS COM ÁREA DE 60.001 M2 ATÉ 80.000 M2</t>
  </si>
  <si>
    <t>CO-27381</t>
  </si>
  <si>
    <t>COMO CONSTRUÍDO ("AS BUILT") DE PROJETOS COM ÁREA DE 80.001 M2 ATÉ 100.000 M2</t>
  </si>
  <si>
    <t>CO-27439</t>
  </si>
  <si>
    <t>ESPECIFICAÇÃO DOS MATERIAIS COM MEMORIAL DESCRITIVO  PARA OBRAS DE INFRAESTRUTURA</t>
  </si>
  <si>
    <t>CO-27454</t>
  </si>
  <si>
    <t>ESPECIFICAÇÃO DOS MATERIAIS COM MEMORIAL DESCRITIVO DE CADA AMBIENTE E EQUIPAMENTOS PARA CONSTRUÇÕES NOVAS - ÁREA ACIMA DE 10.000 M2</t>
  </si>
  <si>
    <t>CO-27460</t>
  </si>
  <si>
    <t>ESPECIFICAÇÃO DOS MATERIAIS COM MEMORIAL DESCRITIVO DE CADA AMBIENTE E EQUIPAMENTOS PARA CONSTRUÇÕES NOVAS - ÁREA ATÉ 1.000 M2</t>
  </si>
  <si>
    <t>CO-27459</t>
  </si>
  <si>
    <t>ESPECIFICAÇÃO DOS MATERIAIS COM MEMORIAL DESCRITIVO DE CADA AMBIENTE E EQUIPAMENTOS PARA CONSTRUÇÕES NOVAS - ÁREA DE 1.001 M2 A 2.000 M2</t>
  </si>
  <si>
    <t>CO-27458</t>
  </si>
  <si>
    <t>ESPECIFICAÇÃO DOS MATERIAIS COM MEMORIAL DESCRITIVO DE CADA AMBIENTE E EQUIPAMENTOS PARA CONSTRUÇÕES NOVAS - ÁREA DE 2.001 M2 A 4.000 M2</t>
  </si>
  <si>
    <t>CO-27457</t>
  </si>
  <si>
    <t>ESPECIFICAÇÃO DOS MATERIAIS COM MEMORIAL DESCRITIVO DE CADA AMBIENTE E EQUIPAMENTOS PARA CONSTRUÇÕES NOVAS - ÁREA DE 4.001 M2 A 6.000 M2</t>
  </si>
  <si>
    <t>CO-27456</t>
  </si>
  <si>
    <t>ESPECIFICAÇÃO DOS MATERIAIS COM MEMORIAL DESCRITIVO DE CADA AMBIENTE E EQUIPAMENTOS PARA CONSTRUÇÕES NOVAS - ÁREA DE 6.001 M2 A 8.000 M2</t>
  </si>
  <si>
    <t>CO-27455</t>
  </si>
  <si>
    <t>ESPECIFICAÇÃO DOS MATERIAIS COM MEMORIAL DESCRITIVO DE CADA AMBIENTE E EQUIPAMENTOS PARA CONSTRUÇÕES NOVAS - ÁREA DE 8.001 M2 A 10.000 M2</t>
  </si>
  <si>
    <t>CO-27461</t>
  </si>
  <si>
    <t>ESPECIFICAÇÃO DOS MATERIAIS COM MEMORIAL DESCRITIVO DE CADA AMBIENTE E EQUIPAMENTOS PARA PROJETOS DE IMPLANTAÇÃO DE EDIFICAÇÃO - ÁREA ACIMA DE 16.000 M2</t>
  </si>
  <si>
    <t>CO-27463</t>
  </si>
  <si>
    <t>ESPECIFICAÇÃO DOS MATERIAIS COM MEMORIAL DESCRITIVO DE CADA AMBIENTE E EQUIPAMENTOS PARA PROJETOS DE IMPLANTAÇÃO DE EDIFICAÇÃO - ÁREA DE 11.001 M2 ATÉ 13.000 M2</t>
  </si>
  <si>
    <t>CO-27462</t>
  </si>
  <si>
    <t>ESPECIFICAÇÃO DOS MATERIAIS COM MEMORIAL DESCRITIVO DE CADA AMBIENTE E EQUIPAMENTOS PARA PROJETOS DE IMPLANTAÇÃO DE EDIFICAÇÃO - ÁREA DE 13.001 M2 ATÉ 16.000 M2</t>
  </si>
  <si>
    <t>CO-27466</t>
  </si>
  <si>
    <t>ESPECIFICAÇÃO DOS MATERIAIS COM MEMORIAL DESCRITIVO DE CADA AMBIENTE E EQUIPAMENTOS PARA PROJETOS DE IMPLANTAÇÃO DE EDIFICAÇÃO - ÁREA DE 6.001 M2 ATÉ 7.000 M2</t>
  </si>
  <si>
    <t>CO-27465</t>
  </si>
  <si>
    <t>ESPECIFICAÇÃO DOS MATERIAIS COM MEMORIAL DESCRITIVO DE CADA AMBIENTE E EQUIPAMENTOS PARA PROJETOS DE IMPLANTAÇÃO DE EDIFICAÇÃO - ÁREA DE 7.001 M2 ATÉ 9.000 M2</t>
  </si>
  <si>
    <t>CO-27464</t>
  </si>
  <si>
    <t>ESPECIFICAÇÃO DOS MATERIAIS COM MEMORIAL DESCRITIVO DE CADA AMBIENTE E EQUIPAMENTOS PARA PROJETOS DE IMPLANTAÇÃO DE EDIFICAÇÃO - ÁREA DE 9.001 M2 ATÉ 11.000 M2</t>
  </si>
  <si>
    <t>CO-27467</t>
  </si>
  <si>
    <t>ESPECIFICAÇÃO DOS MATERIAIS COM MEMORIAL DESCRITIVO DE CADA AMBIENTE E EQUIPAMENTOS PARA PROJETOS DE IMPLANTAÇÃO DE EDIFICAÇÃO ÁREA ATÉ 6.000 M2</t>
  </si>
  <si>
    <t>CO-27447</t>
  </si>
  <si>
    <t>ESPECIFICAÇÃO DOS MATERIAIS COM MEMORIAL DESCRITIVO DE CADA AMBIENTE E EQUIPAMENTOS PARA REFORMA E/OU AMPLIAÇÃO DE EDIFICAÇÕES EXISTENTES - ÁREA ACIMA DE 10.000 M2</t>
  </si>
  <si>
    <t>CO-27452</t>
  </si>
  <si>
    <t>ESPECIFICAÇÃO DOS MATERIAIS COM MEMORIAL DESCRITIVO DE CADA AMBIENTE E EQUIPAMENTOS PARA REFORMA E/OU AMPLIAÇÃO DE EDIFICAÇÕES EXISTENTES - ÁREA DE 1.001 M2 A 2.000 M2</t>
  </si>
  <si>
    <t>CO-27451</t>
  </si>
  <si>
    <t>ESPECIFICAÇÃO DOS MATERIAIS COM MEMORIAL DESCRITIVO DE CADA AMBIENTE E EQUIPAMENTOS PARA REFORMA E/OU AMPLIAÇÃO DE EDIFICAÇÕES EXISTENTES - ÁREA DE 2.001 M2 A 4.000 M2</t>
  </si>
  <si>
    <t>CO-27450</t>
  </si>
  <si>
    <t>ESPECIFICAÇÃO DOS MATERIAIS COM MEMORIAL DESCRITIVO DE CADA AMBIENTE E EQUIPAMENTOS PARA REFORMA E/OU AMPLIAÇÃO DE EDIFICAÇÕES EXISTENTES - ÁREA DE 4.001 M2 A 6.000 M2</t>
  </si>
  <si>
    <t>CO-27449</t>
  </si>
  <si>
    <t>ESPECIFICAÇÃO DOS MATERIAIS COM MEMORIAL DESCRITIVO DE CADA AMBIENTE E EQUIPAMENTOS PARA REFORMA E/OU AMPLIAÇÃO DE EDIFICAÇÕES EXISTENTES - ÁREA DE 6.001 M2 A 8.000 M2</t>
  </si>
  <si>
    <t>CO-27448</t>
  </si>
  <si>
    <t>ESPECIFICAÇÃO DOS MATERIAIS COM MEMORIAL DESCRITIVO DE CADA AMBIENTE E EQUIPAMENTOS PARA REFORMA E/OU AMPLIAÇÃO DE EDIFICAÇÕES EXISTENTES - ÁREA DE 8.001 M2 A 10.000 M2</t>
  </si>
  <si>
    <t>ESPECIFICAÇÃO DOS MATERIAIS COM MEMORIAL DESCRITIVO DE CADA AMBIENTE E EQUIPAMENTOS PARA REFORMA E/OU AMPLIAÇÃO DE EDIFICAÇÕES EXISTENTES- ÁREA ATÉ 1.000 M2</t>
  </si>
  <si>
    <t>CO-27440</t>
  </si>
  <si>
    <t>ESPECIFICAÇÃO DOS MATERIAIS COM MEMORIAL DESCRITIVO DE CADA AMBIENTE E EQUIPAMENTOS PARA REFORMA E/OU AMPLIAÇÃO DE PATRIMÔNIOS HISTÓRICOS - ÁREA ACIMA DE 10.000 M2</t>
  </si>
  <si>
    <t>CO-27446</t>
  </si>
  <si>
    <t>ESPECIFICAÇÃO DOS MATERIAIS COM MEMORIAL DESCRITIVO DE CADA AMBIENTE E EQUIPAMENTOS PARA REFORMA E/OU AMPLIAÇÃO DE PATRIMÔNIOS HISTÓRICOS - ÁREA ATÉ 1.000 M2</t>
  </si>
  <si>
    <t>CO-27445</t>
  </si>
  <si>
    <t>ESPECIFICAÇÃO DOS MATERIAIS COM MEMORIAL DESCRITIVO DE CADA AMBIENTE E EQUIPAMENTOS PARA REFORMA E/OU AMPLIAÇÃO DE PATRIMÔNIOS HISTÓRICOS - ÁREA DE 1.001 M2 A 2.000 M2</t>
  </si>
  <si>
    <t>CO-27444</t>
  </si>
  <si>
    <t>ESPECIFICAÇÃO DOS MATERIAIS COM MEMORIAL DESCRITIVO DE CADA AMBIENTE E EQUIPAMENTOS PARA REFORMA E/OU AMPLIAÇÃO DE PATRIMÔNIOS HISTÓRICOS - ÁREA DE 2.001 M2 A 4.000 M2</t>
  </si>
  <si>
    <t>CO-27443</t>
  </si>
  <si>
    <t>ESPECIFICAÇÃO DOS MATERIAIS COM MEMORIAL DESCRITIVO DE CADA AMBIENTE E EQUIPAMENTOS PARA REFORMA E/OU AMPLIAÇÃO DE PATRIMÔNIOS HISTÓRICOS - ÁREA DE 4.001 M2 A 6.000 M2</t>
  </si>
  <si>
    <t>CO-27442</t>
  </si>
  <si>
    <t>ESPECIFICAÇÃO DOS MATERIAIS COM MEMORIAL DESCRITIVO DE CADA AMBIENTE E EQUIPAMENTOS PARA REFORMA E/OU AMPLIAÇÃO DE PATRIMÔNIOS HISTÓRICOS - ÁREA DE 6.001 M2 A 8.000 M2</t>
  </si>
  <si>
    <t>CO-27441</t>
  </si>
  <si>
    <t>ESPECIFICAÇÃO DOS MATERIAIS COM MEMORIAL DESCRITIVO DE CADA AMBIENTE E EQUIPAMENTOS PARA REFORMA E/OU AMPLIAÇÃO DE PATRIMÔNIOS HISTÓRICOS - ÁREA DE 8.001 M2 A 10.000 M2</t>
  </si>
  <si>
    <t>CO-27368</t>
  </si>
  <si>
    <t>MANUAL DE USO, OPERAÇÃO E MANUTENÇÃO DAS EDIFICAÇÕES PARA CONSTRUÇÕES NOVAS - ÁREA ACIMA DE 10.000 M2</t>
  </si>
  <si>
    <t>CO-27377</t>
  </si>
  <si>
    <t>MANUAL DE USO, OPERAÇÃO E MANUTENÇÃO DAS EDIFICAÇÕES PARA CONSTRUÇÕES NOVAS - ÁREA ATÉ 1.000 M2</t>
  </si>
  <si>
    <t>CO-27376</t>
  </si>
  <si>
    <t>MANUAL DE USO, OPERAÇÃO E MANUTENÇÃO DAS EDIFICAÇÕES PARA CONSTRUÇÕES NOVAS - ÁREA DE 1.001 M2 A 2.000 M2</t>
  </si>
  <si>
    <t>CO-27374</t>
  </si>
  <si>
    <t>MANUAL DE USO, OPERAÇÃO E MANUTENÇÃO DAS EDIFICAÇÕES PARA CONSTRUÇÕES NOVAS - ÁREA DE 2.001 M2 A 4.000 M2</t>
  </si>
  <si>
    <t>CO-27373</t>
  </si>
  <si>
    <t>MANUAL DE USO, OPERAÇÃO E MANUTENÇÃO DAS EDIFICAÇÕES PARA CONSTRUÇÕES NOVAS - ÁREA DE 4.001 M2 A 6.000 M2</t>
  </si>
  <si>
    <t>CO-27371</t>
  </si>
  <si>
    <t>MANUAL DE USO, OPERAÇÃO E MANUTENÇÃO DAS EDIFICAÇÕES PARA CONSTRUÇÕES NOVAS - ÁREA DE 6.001 M2 A 8.000 M2</t>
  </si>
  <si>
    <t>CO-27370</t>
  </si>
  <si>
    <t>MANUAL DE USO, OPERAÇÃO E MANUTENÇÃO DAS EDIFICAÇÕES PARA CONSTRUÇÕES NOVAS - ÁREA DE 8.001 M2 A 10.000 M2</t>
  </si>
  <si>
    <t>CO-27349</t>
  </si>
  <si>
    <t>MANUAL DE USO, OPERAÇÃO E MANUTENÇÃO DAS EDIFICAÇÕES PARA PARA REFORMA E/OU AMPLIAÇÃO DE EDIFICAÇÕES EXISTENTES - ÁREA ACIMA DE 10.000 M2</t>
  </si>
  <si>
    <t>CO-27365</t>
  </si>
  <si>
    <t>MANUAL DE USO, OPERAÇÃO E MANUTENÇÃO DAS EDIFICAÇÕES PARA PARA REFORMA E/OU AMPLIAÇÃO DE EDIFICAÇÕES EXISTENTES - ÁREA DE 1.001 M2 A 2.000 M2</t>
  </si>
  <si>
    <t>CO-27364</t>
  </si>
  <si>
    <t>MANUAL DE USO, OPERAÇÃO E MANUTENÇÃO DAS EDIFICAÇÕES PARA PARA REFORMA E/OU AMPLIAÇÃO DE EDIFICAÇÕES EXISTENTES - ÁREA DE 2.001 M2 A 4.000 M2</t>
  </si>
  <si>
    <t>CO-27362</t>
  </si>
  <si>
    <t>MANUAL DE USO, OPERAÇÃO E MANUTENÇÃO DAS EDIFICAÇÕES PARA PARA REFORMA E/OU AMPLIAÇÃO DE EDIFICAÇÕES EXISTENTES - ÁREA DE 4.001 M2 A 6.000 M2</t>
  </si>
  <si>
    <t>CO-27359</t>
  </si>
  <si>
    <t>MANUAL DE USO, OPERAÇÃO E MANUTENÇÃO DAS EDIFICAÇÕES PARA PARA REFORMA E/OU AMPLIAÇÃO DE EDIFICAÇÕES EXISTENTES - ÁREA DE 6.001 M2 A 8.000 M2</t>
  </si>
  <si>
    <t>CO-27353</t>
  </si>
  <si>
    <t>MANUAL DE USO, OPERAÇÃO E MANUTENÇÃO DAS EDIFICAÇÕES PARA PARA REFORMA E/OU AMPLIAÇÃO DE EDIFICAÇÕES EXISTENTES - ÁREA DE 8.001 M2 A 10.000 M2</t>
  </si>
  <si>
    <t>CO-27366</t>
  </si>
  <si>
    <t>MANUAL DE USO, OPERAÇÃO E MANUTENÇÃO DAS EDIFICAÇÕES PARA PARA REFORMA E/OU AMPLIAÇÃO DE EDIFICAÇÕES EXISTENTES- ÁREA ATÉ 1.000 M2</t>
  </si>
  <si>
    <t>CO-27336</t>
  </si>
  <si>
    <t>MANUAL DE USO, OPERAÇÃO E MANUTENÇÃO DAS EDIFICAÇÕES PARA REFORMA E/OU AMPLIAÇÃO DE PATRIMÔNIOS HISTÓRICOS - ÁREA ACIMA DE 10.000 M2</t>
  </si>
  <si>
    <t>CO-27345</t>
  </si>
  <si>
    <t xml:space="preserve">MANUAL DE USO, OPERAÇÃO E MANUTENÇÃO DAS EDIFICAÇÕES PARA REFORMA E/OU AMPLIAÇÃO DE PATRIMÔNIOS HISTÓRICOS - ÁREA DE 1.001 M2 A 2.000 M2
</t>
  </si>
  <si>
    <t>CO-27341</t>
  </si>
  <si>
    <t>MANUAL DE USO, OPERAÇÃO E MANUTENÇÃO DAS EDIFICAÇÕES PARA REFORMA E/OU AMPLIAÇÃO DE PATRIMÔNIOS HISTÓRICOS - ÁREA DE 4.001 M2 A 6.000 M2</t>
  </si>
  <si>
    <t>CO-27340</t>
  </si>
  <si>
    <t>MANUAL DE USO, OPERAÇÃO E MANUTENÇÃO DAS EDIFICAÇÕES PARA REFORMA E/OU AMPLIAÇÃO DE PATRIMÔNIOS HISTÓRICOS - ÁREA DE 6.001 M2 A 8.000 M2</t>
  </si>
  <si>
    <t>CO-27338</t>
  </si>
  <si>
    <t>MANUAL DE USO, OPERAÇÃO E MANUTENÇÃO DAS EDIFICAÇÕES PARA REFORMA E/OU AMPLIAÇÃO DE PATRIMÔNIOS HISTÓRICOS - ÁREA DE 8.001 M2 A 10.000 M2</t>
  </si>
  <si>
    <t>CO-27346</t>
  </si>
  <si>
    <t>MANUAL DE USO, OPERAÇÃO E MANUTENÇÃO DAS EDIFICAÇÕES PARA REFORMA E/OU AMPLIAÇÃO DE PATRIMÔNIOS HISTÓRICOS- ÁREA ATÉ 1.000 M2</t>
  </si>
  <si>
    <t>CO-27343</t>
  </si>
  <si>
    <t>MANUAL DE USO, OPERAÇÃO E MANUTENÇÃO DAS EDIFICAÇÕES PARA REFORMA E/OU AMPLIAÇÃO DE PATRIMÔNIOS HISTÓRICOS- ÁREA DE 2.001 M2 A 4.000 M2</t>
  </si>
  <si>
    <t>CRITÉRIOS PARA PAGAMENTO DE PRANCHA</t>
  </si>
  <si>
    <t>CO-27352</t>
  </si>
  <si>
    <t>CRITÉRIOS P/ PAGAMENTO DE PRANCHAS - A0</t>
  </si>
  <si>
    <t>% A1</t>
  </si>
  <si>
    <t>CO-27355</t>
  </si>
  <si>
    <t>CRITÉRIOS P/ PAGAMENTO DE PRANCHAS - A1 ALONGADO</t>
  </si>
  <si>
    <t>CO-27356</t>
  </si>
  <si>
    <t>CRITÉRIOS P/ PAGAMENTO DE PRANCHAS - A2</t>
  </si>
  <si>
    <t>CO-27358</t>
  </si>
  <si>
    <t>CRITÉRIOS P/ PAGAMENTO DE PRANCHAS - A3</t>
  </si>
  <si>
    <t>SONDAGEM</t>
  </si>
  <si>
    <t>CO-28390</t>
  </si>
  <si>
    <t>MOBILIZAÇÃO E DESMOBILIZAÇÃO DE EQUIPAMENTO DE SONDAGEM A PERCUSSÃO COM ENSAIO DE PENETRAÇÃO PADRÃO (SPT) - (CUSTO FIXO)</t>
  </si>
  <si>
    <t>CO-28389</t>
  </si>
  <si>
    <t>MOBILIZAÇÃO E DESMOBILIZAÇÃO DE EQUIPAMENTO DE SONDAGEM A PERCUSSÃO COM ENSAIO DE PENETRAÇÃO PADRÃO (SPT) - (CUSTO VARIÁVEL), EXCLUSIVE CUSTO FIXO</t>
  </si>
  <si>
    <t>CO-28388</t>
  </si>
  <si>
    <t>SONDAGEM A PERCUSSÃO COM ENSAIO DE PENETRAÇÃO PADRÃO (SPT), DIÂMETRO 2.1/2", EXCLUSIVE MOBILIZAÇÃO E DESMOBILIZAÇÃO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</si>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</sst>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* #,##0.00\ ;* \(#,##0.00\);* \-#\ ;@\ "/>
    <numFmt numFmtId="165" formatCode="[$€]#,##0.00\ ;[$€]\(#,##0.00\);[$€]\-#\ ;@\ "/>
    <numFmt numFmtId="166" formatCode="&quot; R$ &quot;* #,##0.00\ ;&quot; R$ &quot;* \(#,##0.00\);&quot; R$ &quot;* \-#\ ;@\ "/>
    <numFmt numFmtId="167" formatCode="* #,##0.00\ ;\-* #,##0.00\ ;* \-#\ ;@\ "/>
    <numFmt numFmtId="168" formatCode="* #\,##0\.00\ ;* \-#\,##0\.00\ ;* \-#\ ;@\ "/>
    <numFmt numFmtId="169" formatCode="[$R$-416]\ * #,##0.00\ ;\-[$R$-416]\ * #,##0.00\ ;[$R$-416]\ * \-#\ ;@\ "/>
    <numFmt numFmtId="170" formatCode="00"/>
    <numFmt numFmtId="171" formatCode="0.000"/>
    <numFmt numFmtId="172" formatCode="#,##0.00\ ;\(#,##0.00\)"/>
    <numFmt numFmtId="173" formatCode="* #,##0.000\ ;\-* #,##0.000\ ;* \-#\ ;@\ "/>
    <numFmt numFmtId="174" formatCode="00.00"/>
    <numFmt numFmtId="175" formatCode="0.0"/>
    <numFmt numFmtId="176" formatCode="#,##0.0"/>
    <numFmt numFmtId="177" formatCode="#,##0.000"/>
    <numFmt numFmtId="178" formatCode="d/m/yyyy"/>
    <numFmt numFmtId="179" formatCode="0.00000"/>
    <numFmt numFmtId="180" formatCode="0.0000"/>
    <numFmt numFmtId="181" formatCode="0.000000"/>
    <numFmt numFmtId="182" formatCode="#,##0.000000"/>
    <numFmt numFmtId="183" formatCode="000"/>
    <numFmt numFmtId="185" formatCode="_-[$R$-416]\ * #,##0.00_-;\-[$R$-416]\ * #,##0.00_-;_-[$R$-416]\ * &quot;-&quot;??_-;_-@_-"/>
  </numFmts>
  <fonts count="85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Arial"/>
      <family val="2"/>
      <charset val="1"/>
    </font>
    <font>
      <b/>
      <sz val="15"/>
      <color rgb="FF3366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charset val="1"/>
    </font>
    <font>
      <sz val="8"/>
      <name val="Calibri"/>
      <family val="2"/>
      <charset val="1"/>
    </font>
    <font>
      <sz val="12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8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b/>
      <sz val="8"/>
      <color rgb="FF808080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FFFFFF"/>
      <name val="Calibri"/>
      <family val="2"/>
      <charset val="1"/>
    </font>
    <font>
      <sz val="13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color rgb="FF808080"/>
      <name val="Calibri"/>
      <charset val="1"/>
    </font>
    <font>
      <sz val="11"/>
      <color rgb="FFFF0000"/>
      <name val="Calibri"/>
      <charset val="1"/>
    </font>
    <font>
      <i/>
      <sz val="11"/>
      <color rgb="FF000000"/>
      <name val="Calibri"/>
      <family val="2"/>
      <charset val="1"/>
    </font>
    <font>
      <sz val="10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color rgb="FF000000"/>
      <name val="Calibri"/>
      <charset val="1"/>
    </font>
    <font>
      <sz val="7.5"/>
      <color rgb="FF000000"/>
      <name val="Calibri"/>
      <charset val="1"/>
    </font>
    <font>
      <sz val="13"/>
      <color rgb="FF000000"/>
      <name val="Calibri"/>
      <charset val="1"/>
    </font>
    <font>
      <b/>
      <sz val="13"/>
      <color rgb="FF000000"/>
      <name val="Calibri"/>
      <charset val="1"/>
    </font>
    <font>
      <sz val="12"/>
      <color rgb="FF000000"/>
      <name val="Calibri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Arial"/>
      <family val="2"/>
      <charset val="1"/>
    </font>
    <font>
      <sz val="10"/>
      <color rgb="FF80808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808080"/>
      <name val="Arial"/>
      <family val="2"/>
      <charset val="1"/>
    </font>
    <font>
      <b/>
      <sz val="11"/>
      <color rgb="FF808080"/>
      <name val="Calibri"/>
      <family val="2"/>
      <charset val="1"/>
    </font>
    <font>
      <b/>
      <i/>
      <sz val="10"/>
      <name val="Arial"/>
      <family val="2"/>
      <charset val="1"/>
    </font>
    <font>
      <sz val="10"/>
      <color rgb="FF999999"/>
      <name val="Arial"/>
      <family val="2"/>
      <charset val="1"/>
    </font>
    <font>
      <sz val="9"/>
      <color rgb="FF3465A4"/>
      <name val="Calibri"/>
      <family val="2"/>
      <charset val="1"/>
    </font>
    <font>
      <sz val="11"/>
      <color rgb="FF3465A4"/>
      <name val="Calibri"/>
      <family val="2"/>
      <charset val="1"/>
    </font>
    <font>
      <sz val="10"/>
      <color rgb="FF3465A4"/>
      <name val="Arial"/>
      <family val="2"/>
      <charset val="1"/>
    </font>
    <font>
      <sz val="11"/>
      <name val="Calibri"/>
      <family val="2"/>
      <charset val="1"/>
    </font>
    <font>
      <u/>
      <sz val="11"/>
      <color rgb="FF808080"/>
      <name val="Calibri"/>
      <family val="2"/>
      <charset val="1"/>
    </font>
    <font>
      <sz val="6"/>
      <name val="Arial"/>
      <family val="2"/>
      <charset val="1"/>
    </font>
    <font>
      <sz val="6"/>
      <color rgb="FF000000"/>
      <name val="Arial"/>
      <family val="2"/>
      <charset val="1"/>
    </font>
    <font>
      <b/>
      <sz val="8"/>
      <name val="Arial"/>
      <family val="2"/>
      <charset val="1"/>
    </font>
    <font>
      <sz val="6"/>
      <color rgb="FFFFFFFF"/>
      <name val="Arial"/>
      <family val="2"/>
      <charset val="1"/>
    </font>
    <font>
      <b/>
      <sz val="6"/>
      <name val="Arial"/>
      <family val="2"/>
      <charset val="1"/>
    </font>
    <font>
      <sz val="5"/>
      <name val="Arial"/>
      <family val="2"/>
      <charset val="1"/>
    </font>
    <font>
      <sz val="6"/>
      <color rgb="FFFF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808080"/>
      <name val="Arial"/>
      <family val="2"/>
      <charset val="1"/>
    </font>
    <font>
      <b/>
      <sz val="10"/>
      <color rgb="FF1F497D"/>
      <name val="Arial"/>
      <family val="2"/>
      <charset val="1"/>
    </font>
    <font>
      <sz val="14"/>
      <color rgb="FF1F497D"/>
      <name val="Arial"/>
      <family val="2"/>
      <charset val="1"/>
    </font>
    <font>
      <b/>
      <sz val="16"/>
      <color rgb="FF1F497D"/>
      <name val="Arial"/>
      <family val="2"/>
      <charset val="1"/>
    </font>
    <font>
      <sz val="10"/>
      <color rgb="FF1F497D"/>
      <name val="Arial"/>
      <family val="2"/>
      <charset val="1"/>
    </font>
    <font>
      <sz val="11"/>
      <color rgb="FF1F497D"/>
      <name val="Arial"/>
      <family val="2"/>
      <charset val="1"/>
    </font>
    <font>
      <b/>
      <sz val="12"/>
      <color rgb="FF1F497D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1F497D"/>
      <name val="Arial"/>
      <family val="2"/>
      <charset val="1"/>
    </font>
    <font>
      <sz val="16"/>
      <color rgb="FF1F497D"/>
      <name val="Arial"/>
      <family val="2"/>
      <charset val="1"/>
    </font>
    <font>
      <sz val="16"/>
      <color rgb="FF1F497D"/>
      <name val="Calibri"/>
      <family val="2"/>
      <charset val="1"/>
    </font>
    <font>
      <sz val="8"/>
      <color rgb="FF1F497D"/>
      <name val="Arial"/>
      <family val="2"/>
      <charset val="1"/>
    </font>
    <font>
      <sz val="12"/>
      <color rgb="FF1F497D"/>
      <name val="Arial"/>
      <family val="2"/>
      <charset val="1"/>
    </font>
    <font>
      <b/>
      <sz val="8"/>
      <color rgb="FF000000"/>
      <name val="Arial"/>
      <charset val="1"/>
    </font>
    <font>
      <sz val="8"/>
      <color rgb="FF000000"/>
      <name val="Arial"/>
      <charset val="1"/>
    </font>
    <font>
      <b/>
      <sz val="8"/>
      <color rgb="FF000000"/>
      <name val="Arial"/>
      <family val="2"/>
      <charset val="1"/>
    </font>
    <font>
      <b/>
      <sz val="9"/>
      <color rgb="FF010000"/>
      <name val="Arial"/>
      <family val="2"/>
      <charset val="1"/>
    </font>
    <font>
      <sz val="9"/>
      <color rgb="FF010000"/>
      <name val="Arial"/>
      <family val="2"/>
      <charset val="1"/>
    </font>
    <font>
      <sz val="11"/>
      <color rgb="FF000000"/>
      <name val="Calibri"/>
      <family val="2"/>
      <charset val="1"/>
    </font>
  </fonts>
  <fills count="41">
    <fill>
      <patternFill patternType="none"/>
    </fill>
    <fill>
      <patternFill patternType="gray125"/>
    </fill>
    <fill>
      <patternFill patternType="solid">
        <fgColor rgb="FF000000"/>
        <bgColor rgb="FF010000"/>
      </patternFill>
    </fill>
    <fill>
      <patternFill patternType="solid">
        <fgColor rgb="FFFFFFFF"/>
        <bgColor rgb="FFF2F2F2"/>
      </patternFill>
    </fill>
    <fill>
      <patternFill patternType="solid">
        <fgColor rgb="FFE2EFDA"/>
        <bgColor rgb="FFEEECE1"/>
      </patternFill>
    </fill>
    <fill>
      <patternFill patternType="solid">
        <fgColor rgb="FF993300"/>
        <bgColor rgb="FF800000"/>
      </patternFill>
    </fill>
    <fill>
      <patternFill patternType="solid">
        <fgColor rgb="FFFFCC00"/>
        <bgColor rgb="FFFFC000"/>
      </patternFill>
    </fill>
    <fill>
      <patternFill patternType="solid">
        <fgColor rgb="FFBFBFBF"/>
        <bgColor rgb="FFC0C0C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DD9C3"/>
      </patternFill>
    </fill>
    <fill>
      <patternFill patternType="solid">
        <fgColor rgb="FFFFC000"/>
        <bgColor rgb="FFFFCC00"/>
      </patternFill>
    </fill>
    <fill>
      <patternFill patternType="solid">
        <fgColor rgb="FF800000"/>
        <bgColor rgb="FF993300"/>
      </patternFill>
    </fill>
    <fill>
      <patternFill patternType="solid">
        <fgColor rgb="FFFF9900"/>
        <bgColor rgb="FFED7D31"/>
      </patternFill>
    </fill>
    <fill>
      <patternFill patternType="solid">
        <fgColor rgb="FFED7D31"/>
        <bgColor rgb="FFFF9900"/>
      </patternFill>
    </fill>
    <fill>
      <patternFill patternType="solid">
        <fgColor rgb="FFCCCCFF"/>
        <bgColor rgb="FFC6D9F1"/>
      </patternFill>
    </fill>
    <fill>
      <patternFill patternType="solid">
        <fgColor rgb="FFCCFFCC"/>
        <bgColor rgb="FFE2EFDA"/>
      </patternFill>
    </fill>
    <fill>
      <patternFill patternType="solid">
        <fgColor rgb="FF003366"/>
        <bgColor rgb="FF1F497D"/>
      </patternFill>
    </fill>
    <fill>
      <patternFill patternType="solid">
        <fgColor rgb="FFFFCC99"/>
        <bgColor rgb="FFE6B9B8"/>
      </patternFill>
    </fill>
    <fill>
      <patternFill patternType="solid">
        <fgColor rgb="FFFCE4D6"/>
        <bgColor rgb="FFFDEADA"/>
      </patternFill>
    </fill>
    <fill>
      <patternFill patternType="solid">
        <fgColor rgb="FF808080"/>
        <bgColor rgb="FF969696"/>
      </patternFill>
    </fill>
    <fill>
      <patternFill patternType="solid">
        <fgColor rgb="FF548DD4"/>
        <bgColor rgb="FF7BA0CD"/>
      </patternFill>
    </fill>
    <fill>
      <patternFill patternType="solid">
        <fgColor rgb="FFB8CCE4"/>
        <bgColor rgb="FFC6D9F1"/>
      </patternFill>
    </fill>
    <fill>
      <patternFill patternType="solid">
        <fgColor rgb="FFDEEBF7"/>
        <bgColor rgb="FFE6E6E6"/>
      </patternFill>
    </fill>
    <fill>
      <patternFill patternType="solid">
        <fgColor rgb="FFF2F2F2"/>
        <bgColor rgb="FFEEECE1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FFFF00"/>
        <bgColor rgb="FFFFFF66"/>
      </patternFill>
    </fill>
    <fill>
      <patternFill patternType="solid">
        <fgColor rgb="FFFDEADA"/>
        <bgColor rgb="FFFCE4D6"/>
      </patternFill>
    </fill>
    <fill>
      <patternFill patternType="solid">
        <fgColor rgb="FFFFFF66"/>
        <bgColor rgb="FFFFFF99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999999"/>
      </patternFill>
    </fill>
    <fill>
      <patternFill patternType="solid">
        <fgColor rgb="FF999999"/>
        <bgColor rgb="FF969696"/>
      </patternFill>
    </fill>
    <fill>
      <patternFill patternType="solid">
        <fgColor rgb="FFA9A9A9"/>
        <bgColor rgb="FF999999"/>
      </patternFill>
    </fill>
    <fill>
      <patternFill patternType="solid">
        <fgColor rgb="FFC3D69B"/>
        <bgColor rgb="FFAFD095"/>
      </patternFill>
    </fill>
    <fill>
      <patternFill patternType="solid">
        <fgColor rgb="FFD7E4BD"/>
        <bgColor rgb="FFDDD9C3"/>
      </patternFill>
    </fill>
    <fill>
      <patternFill patternType="solid">
        <fgColor rgb="FFC6D9F1"/>
        <bgColor rgb="FFCCCCFF"/>
      </patternFill>
    </fill>
    <fill>
      <patternFill patternType="solid">
        <fgColor rgb="FFEEECE1"/>
        <bgColor rgb="FFE6E6E6"/>
      </patternFill>
    </fill>
    <fill>
      <patternFill patternType="solid">
        <fgColor rgb="FFDDD9C3"/>
        <bgColor rgb="FFD9D9D9"/>
      </patternFill>
    </fill>
    <fill>
      <patternFill patternType="solid">
        <fgColor rgb="FFE6B9B8"/>
        <bgColor rgb="FFD0CECE"/>
      </patternFill>
    </fill>
    <fill>
      <patternFill patternType="solid">
        <fgColor rgb="FFE6E6E6"/>
        <bgColor rgb="FFEEECE1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BA0CD"/>
      </left>
      <right/>
      <top style="thin">
        <color rgb="FF7BA0CD"/>
      </top>
      <bottom style="thin">
        <color rgb="FF7BA0CD"/>
      </bottom>
      <diagonal/>
    </border>
    <border>
      <left/>
      <right/>
      <top style="thin">
        <color rgb="FF7BA0CD"/>
      </top>
      <bottom style="thin">
        <color rgb="FF7BA0CD"/>
      </bottom>
      <diagonal/>
    </border>
    <border>
      <left/>
      <right style="thin">
        <color rgb="FF7BA0CD"/>
      </right>
      <top style="thin">
        <color rgb="FF7BA0CD"/>
      </top>
      <bottom style="thin">
        <color rgb="FF7BA0CD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/>
      <diagonal/>
    </border>
    <border>
      <left style="thin">
        <color rgb="FF7BA0CD"/>
      </left>
      <right style="thin">
        <color rgb="FF7BA0CD"/>
      </right>
      <top/>
      <bottom/>
      <diagonal/>
    </border>
    <border>
      <left style="thin">
        <color rgb="FF7BA0CD"/>
      </left>
      <right style="thin">
        <color rgb="FF7BA0CD"/>
      </right>
      <top/>
      <bottom style="thin">
        <color rgb="FF7BA0CD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 style="thin">
        <color rgb="FF7BA0CD"/>
      </bottom>
      <diagonal/>
    </border>
    <border>
      <left/>
      <right/>
      <top style="thin">
        <color rgb="FF7BA0CD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5">
    <xf numFmtId="0" fontId="0" fillId="0" borderId="0"/>
    <xf numFmtId="164" fontId="84" fillId="0" borderId="0" applyBorder="0" applyProtection="0"/>
    <xf numFmtId="166" fontId="84" fillId="0" borderId="0" applyBorder="0" applyProtection="0"/>
    <xf numFmtId="9" fontId="84" fillId="0" borderId="0" applyBorder="0" applyProtection="0"/>
    <xf numFmtId="164" fontId="1" fillId="0" borderId="0"/>
    <xf numFmtId="165" fontId="2" fillId="0" borderId="0" applyBorder="0" applyProtection="0"/>
    <xf numFmtId="0" fontId="3" fillId="0" borderId="0" applyBorder="0" applyProtection="0"/>
    <xf numFmtId="0" fontId="3" fillId="0" borderId="0" applyBorder="0" applyProtection="0"/>
    <xf numFmtId="166" fontId="84" fillId="0" borderId="0" applyBorder="0" applyProtection="0"/>
    <xf numFmtId="166" fontId="8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4" fillId="2" borderId="0" applyBorder="0" applyProtection="0"/>
    <xf numFmtId="0" fontId="2" fillId="0" borderId="0" applyBorder="0"/>
    <xf numFmtId="9" fontId="2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9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4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8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4" fontId="84" fillId="0" borderId="0" applyBorder="0" applyProtection="0"/>
    <xf numFmtId="164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167" fontId="84" fillId="0" borderId="0" applyBorder="0" applyProtection="0"/>
    <xf numFmtId="0" fontId="5" fillId="0" borderId="1" applyProtection="0"/>
    <xf numFmtId="167" fontId="84" fillId="0" borderId="0" applyBorder="0" applyProtection="0"/>
    <xf numFmtId="167" fontId="84" fillId="0" borderId="0" applyBorder="0" applyProtection="0"/>
  </cellStyleXfs>
  <cellXfs count="797">
    <xf numFmtId="0" fontId="0" fillId="0" borderId="0" xfId="0"/>
    <xf numFmtId="169" fontId="10" fillId="0" borderId="19" xfId="1" applyNumberFormat="1" applyFont="1" applyBorder="1" applyAlignment="1" applyProtection="1">
      <alignment horizontal="right" vertical="center" wrapText="1"/>
    </xf>
    <xf numFmtId="169" fontId="15" fillId="9" borderId="19" xfId="1" applyNumberFormat="1" applyFont="1" applyFill="1" applyBorder="1" applyAlignment="1" applyProtection="1">
      <alignment horizontal="right" vertical="center" wrapText="1"/>
    </xf>
    <xf numFmtId="0" fontId="20" fillId="7" borderId="19" xfId="0" applyFont="1" applyFill="1" applyBorder="1" applyAlignment="1">
      <alignment horizontal="center" vertical="center" wrapText="1"/>
    </xf>
    <xf numFmtId="170" fontId="11" fillId="7" borderId="17" xfId="0" applyNumberFormat="1" applyFont="1" applyFill="1" applyBorder="1" applyAlignment="1">
      <alignment horizontal="left" vertical="center" wrapText="1" inden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70" fontId="10" fillId="0" borderId="17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3" borderId="5" xfId="0" applyFill="1" applyBorder="1" applyAlignment="1">
      <alignment horizontal="right" vertical="center" wrapText="1"/>
    </xf>
    <xf numFmtId="169" fontId="0" fillId="3" borderId="11" xfId="0" applyNumberForma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right" vertical="center"/>
    </xf>
    <xf numFmtId="169" fontId="6" fillId="3" borderId="13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3" borderId="0" xfId="0" applyFont="1" applyFill="1" applyAlignment="1">
      <alignment horizontal="right" vertical="center" wrapText="1"/>
    </xf>
    <xf numFmtId="0" fontId="11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5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171" fontId="15" fillId="6" borderId="19" xfId="0" applyNumberFormat="1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vertical="center" wrapText="1"/>
    </xf>
    <xf numFmtId="170" fontId="15" fillId="8" borderId="17" xfId="0" applyNumberFormat="1" applyFont="1" applyFill="1" applyBorder="1" applyAlignment="1">
      <alignment horizontal="left" vertical="center" wrapText="1"/>
    </xf>
    <xf numFmtId="172" fontId="15" fillId="9" borderId="18" xfId="0" applyNumberFormat="1" applyFont="1" applyFill="1" applyBorder="1" applyAlignment="1">
      <alignment horizontal="left" vertical="center" wrapText="1"/>
    </xf>
    <xf numFmtId="4" fontId="15" fillId="9" borderId="18" xfId="0" applyNumberFormat="1" applyFont="1" applyFill="1" applyBorder="1" applyAlignment="1">
      <alignment horizontal="center" vertical="center" wrapText="1"/>
    </xf>
    <xf numFmtId="1" fontId="15" fillId="9" borderId="18" xfId="1" applyNumberFormat="1" applyFont="1" applyFill="1" applyBorder="1" applyAlignment="1" applyProtection="1">
      <alignment horizontal="center" vertical="center" wrapText="1"/>
    </xf>
    <xf numFmtId="4" fontId="15" fillId="9" borderId="18" xfId="1" applyNumberFormat="1" applyFont="1" applyFill="1" applyBorder="1" applyAlignment="1" applyProtection="1">
      <alignment vertical="center" wrapText="1"/>
    </xf>
    <xf numFmtId="4" fontId="15" fillId="3" borderId="0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167" fontId="15" fillId="0" borderId="0" xfId="0" applyNumberFormat="1" applyFont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1" fontId="10" fillId="0" borderId="18" xfId="1" applyNumberFormat="1" applyFont="1" applyBorder="1" applyAlignment="1" applyProtection="1">
      <alignment horizontal="center" vertical="center" wrapText="1"/>
    </xf>
    <xf numFmtId="4" fontId="10" fillId="0" borderId="18" xfId="1" applyNumberFormat="1" applyFont="1" applyBorder="1" applyAlignment="1" applyProtection="1">
      <alignment vertical="center" wrapText="1"/>
    </xf>
    <xf numFmtId="169" fontId="10" fillId="0" borderId="18" xfId="1" applyNumberFormat="1" applyFont="1" applyBorder="1" applyAlignment="1" applyProtection="1">
      <alignment vertical="center" wrapText="1"/>
    </xf>
    <xf numFmtId="4" fontId="10" fillId="3" borderId="0" xfId="1" applyNumberFormat="1" applyFont="1" applyFill="1" applyBorder="1" applyAlignment="1" applyProtection="1">
      <alignment horizontal="right" vertical="center" wrapText="1"/>
    </xf>
    <xf numFmtId="169" fontId="10" fillId="0" borderId="0" xfId="0" applyNumberFormat="1" applyFont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164" fontId="22" fillId="0" borderId="0" xfId="1" applyFont="1" applyBorder="1" applyAlignment="1" applyProtection="1">
      <alignment horizontal="center" vertical="center" wrapText="1"/>
    </xf>
    <xf numFmtId="4" fontId="10" fillId="0" borderId="0" xfId="1" applyNumberFormat="1" applyFont="1" applyBorder="1" applyAlignment="1" applyProtection="1">
      <alignment horizontal="right" vertical="center" wrapText="1"/>
    </xf>
    <xf numFmtId="0" fontId="21" fillId="11" borderId="18" xfId="0" applyFont="1" applyFill="1" applyBorder="1" applyAlignment="1">
      <alignment horizontal="center" vertical="center" wrapText="1"/>
    </xf>
    <xf numFmtId="1" fontId="21" fillId="11" borderId="18" xfId="0" applyNumberFormat="1" applyFont="1" applyFill="1" applyBorder="1" applyAlignment="1">
      <alignment horizontal="center" vertical="center" wrapText="1"/>
    </xf>
    <xf numFmtId="2" fontId="10" fillId="6" borderId="18" xfId="0" applyNumberFormat="1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vertical="center" wrapText="1"/>
    </xf>
    <xf numFmtId="172" fontId="10" fillId="6" borderId="18" xfId="1" applyNumberFormat="1" applyFont="1" applyFill="1" applyBorder="1" applyAlignment="1" applyProtection="1">
      <alignment horizontal="center" vertical="center" wrapText="1"/>
    </xf>
    <xf numFmtId="164" fontId="21" fillId="11" borderId="18" xfId="1" applyFont="1" applyFill="1" applyBorder="1" applyAlignment="1" applyProtection="1">
      <alignment horizontal="center" vertical="center" wrapText="1"/>
    </xf>
    <xf numFmtId="173" fontId="10" fillId="6" borderId="19" xfId="3" applyNumberFormat="1" applyFont="1" applyFill="1" applyBorder="1" applyAlignment="1" applyProtection="1">
      <alignment horizontal="center" vertical="center" wrapText="1"/>
    </xf>
    <xf numFmtId="0" fontId="15" fillId="8" borderId="18" xfId="0" applyFont="1" applyFill="1" applyBorder="1" applyAlignment="1">
      <alignment horizontal="left" vertical="center" wrapText="1"/>
    </xf>
    <xf numFmtId="164" fontId="15" fillId="8" borderId="18" xfId="1" applyFont="1" applyFill="1" applyBorder="1" applyAlignment="1" applyProtection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164" fontId="15" fillId="8" borderId="18" xfId="1" applyFont="1" applyFill="1" applyBorder="1" applyAlignment="1" applyProtection="1">
      <alignment vertical="center" wrapText="1"/>
    </xf>
    <xf numFmtId="10" fontId="15" fillId="8" borderId="18" xfId="3" applyNumberFormat="1" applyFont="1" applyFill="1" applyBorder="1" applyAlignment="1" applyProtection="1">
      <alignment horizontal="center" vertical="center" wrapText="1"/>
    </xf>
    <xf numFmtId="164" fontId="15" fillId="0" borderId="0" xfId="1" applyFont="1" applyBorder="1" applyAlignment="1" applyProtection="1">
      <alignment horizontal="right" vertical="center" wrapText="1"/>
    </xf>
    <xf numFmtId="174" fontId="10" fillId="0" borderId="17" xfId="0" applyNumberFormat="1" applyFont="1" applyBorder="1" applyAlignment="1">
      <alignment horizontal="left" vertical="center" wrapText="1"/>
    </xf>
    <xf numFmtId="170" fontId="10" fillId="0" borderId="18" xfId="0" applyNumberFormat="1" applyFont="1" applyBorder="1" applyAlignment="1">
      <alignment horizontal="left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0" fontId="10" fillId="0" borderId="18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vertical="center" wrapText="1"/>
    </xf>
    <xf numFmtId="169" fontId="10" fillId="0" borderId="18" xfId="3" applyNumberFormat="1" applyFont="1" applyBorder="1" applyAlignment="1" applyProtection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wrapText="1"/>
      <protection locked="0"/>
    </xf>
    <xf numFmtId="4" fontId="10" fillId="0" borderId="0" xfId="0" applyNumberFormat="1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5" fillId="3" borderId="2" xfId="0" applyFont="1" applyFill="1" applyBorder="1" applyProtection="1">
      <protection locked="0"/>
    </xf>
    <xf numFmtId="0" fontId="25" fillId="3" borderId="3" xfId="0" applyFont="1" applyFill="1" applyBorder="1" applyAlignment="1" applyProtection="1">
      <alignment wrapText="1"/>
      <protection locked="0"/>
    </xf>
    <xf numFmtId="0" fontId="6" fillId="3" borderId="3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 wrapText="1"/>
    </xf>
    <xf numFmtId="0" fontId="25" fillId="3" borderId="5" xfId="0" applyFont="1" applyFill="1" applyBorder="1" applyProtection="1">
      <protection locked="0"/>
    </xf>
    <xf numFmtId="0" fontId="25" fillId="3" borderId="0" xfId="0" applyFont="1" applyFill="1" applyAlignment="1" applyProtection="1">
      <alignment wrapText="1"/>
      <protection locked="0"/>
    </xf>
    <xf numFmtId="0" fontId="25" fillId="3" borderId="0" xfId="0" applyFont="1" applyFill="1" applyAlignment="1">
      <alignment vertical="center" wrapText="1"/>
    </xf>
    <xf numFmtId="0" fontId="25" fillId="3" borderId="12" xfId="0" applyFont="1" applyFill="1" applyBorder="1" applyAlignment="1" applyProtection="1">
      <alignment wrapText="1"/>
      <protection locked="0"/>
    </xf>
    <xf numFmtId="0" fontId="25" fillId="3" borderId="15" xfId="0" applyFont="1" applyFill="1" applyBorder="1" applyAlignment="1" applyProtection="1">
      <alignment wrapText="1"/>
      <protection locked="0"/>
    </xf>
    <xf numFmtId="0" fontId="25" fillId="3" borderId="15" xfId="0" applyFont="1" applyFill="1" applyBorder="1" applyAlignment="1">
      <alignment vertical="center" wrapText="1"/>
    </xf>
    <xf numFmtId="0" fontId="25" fillId="0" borderId="26" xfId="0" applyFont="1" applyBorder="1" applyAlignment="1" applyProtection="1">
      <alignment wrapText="1"/>
      <protection locked="0"/>
    </xf>
    <xf numFmtId="0" fontId="25" fillId="0" borderId="27" xfId="0" applyFont="1" applyBorder="1" applyAlignment="1" applyProtection="1">
      <alignment horizontal="center" wrapText="1"/>
      <protection locked="0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wrapText="1"/>
      <protection locked="0"/>
    </xf>
    <xf numFmtId="3" fontId="10" fillId="0" borderId="0" xfId="0" applyNumberFormat="1" applyFont="1" applyAlignment="1" applyProtection="1">
      <alignment horizont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14" borderId="32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170" fontId="27" fillId="0" borderId="17" xfId="0" applyNumberFormat="1" applyFont="1" applyBorder="1" applyAlignment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4" fontId="25" fillId="0" borderId="8" xfId="0" applyNumberFormat="1" applyFont="1" applyBorder="1" applyAlignment="1" applyProtection="1">
      <alignment horizontal="center" vertical="center" wrapText="1"/>
      <protection locked="0"/>
    </xf>
    <xf numFmtId="4" fontId="25" fillId="0" borderId="18" xfId="29" applyNumberFormat="1" applyFont="1" applyBorder="1" applyAlignment="1">
      <alignment horizontal="left" vertical="center" wrapText="1"/>
    </xf>
    <xf numFmtId="166" fontId="25" fillId="0" borderId="35" xfId="2" applyFont="1" applyBorder="1" applyAlignment="1" applyProtection="1">
      <alignment horizontal="right" vertical="center" wrapText="1"/>
      <protection locked="0"/>
    </xf>
    <xf numFmtId="10" fontId="25" fillId="0" borderId="21" xfId="0" applyNumberFormat="1" applyFont="1" applyBorder="1" applyAlignment="1" applyProtection="1">
      <alignment horizontal="center" vertical="center" wrapText="1"/>
      <protection locked="0"/>
    </xf>
    <xf numFmtId="4" fontId="25" fillId="14" borderId="18" xfId="0" applyNumberFormat="1" applyFont="1" applyFill="1" applyBorder="1" applyAlignment="1" applyProtection="1">
      <alignment horizontal="right" vertical="center" wrapText="1" indent="5"/>
      <protection locked="0"/>
    </xf>
    <xf numFmtId="10" fontId="25" fillId="0" borderId="32" xfId="0" applyNumberFormat="1" applyFont="1" applyBorder="1" applyAlignment="1" applyProtection="1">
      <alignment horizontal="center" vertical="center" wrapText="1"/>
      <protection locked="0"/>
    </xf>
    <xf numFmtId="4" fontId="25" fillId="14" borderId="18" xfId="0" applyNumberFormat="1" applyFont="1" applyFill="1" applyBorder="1" applyAlignment="1" applyProtection="1">
      <alignment horizontal="right" vertical="center" wrapText="1"/>
      <protection locked="0"/>
    </xf>
    <xf numFmtId="175" fontId="25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Alignment="1" applyProtection="1">
      <alignment wrapText="1"/>
      <protection locked="0"/>
    </xf>
    <xf numFmtId="167" fontId="10" fillId="0" borderId="0" xfId="0" applyNumberFormat="1" applyFont="1" applyAlignment="1" applyProtection="1">
      <alignment wrapText="1"/>
      <protection locked="0"/>
    </xf>
    <xf numFmtId="166" fontId="25" fillId="0" borderId="19" xfId="2" applyFont="1" applyBorder="1" applyAlignment="1" applyProtection="1">
      <alignment horizontal="right" vertical="center" wrapText="1"/>
      <protection locked="0"/>
    </xf>
    <xf numFmtId="4" fontId="28" fillId="16" borderId="19" xfId="0" applyNumberFormat="1" applyFont="1" applyFill="1" applyBorder="1" applyAlignment="1" applyProtection="1">
      <alignment horizontal="right" vertical="center" wrapText="1"/>
      <protection locked="0"/>
    </xf>
    <xf numFmtId="10" fontId="25" fillId="17" borderId="21" xfId="0" applyNumberFormat="1" applyFont="1" applyFill="1" applyBorder="1" applyAlignment="1" applyProtection="1">
      <alignment horizontal="center" vertical="center" wrapText="1"/>
      <protection locked="0"/>
    </xf>
    <xf numFmtId="10" fontId="25" fillId="17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14" borderId="18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9" xfId="0" applyNumberFormat="1" applyFont="1" applyBorder="1" applyAlignment="1" applyProtection="1">
      <alignment horizontal="right" vertical="center" wrapText="1"/>
      <protection locked="0"/>
    </xf>
    <xf numFmtId="10" fontId="25" fillId="12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16" borderId="18" xfId="0" applyNumberFormat="1" applyFont="1" applyFill="1" applyBorder="1" applyAlignment="1" applyProtection="1">
      <alignment horizontal="center" vertical="center" wrapText="1"/>
      <protection locked="0"/>
    </xf>
    <xf numFmtId="10" fontId="25" fillId="12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9" xfId="0" applyNumberFormat="1" applyFont="1" applyBorder="1" applyAlignment="1" applyProtection="1">
      <alignment horizontal="right" vertical="center" wrapText="1"/>
      <protection locked="0"/>
    </xf>
    <xf numFmtId="4" fontId="25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wrapText="1"/>
      <protection locked="0"/>
    </xf>
    <xf numFmtId="4" fontId="25" fillId="0" borderId="23" xfId="0" applyNumberFormat="1" applyFont="1" applyBorder="1" applyAlignment="1" applyProtection="1">
      <alignment horizontal="right" vertical="center" wrapText="1"/>
      <protection locked="0"/>
    </xf>
    <xf numFmtId="4" fontId="25" fillId="0" borderId="33" xfId="0" applyNumberFormat="1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4" fontId="25" fillId="0" borderId="34" xfId="0" applyNumberFormat="1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0" fillId="3" borderId="36" xfId="0" applyFill="1" applyBorder="1"/>
    <xf numFmtId="0" fontId="0" fillId="3" borderId="37" xfId="0" applyFill="1" applyBorder="1"/>
    <xf numFmtId="0" fontId="6" fillId="18" borderId="21" xfId="0" applyFont="1" applyFill="1" applyBorder="1"/>
    <xf numFmtId="0" fontId="6" fillId="18" borderId="38" xfId="0" applyFont="1" applyFill="1" applyBorder="1"/>
    <xf numFmtId="0" fontId="0" fillId="3" borderId="21" xfId="0" applyFill="1" applyBorder="1"/>
    <xf numFmtId="10" fontId="0" fillId="3" borderId="38" xfId="0" applyNumberFormat="1" applyFill="1" applyBorder="1"/>
    <xf numFmtId="0" fontId="31" fillId="3" borderId="0" xfId="0" applyFont="1" applyFill="1"/>
    <xf numFmtId="0" fontId="31" fillId="0" borderId="0" xfId="0" applyFont="1"/>
    <xf numFmtId="171" fontId="0" fillId="3" borderId="38" xfId="0" applyNumberFormat="1" applyFill="1" applyBorder="1"/>
    <xf numFmtId="0" fontId="6" fillId="4" borderId="21" xfId="0" applyFont="1" applyFill="1" applyBorder="1"/>
    <xf numFmtId="173" fontId="6" fillId="4" borderId="38" xfId="0" applyNumberFormat="1" applyFont="1" applyFill="1" applyBorder="1"/>
    <xf numFmtId="0" fontId="6" fillId="3" borderId="0" xfId="0" applyFont="1" applyFill="1"/>
    <xf numFmtId="0" fontId="0" fillId="3" borderId="39" xfId="0" applyFill="1" applyBorder="1"/>
    <xf numFmtId="9" fontId="0" fillId="3" borderId="32" xfId="0" applyNumberFormat="1" applyFill="1" applyBorder="1"/>
    <xf numFmtId="9" fontId="0" fillId="3" borderId="40" xfId="0" applyNumberFormat="1" applyFill="1" applyBorder="1"/>
    <xf numFmtId="0" fontId="0" fillId="3" borderId="9" xfId="0" applyFill="1" applyBorder="1"/>
    <xf numFmtId="10" fontId="0" fillId="3" borderId="18" xfId="0" applyNumberFormat="1" applyFill="1" applyBorder="1"/>
    <xf numFmtId="0" fontId="0" fillId="3" borderId="38" xfId="0" applyFill="1" applyBorder="1"/>
    <xf numFmtId="0" fontId="0" fillId="3" borderId="18" xfId="0" applyFill="1" applyBorder="1"/>
    <xf numFmtId="0" fontId="6" fillId="4" borderId="9" xfId="0" applyFont="1" applyFill="1" applyBorder="1"/>
    <xf numFmtId="173" fontId="6" fillId="4" borderId="18" xfId="0" applyNumberFormat="1" applyFont="1" applyFill="1" applyBorder="1"/>
    <xf numFmtId="0" fontId="0" fillId="4" borderId="38" xfId="0" applyFill="1" applyBorder="1"/>
    <xf numFmtId="0" fontId="32" fillId="0" borderId="0" xfId="0" applyFont="1"/>
    <xf numFmtId="0" fontId="0" fillId="3" borderId="0" xfId="0" applyFill="1" applyAlignment="1">
      <alignment wrapText="1"/>
    </xf>
    <xf numFmtId="0" fontId="36" fillId="19" borderId="0" xfId="0" applyFont="1" applyFill="1"/>
    <xf numFmtId="0" fontId="37" fillId="20" borderId="41" xfId="0" applyFont="1" applyFill="1" applyBorder="1"/>
    <xf numFmtId="0" fontId="35" fillId="20" borderId="42" xfId="0" applyFont="1" applyFill="1" applyBorder="1"/>
    <xf numFmtId="0" fontId="35" fillId="20" borderId="43" xfId="0" applyFont="1" applyFill="1" applyBorder="1"/>
    <xf numFmtId="0" fontId="35" fillId="0" borderId="44" xfId="0" applyFont="1" applyBorder="1"/>
    <xf numFmtId="0" fontId="37" fillId="0" borderId="45" xfId="0" applyFont="1" applyBorder="1"/>
    <xf numFmtId="0" fontId="37" fillId="0" borderId="44" xfId="0" applyFont="1" applyBorder="1"/>
    <xf numFmtId="0" fontId="35" fillId="0" borderId="46" xfId="0" applyFont="1" applyBorder="1"/>
    <xf numFmtId="0" fontId="37" fillId="0" borderId="46" xfId="0" applyFont="1" applyBorder="1"/>
    <xf numFmtId="0" fontId="35" fillId="0" borderId="47" xfId="0" applyFont="1" applyBorder="1"/>
    <xf numFmtId="10" fontId="35" fillId="0" borderId="47" xfId="0" applyNumberFormat="1" applyFont="1" applyBorder="1" applyAlignment="1">
      <alignment horizontal="center"/>
    </xf>
    <xf numFmtId="0" fontId="35" fillId="21" borderId="47" xfId="0" applyFont="1" applyFill="1" applyBorder="1"/>
    <xf numFmtId="10" fontId="35" fillId="21" borderId="47" xfId="0" applyNumberFormat="1" applyFont="1" applyFill="1" applyBorder="1" applyAlignment="1">
      <alignment horizontal="center"/>
    </xf>
    <xf numFmtId="0" fontId="37" fillId="21" borderId="47" xfId="0" applyFont="1" applyFill="1" applyBorder="1"/>
    <xf numFmtId="9" fontId="37" fillId="21" borderId="47" xfId="0" applyNumberFormat="1" applyFont="1" applyFill="1" applyBorder="1" applyAlignment="1">
      <alignment horizontal="center"/>
    </xf>
    <xf numFmtId="0" fontId="37" fillId="0" borderId="47" xfId="0" applyFont="1" applyBorder="1"/>
    <xf numFmtId="10" fontId="37" fillId="0" borderId="47" xfId="0" applyNumberFormat="1" applyFont="1" applyBorder="1" applyAlignment="1">
      <alignment horizontal="center"/>
    </xf>
    <xf numFmtId="10" fontId="37" fillId="21" borderId="47" xfId="0" applyNumberFormat="1" applyFont="1" applyFill="1" applyBorder="1" applyAlignment="1">
      <alignment horizontal="center"/>
    </xf>
    <xf numFmtId="0" fontId="35" fillId="21" borderId="45" xfId="0" applyFont="1" applyFill="1" applyBorder="1" applyAlignment="1">
      <alignment vertical="center"/>
    </xf>
    <xf numFmtId="0" fontId="35" fillId="21" borderId="44" xfId="0" applyFont="1" applyFill="1" applyBorder="1" applyAlignment="1">
      <alignment vertical="center" wrapText="1"/>
    </xf>
    <xf numFmtId="10" fontId="35" fillId="21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20" borderId="41" xfId="0" applyFont="1" applyFill="1" applyBorder="1"/>
    <xf numFmtId="0" fontId="37" fillId="20" borderId="43" xfId="0" applyFont="1" applyFill="1" applyBorder="1"/>
    <xf numFmtId="10" fontId="37" fillId="20" borderId="47" xfId="0" applyNumberFormat="1" applyFont="1" applyFill="1" applyBorder="1" applyAlignment="1">
      <alignment horizontal="center"/>
    </xf>
    <xf numFmtId="0" fontId="25" fillId="3" borderId="3" xfId="0" applyFont="1" applyFill="1" applyBorder="1" applyProtection="1">
      <protection locked="0"/>
    </xf>
    <xf numFmtId="0" fontId="36" fillId="9" borderId="18" xfId="0" applyFont="1" applyFill="1" applyBorder="1" applyAlignment="1">
      <alignment horizontal="center" vertical="center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center" vertical="center"/>
    </xf>
    <xf numFmtId="0" fontId="35" fillId="22" borderId="0" xfId="0" applyFont="1" applyFill="1" applyAlignment="1">
      <alignment horizontal="center" vertical="center"/>
    </xf>
    <xf numFmtId="0" fontId="36" fillId="23" borderId="9" xfId="0" applyFont="1" applyFill="1" applyBorder="1" applyAlignment="1">
      <alignment horizontal="center" vertical="center"/>
    </xf>
    <xf numFmtId="0" fontId="36" fillId="23" borderId="9" xfId="0" applyFont="1" applyFill="1" applyBorder="1" applyAlignment="1">
      <alignment vertical="center"/>
    </xf>
    <xf numFmtId="0" fontId="39" fillId="23" borderId="9" xfId="0" applyFont="1" applyFill="1" applyBorder="1" applyAlignment="1">
      <alignment horizontal="center" vertical="center"/>
    </xf>
    <xf numFmtId="0" fontId="40" fillId="23" borderId="9" xfId="0" applyFont="1" applyFill="1" applyBorder="1" applyAlignment="1">
      <alignment horizontal="center" vertical="center"/>
    </xf>
    <xf numFmtId="0" fontId="40" fillId="22" borderId="9" xfId="0" applyFont="1" applyFill="1" applyBorder="1" applyAlignment="1">
      <alignment horizontal="center" vertical="center"/>
    </xf>
    <xf numFmtId="0" fontId="41" fillId="23" borderId="9" xfId="0" applyFont="1" applyFill="1" applyBorder="1" applyAlignment="1">
      <alignment horizontal="center" vertical="center"/>
    </xf>
    <xf numFmtId="0" fontId="41" fillId="23" borderId="9" xfId="0" applyFont="1" applyFill="1" applyBorder="1" applyAlignment="1">
      <alignment vertical="center"/>
    </xf>
    <xf numFmtId="0" fontId="39" fillId="22" borderId="9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22" borderId="0" xfId="0" applyFont="1" applyFill="1" applyAlignment="1">
      <alignment vertical="center"/>
    </xf>
    <xf numFmtId="0" fontId="41" fillId="23" borderId="9" xfId="0" applyFont="1" applyFill="1" applyBorder="1" applyAlignment="1">
      <alignment vertical="center" wrapText="1"/>
    </xf>
    <xf numFmtId="0" fontId="35" fillId="22" borderId="0" xfId="0" applyFont="1" applyFill="1" applyAlignment="1">
      <alignment vertical="center"/>
    </xf>
    <xf numFmtId="0" fontId="36" fillId="22" borderId="18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2" borderId="0" xfId="0" applyFill="1"/>
    <xf numFmtId="0" fontId="0" fillId="0" borderId="0" xfId="0" applyAlignment="1">
      <alignment horizontal="center"/>
    </xf>
    <xf numFmtId="171" fontId="0" fillId="0" borderId="0" xfId="0" applyNumberFormat="1"/>
    <xf numFmtId="176" fontId="0" fillId="0" borderId="0" xfId="0" applyNumberFormat="1"/>
    <xf numFmtId="175" fontId="0" fillId="0" borderId="0" xfId="0" applyNumberFormat="1"/>
    <xf numFmtId="4" fontId="10" fillId="0" borderId="0" xfId="16" applyNumberFormat="1" applyFont="1" applyAlignment="1">
      <alignment horizontal="center" vertical="center" wrapText="1"/>
    </xf>
    <xf numFmtId="4" fontId="10" fillId="0" borderId="0" xfId="16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4" fontId="20" fillId="3" borderId="2" xfId="16" applyNumberFormat="1" applyFont="1" applyFill="1" applyBorder="1" applyAlignment="1">
      <alignment horizontal="center" vertical="center" wrapText="1"/>
    </xf>
    <xf numFmtId="4" fontId="20" fillId="3" borderId="3" xfId="16" applyNumberFormat="1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4" fontId="20" fillId="3" borderId="5" xfId="16" applyNumberFormat="1" applyFont="1" applyFill="1" applyBorder="1" applyAlignment="1">
      <alignment horizontal="center" vertical="center" wrapText="1"/>
    </xf>
    <xf numFmtId="4" fontId="20" fillId="3" borderId="0" xfId="16" applyNumberFormat="1" applyFont="1" applyFill="1" applyAlignment="1">
      <alignment horizontal="left" vertical="center" wrapText="1"/>
    </xf>
    <xf numFmtId="0" fontId="18" fillId="3" borderId="0" xfId="0" applyFont="1" applyFill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4" fontId="20" fillId="3" borderId="12" xfId="16" applyNumberFormat="1" applyFont="1" applyFill="1" applyBorder="1" applyAlignment="1">
      <alignment horizontal="center" vertical="center" wrapText="1"/>
    </xf>
    <xf numFmtId="4" fontId="20" fillId="3" borderId="15" xfId="16" applyNumberFormat="1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1" fontId="15" fillId="24" borderId="55" xfId="16" applyNumberFormat="1" applyFont="1" applyFill="1" applyBorder="1" applyAlignment="1">
      <alignment horizontal="center" vertical="center" wrapText="1"/>
    </xf>
    <xf numFmtId="4" fontId="15" fillId="24" borderId="20" xfId="16" applyNumberFormat="1" applyFont="1" applyFill="1" applyBorder="1" applyAlignment="1">
      <alignment horizontal="center" vertical="center" wrapText="1"/>
    </xf>
    <xf numFmtId="4" fontId="15" fillId="0" borderId="56" xfId="16" applyNumberFormat="1" applyFont="1" applyBorder="1" applyAlignment="1">
      <alignment horizontal="left" vertical="center" wrapText="1" indent="1"/>
    </xf>
    <xf numFmtId="4" fontId="43" fillId="0" borderId="8" xfId="29" applyNumberFormat="1" applyFont="1" applyBorder="1" applyAlignment="1">
      <alignment horizontal="left" vertical="center" wrapText="1"/>
    </xf>
    <xf numFmtId="1" fontId="15" fillId="0" borderId="17" xfId="16" applyNumberFormat="1" applyFont="1" applyBorder="1" applyAlignment="1">
      <alignment horizontal="center" vertical="center" wrapText="1"/>
    </xf>
    <xf numFmtId="4" fontId="15" fillId="0" borderId="18" xfId="16" applyNumberFormat="1" applyFont="1" applyBorder="1" applyAlignment="1">
      <alignment horizontal="left" vertical="center" wrapText="1"/>
    </xf>
    <xf numFmtId="164" fontId="15" fillId="25" borderId="17" xfId="1" applyFont="1" applyFill="1" applyBorder="1" applyAlignment="1" applyProtection="1">
      <alignment horizontal="center" vertical="center" wrapText="1"/>
    </xf>
    <xf numFmtId="4" fontId="15" fillId="25" borderId="35" xfId="16" applyNumberFormat="1" applyFont="1" applyFill="1" applyBorder="1" applyAlignment="1">
      <alignment horizontal="center" vertical="center" wrapText="1"/>
    </xf>
    <xf numFmtId="4" fontId="15" fillId="0" borderId="8" xfId="29" applyNumberFormat="1" applyFont="1" applyBorder="1" applyAlignment="1">
      <alignment horizontal="left" vertical="center" wrapText="1"/>
    </xf>
    <xf numFmtId="164" fontId="15" fillId="0" borderId="40" xfId="1" applyFont="1" applyBorder="1" applyAlignment="1" applyProtection="1">
      <alignment horizontal="left" vertical="center" wrapText="1"/>
    </xf>
    <xf numFmtId="4" fontId="10" fillId="0" borderId="57" xfId="16" applyNumberFormat="1" applyFont="1" applyBorder="1" applyAlignment="1">
      <alignment horizontal="left" vertical="center" wrapText="1" indent="1"/>
    </xf>
    <xf numFmtId="4" fontId="10" fillId="0" borderId="8" xfId="29" applyNumberFormat="1" applyFont="1" applyBorder="1" applyAlignment="1">
      <alignment horizontal="left" vertical="center" wrapText="1"/>
    </xf>
    <xf numFmtId="1" fontId="10" fillId="0" borderId="17" xfId="16" applyNumberFormat="1" applyFont="1" applyBorder="1" applyAlignment="1">
      <alignment horizontal="center" vertical="center" wrapText="1"/>
    </xf>
    <xf numFmtId="4" fontId="10" fillId="0" borderId="18" xfId="16" applyNumberFormat="1" applyFont="1" applyBorder="1" applyAlignment="1">
      <alignment horizontal="left" vertical="center" wrapText="1"/>
    </xf>
    <xf numFmtId="164" fontId="10" fillId="0" borderId="40" xfId="1" applyFont="1" applyBorder="1" applyAlignment="1" applyProtection="1">
      <alignment horizontal="left" vertical="center" wrapText="1"/>
    </xf>
    <xf numFmtId="164" fontId="10" fillId="25" borderId="17" xfId="1" applyFont="1" applyFill="1" applyBorder="1" applyAlignment="1" applyProtection="1">
      <alignment horizontal="center" vertical="center" wrapText="1"/>
    </xf>
    <xf numFmtId="4" fontId="10" fillId="25" borderId="35" xfId="16" applyNumberFormat="1" applyFont="1" applyFill="1" applyBorder="1" applyAlignment="1">
      <alignment horizontal="center" vertical="center" wrapText="1"/>
    </xf>
    <xf numFmtId="4" fontId="15" fillId="0" borderId="57" xfId="16" applyNumberFormat="1" applyFont="1" applyBorder="1" applyAlignment="1">
      <alignment horizontal="left" vertical="center" wrapText="1" indent="1"/>
    </xf>
    <xf numFmtId="4" fontId="15" fillId="0" borderId="0" xfId="16" applyNumberFormat="1" applyFont="1" applyAlignment="1">
      <alignment horizontal="center" vertical="center" wrapText="1"/>
    </xf>
    <xf numFmtId="4" fontId="10" fillId="0" borderId="58" xfId="29" applyNumberFormat="1" applyFont="1" applyBorder="1" applyAlignment="1">
      <alignment horizontal="left" vertical="center" wrapText="1"/>
    </xf>
    <xf numFmtId="1" fontId="10" fillId="0" borderId="53" xfId="16" applyNumberFormat="1" applyFont="1" applyBorder="1" applyAlignment="1">
      <alignment horizontal="center" vertical="center" wrapText="1"/>
    </xf>
    <xf numFmtId="4" fontId="10" fillId="0" borderId="20" xfId="16" applyNumberFormat="1" applyFont="1" applyBorder="1" applyAlignment="1">
      <alignment horizontal="left" vertical="center" wrapText="1"/>
    </xf>
    <xf numFmtId="1" fontId="10" fillId="0" borderId="22" xfId="16" applyNumberFormat="1" applyFont="1" applyBorder="1" applyAlignment="1">
      <alignment horizontal="left" vertical="center" wrapText="1" indent="1"/>
    </xf>
    <xf numFmtId="4" fontId="10" fillId="0" borderId="59" xfId="29" applyNumberFormat="1" applyFont="1" applyBorder="1" applyAlignment="1">
      <alignment horizontal="left" vertical="center" wrapText="1"/>
    </xf>
    <xf numFmtId="1" fontId="10" fillId="0" borderId="22" xfId="16" applyNumberFormat="1" applyFont="1" applyBorder="1" applyAlignment="1">
      <alignment horizontal="center" vertical="center" wrapText="1"/>
    </xf>
    <xf numFmtId="4" fontId="10" fillId="0" borderId="34" xfId="16" applyNumberFormat="1" applyFont="1" applyBorder="1" applyAlignment="1">
      <alignment horizontal="left" vertical="center" wrapText="1"/>
    </xf>
    <xf numFmtId="164" fontId="10" fillId="25" borderId="22" xfId="1" applyFont="1" applyFill="1" applyBorder="1" applyAlignment="1" applyProtection="1">
      <alignment horizontal="center" vertical="center" wrapText="1"/>
    </xf>
    <xf numFmtId="4" fontId="10" fillId="25" borderId="23" xfId="16" applyNumberFormat="1" applyFont="1" applyFill="1" applyBorder="1" applyAlignment="1">
      <alignment horizontal="center" vertical="center" wrapText="1"/>
    </xf>
    <xf numFmtId="4" fontId="20" fillId="0" borderId="0" xfId="16" applyNumberFormat="1" applyFont="1" applyAlignment="1">
      <alignment horizontal="center" vertical="center" wrapText="1"/>
    </xf>
    <xf numFmtId="4" fontId="20" fillId="0" borderId="0" xfId="16" applyNumberFormat="1" applyFont="1" applyAlignment="1">
      <alignment horizontal="left" vertical="center" wrapText="1"/>
    </xf>
    <xf numFmtId="1" fontId="20" fillId="0" borderId="0" xfId="16" applyNumberFormat="1" applyFont="1" applyAlignment="1">
      <alignment horizontal="center" vertical="center" wrapText="1"/>
    </xf>
    <xf numFmtId="4" fontId="20" fillId="0" borderId="0" xfId="16" applyNumberFormat="1" applyFont="1" applyAlignment="1">
      <alignment vertical="center" wrapText="1"/>
    </xf>
    <xf numFmtId="0" fontId="0" fillId="0" borderId="0" xfId="0" applyAlignment="1">
      <alignment horizontal="right" wrapText="1"/>
    </xf>
    <xf numFmtId="4" fontId="10" fillId="0" borderId="0" xfId="16" applyNumberFormat="1" applyFont="1" applyAlignment="1">
      <alignment vertical="center" wrapText="1"/>
    </xf>
    <xf numFmtId="0" fontId="6" fillId="0" borderId="3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" fontId="44" fillId="0" borderId="2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indent="9"/>
    </xf>
    <xf numFmtId="0" fontId="0" fillId="3" borderId="18" xfId="0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2" fontId="84" fillId="0" borderId="18" xfId="2" applyNumberFormat="1" applyBorder="1" applyAlignment="1" applyProtection="1">
      <alignment horizontal="center" vertical="center"/>
    </xf>
    <xf numFmtId="166" fontId="84" fillId="0" borderId="32" xfId="2" applyBorder="1" applyAlignment="1" applyProtection="1">
      <alignment vertical="center"/>
    </xf>
    <xf numFmtId="4" fontId="0" fillId="0" borderId="35" xfId="0" applyNumberFormat="1" applyBorder="1" applyAlignment="1">
      <alignment horizontal="center" vertical="center"/>
    </xf>
    <xf numFmtId="0" fontId="0" fillId="26" borderId="18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9" xfId="0" applyNumberForma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84" fillId="0" borderId="18" xfId="2" applyNumberFormat="1" applyBorder="1" applyAlignment="1" applyProtection="1">
      <alignment horizontal="center" vertical="center"/>
    </xf>
    <xf numFmtId="166" fontId="84" fillId="0" borderId="0" xfId="2" applyBorder="1" applyAlignment="1" applyProtection="1">
      <alignment horizontal="right"/>
    </xf>
    <xf numFmtId="4" fontId="0" fillId="0" borderId="54" xfId="0" applyNumberFormat="1" applyBorder="1" applyAlignment="1">
      <alignment horizontal="center" vertical="center"/>
    </xf>
    <xf numFmtId="0" fontId="6" fillId="0" borderId="53" xfId="0" applyFont="1" applyBorder="1" applyAlignment="1">
      <alignment horizontal="left" vertical="center" indent="9"/>
    </xf>
    <xf numFmtId="0" fontId="0" fillId="0" borderId="20" xfId="0" applyBorder="1" applyAlignment="1">
      <alignment vertical="center" wrapText="1"/>
    </xf>
    <xf numFmtId="2" fontId="84" fillId="0" borderId="20" xfId="2" applyNumberFormat="1" applyBorder="1" applyAlignment="1" applyProtection="1">
      <alignment vertical="center"/>
    </xf>
    <xf numFmtId="0" fontId="6" fillId="0" borderId="22" xfId="0" applyFont="1" applyBorder="1" applyAlignment="1">
      <alignment horizontal="left" vertical="center" indent="9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center"/>
    </xf>
    <xf numFmtId="2" fontId="84" fillId="0" borderId="34" xfId="1" applyNumberFormat="1" applyBorder="1" applyAlignment="1" applyProtection="1">
      <alignment vertical="center"/>
    </xf>
    <xf numFmtId="4" fontId="0" fillId="0" borderId="34" xfId="0" applyNumberFormat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indent="9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84" fillId="0" borderId="3" xfId="1" applyBorder="1" applyAlignment="1" applyProtection="1">
      <alignment horizontal="center"/>
    </xf>
    <xf numFmtId="4" fontId="0" fillId="0" borderId="3" xfId="0" applyNumberFormat="1" applyBorder="1"/>
    <xf numFmtId="4" fontId="0" fillId="0" borderId="4" xfId="0" applyNumberFormat="1" applyBorder="1" applyAlignment="1">
      <alignment horizontal="center"/>
    </xf>
    <xf numFmtId="10" fontId="6" fillId="0" borderId="15" xfId="0" applyNumberFormat="1" applyFont="1" applyBorder="1" applyAlignment="1">
      <alignment vertical="center"/>
    </xf>
    <xf numFmtId="0" fontId="0" fillId="0" borderId="15" xfId="0" applyBorder="1"/>
    <xf numFmtId="1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7" fontId="0" fillId="0" borderId="0" xfId="16" applyNumberFormat="1" applyFont="1" applyAlignment="1">
      <alignment vertical="center" wrapText="1"/>
    </xf>
    <xf numFmtId="1" fontId="0" fillId="0" borderId="0" xfId="0" applyNumberFormat="1" applyAlignment="1">
      <alignment horizontal="center"/>
    </xf>
    <xf numFmtId="0" fontId="46" fillId="0" borderId="0" xfId="0" applyFont="1"/>
    <xf numFmtId="0" fontId="46" fillId="3" borderId="0" xfId="0" applyFont="1" applyFill="1"/>
    <xf numFmtId="0" fontId="47" fillId="3" borderId="0" xfId="0" applyFont="1" applyFill="1"/>
    <xf numFmtId="0" fontId="47" fillId="0" borderId="0" xfId="0" applyFont="1"/>
    <xf numFmtId="178" fontId="48" fillId="0" borderId="0" xfId="0" applyNumberFormat="1" applyFont="1"/>
    <xf numFmtId="2" fontId="48" fillId="0" borderId="0" xfId="0" applyNumberFormat="1" applyFont="1"/>
    <xf numFmtId="0" fontId="48" fillId="0" borderId="0" xfId="0" applyFont="1"/>
    <xf numFmtId="0" fontId="49" fillId="3" borderId="0" xfId="0" applyFont="1" applyFill="1"/>
    <xf numFmtId="171" fontId="49" fillId="0" borderId="0" xfId="0" applyNumberFormat="1" applyFont="1"/>
    <xf numFmtId="0" fontId="49" fillId="0" borderId="0" xfId="0" applyFont="1"/>
    <xf numFmtId="2" fontId="49" fillId="0" borderId="0" xfId="0" applyNumberFormat="1" applyFont="1"/>
    <xf numFmtId="0" fontId="50" fillId="0" borderId="0" xfId="0" applyFont="1" applyAlignment="1">
      <alignment horizontal="left"/>
    </xf>
    <xf numFmtId="0" fontId="8" fillId="26" borderId="62" xfId="0" applyFont="1" applyFill="1" applyBorder="1" applyAlignment="1">
      <alignment horizontal="center"/>
    </xf>
    <xf numFmtId="0" fontId="8" fillId="26" borderId="63" xfId="0" applyFont="1" applyFill="1" applyBorder="1"/>
    <xf numFmtId="0" fontId="46" fillId="26" borderId="18" xfId="0" applyFont="1" applyFill="1" applyBorder="1" applyAlignment="1">
      <alignment horizontal="center"/>
    </xf>
    <xf numFmtId="167" fontId="50" fillId="0" borderId="64" xfId="0" applyNumberFormat="1" applyFont="1" applyBorder="1" applyAlignment="1">
      <alignment horizontal="center" wrapText="1"/>
    </xf>
    <xf numFmtId="0" fontId="31" fillId="0" borderId="65" xfId="0" applyFont="1" applyBorder="1" applyAlignment="1">
      <alignment horizontal="center"/>
    </xf>
    <xf numFmtId="167" fontId="50" fillId="0" borderId="65" xfId="0" applyNumberFormat="1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4" fontId="6" fillId="0" borderId="0" xfId="0" applyNumberFormat="1" applyFont="1" applyAlignment="1">
      <alignment horizontal="center" wrapText="1"/>
    </xf>
    <xf numFmtId="4" fontId="6" fillId="15" borderId="17" xfId="0" applyNumberFormat="1" applyFont="1" applyFill="1" applyBorder="1" applyAlignment="1">
      <alignment horizontal="left"/>
    </xf>
    <xf numFmtId="167" fontId="48" fillId="15" borderId="19" xfId="0" applyNumberFormat="1" applyFont="1" applyFill="1" applyBorder="1"/>
    <xf numFmtId="0" fontId="48" fillId="0" borderId="18" xfId="0" applyFont="1" applyBorder="1" applyAlignment="1">
      <alignment horizontal="center"/>
    </xf>
    <xf numFmtId="4" fontId="48" fillId="0" borderId="18" xfId="0" applyNumberFormat="1" applyFont="1" applyBorder="1" applyAlignment="1">
      <alignment horizontal="center"/>
    </xf>
    <xf numFmtId="3" fontId="50" fillId="0" borderId="67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/>
    </xf>
    <xf numFmtId="167" fontId="50" fillId="0" borderId="0" xfId="0" applyNumberFormat="1" applyFont="1" applyAlignment="1">
      <alignment horizontal="center" vertical="center"/>
    </xf>
    <xf numFmtId="167" fontId="31" fillId="0" borderId="68" xfId="0" applyNumberFormat="1" applyFont="1" applyBorder="1" applyAlignment="1">
      <alignment horizontal="center"/>
    </xf>
    <xf numFmtId="4" fontId="0" fillId="15" borderId="17" xfId="0" applyNumberFormat="1" applyFill="1" applyBorder="1" applyAlignment="1">
      <alignment horizontal="left"/>
    </xf>
    <xf numFmtId="0" fontId="4" fillId="15" borderId="18" xfId="0" applyFont="1" applyFill="1" applyBorder="1" applyAlignment="1">
      <alignment horizontal="left"/>
    </xf>
    <xf numFmtId="167" fontId="46" fillId="15" borderId="19" xfId="0" applyNumberFormat="1" applyFont="1" applyFill="1" applyBorder="1"/>
    <xf numFmtId="0" fontId="46" fillId="27" borderId="18" xfId="0" applyFont="1" applyFill="1" applyBorder="1" applyAlignment="1">
      <alignment horizontal="center"/>
    </xf>
    <xf numFmtId="4" fontId="46" fillId="27" borderId="18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left"/>
    </xf>
    <xf numFmtId="167" fontId="46" fillId="0" borderId="19" xfId="0" applyNumberFormat="1" applyFont="1" applyBorder="1"/>
    <xf numFmtId="4" fontId="50" fillId="0" borderId="0" xfId="0" applyNumberFormat="1" applyFont="1" applyAlignment="1">
      <alignment horizontal="center"/>
    </xf>
    <xf numFmtId="167" fontId="50" fillId="0" borderId="68" xfId="0" applyNumberFormat="1" applyFont="1" applyBorder="1" applyAlignment="1">
      <alignment horizontal="center"/>
    </xf>
    <xf numFmtId="0" fontId="6" fillId="0" borderId="0" xfId="0" applyFont="1"/>
    <xf numFmtId="167" fontId="48" fillId="28" borderId="69" xfId="0" applyNumberFormat="1" applyFont="1" applyFill="1" applyBorder="1"/>
    <xf numFmtId="167" fontId="50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center" wrapText="1"/>
    </xf>
    <xf numFmtId="0" fontId="8" fillId="3" borderId="0" xfId="0" applyFont="1" applyFill="1" applyAlignment="1">
      <alignment horizontal="left"/>
    </xf>
    <xf numFmtId="0" fontId="48" fillId="3" borderId="0" xfId="0" applyFont="1" applyFill="1"/>
    <xf numFmtId="0" fontId="46" fillId="3" borderId="0" xfId="0" applyFont="1" applyFill="1" applyAlignment="1">
      <alignment horizontal="center"/>
    </xf>
    <xf numFmtId="3" fontId="50" fillId="0" borderId="70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/>
    </xf>
    <xf numFmtId="167" fontId="50" fillId="0" borderId="71" xfId="0" applyNumberFormat="1" applyFont="1" applyBorder="1" applyAlignment="1">
      <alignment horizontal="left"/>
    </xf>
    <xf numFmtId="167" fontId="31" fillId="0" borderId="72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0" fillId="0" borderId="0" xfId="0" applyNumberFormat="1"/>
    <xf numFmtId="173" fontId="0" fillId="0" borderId="0" xfId="0" applyNumberFormat="1"/>
    <xf numFmtId="0" fontId="46" fillId="0" borderId="0" xfId="0" applyFont="1" applyAlignment="1">
      <alignment horizontal="left" vertical="center" wrapText="1"/>
    </xf>
    <xf numFmtId="167" fontId="0" fillId="0" borderId="0" xfId="0" applyNumberFormat="1"/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16"/>
    <xf numFmtId="0" fontId="53" fillId="0" borderId="0" xfId="0" applyFont="1" applyAlignment="1">
      <alignment horizontal="left"/>
    </xf>
    <xf numFmtId="0" fontId="54" fillId="0" borderId="0" xfId="0" applyFont="1"/>
    <xf numFmtId="0" fontId="55" fillId="0" borderId="0" xfId="0" applyFont="1"/>
    <xf numFmtId="10" fontId="46" fillId="0" borderId="0" xfId="0" applyNumberFormat="1" applyFont="1"/>
    <xf numFmtId="0" fontId="4" fillId="0" borderId="0" xfId="0" applyFont="1"/>
    <xf numFmtId="1" fontId="0" fillId="3" borderId="3" xfId="0" applyNumberFormat="1" applyFill="1" applyBorder="1" applyAlignment="1">
      <alignment horizontal="center"/>
    </xf>
    <xf numFmtId="164" fontId="84" fillId="3" borderId="3" xfId="1" applyFill="1" applyBorder="1" applyProtection="1"/>
    <xf numFmtId="164" fontId="84" fillId="3" borderId="4" xfId="1" applyFill="1" applyBorder="1" applyProtection="1"/>
    <xf numFmtId="0" fontId="0" fillId="3" borderId="12" xfId="0" applyFill="1" applyBorder="1"/>
    <xf numFmtId="0" fontId="0" fillId="3" borderId="15" xfId="0" applyFill="1" applyBorder="1"/>
    <xf numFmtId="1" fontId="0" fillId="3" borderId="15" xfId="0" applyNumberFormat="1" applyFill="1" applyBorder="1" applyAlignment="1">
      <alignment horizontal="center"/>
    </xf>
    <xf numFmtId="164" fontId="84" fillId="3" borderId="15" xfId="1" applyFill="1" applyBorder="1" applyProtection="1"/>
    <xf numFmtId="164" fontId="84" fillId="3" borderId="14" xfId="1" applyFill="1" applyBorder="1" applyProtection="1"/>
    <xf numFmtId="0" fontId="0" fillId="23" borderId="17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1" fontId="0" fillId="23" borderId="18" xfId="0" applyNumberFormat="1" applyFill="1" applyBorder="1" applyAlignment="1">
      <alignment horizontal="center"/>
    </xf>
    <xf numFmtId="164" fontId="84" fillId="23" borderId="38" xfId="1" applyFill="1" applyBorder="1" applyAlignment="1" applyProtection="1">
      <alignment horizontal="center"/>
    </xf>
    <xf numFmtId="164" fontId="84" fillId="23" borderId="19" xfId="1" applyFill="1" applyBorder="1" applyAlignment="1" applyProtection="1">
      <alignment horizontal="center"/>
    </xf>
    <xf numFmtId="0" fontId="6" fillId="23" borderId="17" xfId="0" applyFont="1" applyFill="1" applyBorder="1" applyAlignment="1">
      <alignment horizontal="center"/>
    </xf>
    <xf numFmtId="0" fontId="6" fillId="23" borderId="20" xfId="0" applyFont="1" applyFill="1" applyBorder="1"/>
    <xf numFmtId="0" fontId="0" fillId="23" borderId="18" xfId="0" applyFill="1" applyBorder="1"/>
    <xf numFmtId="164" fontId="84" fillId="23" borderId="38" xfId="1" applyFill="1" applyBorder="1" applyProtection="1"/>
    <xf numFmtId="164" fontId="84" fillId="23" borderId="19" xfId="1" applyFill="1" applyBorder="1" applyProtection="1"/>
    <xf numFmtId="0" fontId="0" fillId="0" borderId="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84" fillId="0" borderId="38" xfId="1" applyBorder="1" applyProtection="1"/>
    <xf numFmtId="164" fontId="84" fillId="0" borderId="19" xfId="1" applyBorder="1" applyProtection="1"/>
    <xf numFmtId="0" fontId="0" fillId="0" borderId="18" xfId="0" applyBorder="1"/>
    <xf numFmtId="0" fontId="6" fillId="23" borderId="8" xfId="0" applyFont="1" applyFill="1" applyBorder="1"/>
    <xf numFmtId="0" fontId="6" fillId="23" borderId="9" xfId="0" applyFont="1" applyFill="1" applyBorder="1"/>
    <xf numFmtId="167" fontId="6" fillId="23" borderId="21" xfId="0" applyNumberFormat="1" applyFont="1" applyFill="1" applyBorder="1"/>
    <xf numFmtId="164" fontId="6" fillId="23" borderId="19" xfId="1" applyFont="1" applyFill="1" applyBorder="1" applyProtection="1"/>
    <xf numFmtId="0" fontId="6" fillId="23" borderId="38" xfId="0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1" fontId="56" fillId="0" borderId="9" xfId="0" applyNumberFormat="1" applyFont="1" applyBorder="1" applyAlignment="1">
      <alignment horizontal="center"/>
    </xf>
    <xf numFmtId="164" fontId="84" fillId="0" borderId="9" xfId="1" applyBorder="1" applyProtection="1"/>
    <xf numFmtId="0" fontId="6" fillId="4" borderId="38" xfId="0" applyFont="1" applyFill="1" applyBorder="1" applyAlignment="1">
      <alignment horizontal="right"/>
    </xf>
    <xf numFmtId="177" fontId="0" fillId="4" borderId="21" xfId="0" applyNumberFormat="1" applyFill="1" applyBorder="1"/>
    <xf numFmtId="0" fontId="57" fillId="0" borderId="0" xfId="0" applyFont="1"/>
    <xf numFmtId="9" fontId="31" fillId="0" borderId="0" xfId="0" applyNumberFormat="1" applyFont="1" applyAlignment="1">
      <alignment horizontal="right"/>
    </xf>
    <xf numFmtId="167" fontId="6" fillId="4" borderId="21" xfId="0" applyNumberFormat="1" applyFont="1" applyFill="1" applyBorder="1"/>
    <xf numFmtId="0" fontId="58" fillId="0" borderId="36" xfId="28" applyFont="1" applyBorder="1" applyAlignment="1">
      <alignment vertical="center"/>
    </xf>
    <xf numFmtId="0" fontId="58" fillId="0" borderId="0" xfId="28" applyFont="1" applyAlignment="1">
      <alignment vertical="center"/>
    </xf>
    <xf numFmtId="178" fontId="59" fillId="0" borderId="37" xfId="28" applyNumberFormat="1" applyFont="1" applyBorder="1" applyAlignment="1">
      <alignment vertical="center"/>
    </xf>
    <xf numFmtId="0" fontId="58" fillId="0" borderId="74" xfId="28" applyFont="1" applyBorder="1" applyAlignment="1">
      <alignment vertical="center"/>
    </xf>
    <xf numFmtId="0" fontId="58" fillId="0" borderId="76" xfId="28" applyFont="1" applyBorder="1" applyAlignment="1">
      <alignment horizontal="center" vertical="center"/>
    </xf>
    <xf numFmtId="0" fontId="58" fillId="0" borderId="78" xfId="28" applyFont="1" applyBorder="1" applyAlignment="1">
      <alignment vertical="center"/>
    </xf>
    <xf numFmtId="1" fontId="4" fillId="0" borderId="79" xfId="25" applyNumberFormat="1" applyFont="1" applyBorder="1" applyAlignment="1">
      <alignment horizontal="center" vertical="center"/>
    </xf>
    <xf numFmtId="0" fontId="58" fillId="0" borderId="32" xfId="28" applyFont="1" applyBorder="1" applyAlignment="1">
      <alignment horizontal="center" vertical="center"/>
    </xf>
    <xf numFmtId="0" fontId="58" fillId="0" borderId="81" xfId="28" applyFont="1" applyBorder="1" applyAlignment="1">
      <alignment vertical="center"/>
    </xf>
    <xf numFmtId="0" fontId="58" fillId="0" borderId="81" xfId="28" applyFont="1" applyBorder="1" applyAlignment="1">
      <alignment horizontal="center" vertical="center"/>
    </xf>
    <xf numFmtId="179" fontId="58" fillId="0" borderId="81" xfId="28" applyNumberFormat="1" applyFont="1" applyBorder="1" applyAlignment="1">
      <alignment horizontal="center" vertical="center"/>
    </xf>
    <xf numFmtId="2" fontId="58" fillId="0" borderId="82" xfId="28" applyNumberFormat="1" applyFont="1" applyBorder="1" applyAlignment="1">
      <alignment horizontal="center" vertical="center"/>
    </xf>
    <xf numFmtId="2" fontId="58" fillId="0" borderId="83" xfId="28" applyNumberFormat="1" applyFont="1" applyBorder="1" applyAlignment="1">
      <alignment horizontal="right" vertical="center"/>
    </xf>
    <xf numFmtId="2" fontId="58" fillId="0" borderId="81" xfId="28" applyNumberFormat="1" applyFont="1" applyBorder="1" applyAlignment="1">
      <alignment horizontal="right" vertical="center"/>
    </xf>
    <xf numFmtId="0" fontId="58" fillId="0" borderId="82" xfId="28" applyFont="1" applyBorder="1" applyAlignment="1">
      <alignment vertical="center"/>
    </xf>
    <xf numFmtId="0" fontId="58" fillId="0" borderId="82" xfId="28" applyFont="1" applyBorder="1" applyAlignment="1">
      <alignment horizontal="center" vertical="center"/>
    </xf>
    <xf numFmtId="179" fontId="58" fillId="0" borderId="82" xfId="28" applyNumberFormat="1" applyFont="1" applyBorder="1" applyAlignment="1">
      <alignment horizontal="center" vertical="center"/>
    </xf>
    <xf numFmtId="2" fontId="58" fillId="0" borderId="82" xfId="28" applyNumberFormat="1" applyFont="1" applyBorder="1" applyAlignment="1">
      <alignment horizontal="right" vertical="center"/>
    </xf>
    <xf numFmtId="0" fontId="58" fillId="0" borderId="84" xfId="28" applyFont="1" applyBorder="1" applyAlignment="1">
      <alignment vertical="center"/>
    </xf>
    <xf numFmtId="180" fontId="58" fillId="0" borderId="82" xfId="28" applyNumberFormat="1" applyFont="1" applyBorder="1" applyAlignment="1">
      <alignment horizontal="center" vertical="center"/>
    </xf>
    <xf numFmtId="0" fontId="58" fillId="0" borderId="85" xfId="28" applyFont="1" applyBorder="1" applyAlignment="1">
      <alignment vertical="center"/>
    </xf>
    <xf numFmtId="0" fontId="58" fillId="0" borderId="85" xfId="28" applyFont="1" applyBorder="1" applyAlignment="1">
      <alignment horizontal="center" vertical="center"/>
    </xf>
    <xf numFmtId="180" fontId="58" fillId="0" borderId="85" xfId="28" applyNumberFormat="1" applyFont="1" applyBorder="1" applyAlignment="1">
      <alignment horizontal="center" vertical="center"/>
    </xf>
    <xf numFmtId="2" fontId="58" fillId="0" borderId="85" xfId="28" applyNumberFormat="1" applyFont="1" applyBorder="1" applyAlignment="1">
      <alignment horizontal="center" vertical="center"/>
    </xf>
    <xf numFmtId="0" fontId="58" fillId="0" borderId="86" xfId="28" applyFont="1" applyBorder="1" applyAlignment="1">
      <alignment vertical="center"/>
    </xf>
    <xf numFmtId="0" fontId="58" fillId="0" borderId="86" xfId="28" applyFont="1" applyBorder="1" applyAlignment="1">
      <alignment horizontal="center" vertical="center"/>
    </xf>
    <xf numFmtId="180" fontId="58" fillId="0" borderId="86" xfId="28" applyNumberFormat="1" applyFont="1" applyBorder="1" applyAlignment="1">
      <alignment horizontal="center" vertical="center"/>
    </xf>
    <xf numFmtId="2" fontId="58" fillId="0" borderId="86" xfId="28" applyNumberFormat="1" applyFont="1" applyBorder="1" applyAlignment="1">
      <alignment horizontal="right" vertical="center"/>
    </xf>
    <xf numFmtId="0" fontId="61" fillId="0" borderId="87" xfId="28" applyFont="1" applyBorder="1" applyAlignment="1">
      <alignment vertical="center"/>
    </xf>
    <xf numFmtId="0" fontId="58" fillId="0" borderId="78" xfId="28" applyFont="1" applyBorder="1" applyAlignment="1">
      <alignment horizontal="left" vertical="center"/>
    </xf>
    <xf numFmtId="0" fontId="58" fillId="0" borderId="88" xfId="28" applyFont="1" applyBorder="1" applyAlignment="1">
      <alignment horizontal="right" vertical="center"/>
    </xf>
    <xf numFmtId="2" fontId="62" fillId="29" borderId="79" xfId="28" applyNumberFormat="1" applyFont="1" applyFill="1" applyBorder="1" applyAlignment="1">
      <alignment vertical="center"/>
    </xf>
    <xf numFmtId="0" fontId="58" fillId="0" borderId="0" xfId="28" applyFont="1" applyAlignment="1">
      <alignment horizontal="left" vertical="center"/>
    </xf>
    <xf numFmtId="0" fontId="58" fillId="0" borderId="37" xfId="28" applyFont="1" applyBorder="1" applyAlignment="1">
      <alignment vertical="center"/>
    </xf>
    <xf numFmtId="0" fontId="58" fillId="0" borderId="73" xfId="28" applyFont="1" applyBorder="1" applyAlignment="1">
      <alignment horizontal="center" vertical="center"/>
    </xf>
    <xf numFmtId="0" fontId="58" fillId="0" borderId="31" xfId="28" applyFont="1" applyBorder="1" applyAlignment="1">
      <alignment horizontal="center" vertical="center"/>
    </xf>
    <xf numFmtId="0" fontId="63" fillId="0" borderId="84" xfId="28" applyFont="1" applyBorder="1" applyAlignment="1">
      <alignment horizontal="center" vertical="center"/>
    </xf>
    <xf numFmtId="181" fontId="58" fillId="0" borderId="81" xfId="28" applyNumberFormat="1" applyFont="1" applyBorder="1" applyAlignment="1">
      <alignment horizontal="right" vertical="center"/>
    </xf>
    <xf numFmtId="2" fontId="58" fillId="0" borderId="90" xfId="28" applyNumberFormat="1" applyFont="1" applyBorder="1" applyAlignment="1">
      <alignment vertical="center"/>
    </xf>
    <xf numFmtId="0" fontId="58" fillId="0" borderId="18" xfId="28" applyFont="1" applyBorder="1" applyAlignment="1">
      <alignment horizontal="center" vertical="center"/>
    </xf>
    <xf numFmtId="2" fontId="58" fillId="0" borderId="31" xfId="28" applyNumberFormat="1" applyFont="1" applyBorder="1" applyAlignment="1">
      <alignment vertical="center"/>
    </xf>
    <xf numFmtId="10" fontId="58" fillId="0" borderId="21" xfId="33" applyNumberFormat="1" applyFont="1" applyBorder="1" applyAlignment="1" applyProtection="1">
      <alignment horizontal="right" vertical="center"/>
    </xf>
    <xf numFmtId="2" fontId="58" fillId="0" borderId="21" xfId="28" applyNumberFormat="1" applyFont="1" applyBorder="1" applyAlignment="1">
      <alignment vertical="center"/>
    </xf>
    <xf numFmtId="0" fontId="58" fillId="0" borderId="87" xfId="28" applyFont="1" applyBorder="1" applyAlignment="1">
      <alignment vertical="center"/>
    </xf>
    <xf numFmtId="0" fontId="58" fillId="0" borderId="79" xfId="28" applyFont="1" applyBorder="1" applyAlignment="1">
      <alignment vertical="center"/>
    </xf>
    <xf numFmtId="2" fontId="62" fillId="29" borderId="91" xfId="28" applyNumberFormat="1" applyFont="1" applyFill="1" applyBorder="1" applyAlignment="1">
      <alignment vertical="center"/>
    </xf>
    <xf numFmtId="0" fontId="58" fillId="0" borderId="38" xfId="28" applyFont="1" applyBorder="1" applyAlignment="1">
      <alignment vertical="center"/>
    </xf>
    <xf numFmtId="0" fontId="58" fillId="0" borderId="9" xfId="28" applyFont="1" applyBorder="1" applyAlignment="1">
      <alignment vertical="center"/>
    </xf>
    <xf numFmtId="0" fontId="58" fillId="0" borderId="21" xfId="28" applyFont="1" applyBorder="1" applyAlignment="1">
      <alignment vertical="center"/>
    </xf>
    <xf numFmtId="0" fontId="4" fillId="0" borderId="0" xfId="28" applyAlignment="1">
      <alignment vertical="center"/>
    </xf>
    <xf numFmtId="0" fontId="58" fillId="0" borderId="21" xfId="28" applyFont="1" applyBorder="1" applyAlignment="1">
      <alignment horizontal="right" vertical="center"/>
    </xf>
    <xf numFmtId="0" fontId="58" fillId="0" borderId="9" xfId="28" applyFont="1" applyBorder="1" applyAlignment="1">
      <alignment horizontal="center" vertical="center"/>
    </xf>
    <xf numFmtId="0" fontId="58" fillId="0" borderId="21" xfId="28" applyFont="1" applyBorder="1" applyAlignment="1">
      <alignment horizontal="center" vertical="center"/>
    </xf>
    <xf numFmtId="2" fontId="62" fillId="30" borderId="21" xfId="28" applyNumberFormat="1" applyFont="1" applyFill="1" applyBorder="1" applyAlignment="1">
      <alignment vertical="center"/>
    </xf>
    <xf numFmtId="0" fontId="58" fillId="0" borderId="0" xfId="28" applyFont="1" applyAlignment="1">
      <alignment horizontal="center" vertical="center"/>
    </xf>
    <xf numFmtId="4" fontId="58" fillId="0" borderId="84" xfId="28" applyNumberFormat="1" applyFont="1" applyBorder="1" applyAlignment="1">
      <alignment vertical="center"/>
    </xf>
    <xf numFmtId="0" fontId="58" fillId="0" borderId="84" xfId="28" applyFont="1" applyBorder="1" applyAlignment="1">
      <alignment horizontal="center" vertical="center"/>
    </xf>
    <xf numFmtId="180" fontId="58" fillId="0" borderId="92" xfId="28" applyNumberFormat="1" applyFont="1" applyBorder="1" applyAlignment="1">
      <alignment horizontal="center" vertical="center"/>
    </xf>
    <xf numFmtId="2" fontId="58" fillId="0" borderId="84" xfId="28" applyNumberFormat="1" applyFont="1" applyBorder="1" applyAlignment="1">
      <alignment horizontal="right" vertical="center"/>
    </xf>
    <xf numFmtId="49" fontId="31" fillId="0" borderId="0" xfId="0" applyNumberFormat="1" applyFont="1"/>
    <xf numFmtId="180" fontId="58" fillId="0" borderId="83" xfId="28" applyNumberFormat="1" applyFont="1" applyBorder="1" applyAlignment="1">
      <alignment horizontal="center" vertical="center" wrapText="1"/>
    </xf>
    <xf numFmtId="2" fontId="64" fillId="0" borderId="84" xfId="28" applyNumberFormat="1" applyFont="1" applyBorder="1" applyAlignment="1">
      <alignment horizontal="right" vertical="center"/>
    </xf>
    <xf numFmtId="2" fontId="58" fillId="0" borderId="93" xfId="28" applyNumberFormat="1" applyFont="1" applyBorder="1" applyAlignment="1">
      <alignment vertical="center"/>
    </xf>
    <xf numFmtId="2" fontId="58" fillId="0" borderId="83" xfId="28" applyNumberFormat="1" applyFont="1" applyBorder="1" applyAlignment="1">
      <alignment horizontal="center" vertical="center"/>
    </xf>
    <xf numFmtId="2" fontId="58" fillId="0" borderId="94" xfId="28" applyNumberFormat="1" applyFont="1" applyBorder="1" applyAlignment="1">
      <alignment horizontal="left" vertical="center"/>
    </xf>
    <xf numFmtId="2" fontId="58" fillId="0" borderId="95" xfId="28" applyNumberFormat="1" applyFont="1" applyBorder="1" applyAlignment="1">
      <alignment vertical="center"/>
    </xf>
    <xf numFmtId="0" fontId="58" fillId="0" borderId="96" xfId="28" applyFont="1" applyBorder="1" applyAlignment="1">
      <alignment vertical="center"/>
    </xf>
    <xf numFmtId="0" fontId="58" fillId="0" borderId="97" xfId="28" applyFont="1" applyBorder="1" applyAlignment="1">
      <alignment vertical="center"/>
    </xf>
    <xf numFmtId="0" fontId="58" fillId="0" borderId="97" xfId="28" applyFont="1" applyBorder="1" applyAlignment="1">
      <alignment horizontal="left" vertical="center"/>
    </xf>
    <xf numFmtId="4" fontId="62" fillId="29" borderId="88" xfId="28" applyNumberFormat="1" applyFont="1" applyFill="1" applyBorder="1" applyAlignment="1">
      <alignment vertical="center"/>
    </xf>
    <xf numFmtId="0" fontId="58" fillId="0" borderId="98" xfId="28" applyFont="1" applyBorder="1" applyAlignment="1">
      <alignment vertical="center"/>
    </xf>
    <xf numFmtId="0" fontId="58" fillId="0" borderId="76" xfId="28" applyFont="1" applyBorder="1" applyAlignment="1">
      <alignment vertical="center"/>
    </xf>
    <xf numFmtId="0" fontId="0" fillId="31" borderId="0" xfId="0" applyFill="1" applyAlignment="1">
      <alignment vertical="center"/>
    </xf>
    <xf numFmtId="0" fontId="4" fillId="0" borderId="36" xfId="28" applyBorder="1" applyAlignment="1">
      <alignment vertical="center"/>
    </xf>
    <xf numFmtId="0" fontId="4" fillId="0" borderId="37" xfId="28" applyBorder="1" applyAlignment="1">
      <alignment vertical="center"/>
    </xf>
    <xf numFmtId="2" fontId="58" fillId="0" borderId="99" xfId="28" applyNumberFormat="1" applyFont="1" applyBorder="1" applyAlignment="1">
      <alignment vertical="center"/>
    </xf>
    <xf numFmtId="0" fontId="65" fillId="0" borderId="36" xfId="28" applyFont="1" applyBorder="1" applyAlignment="1">
      <alignment vertical="center" wrapText="1"/>
    </xf>
    <xf numFmtId="0" fontId="65" fillId="0" borderId="0" xfId="28" applyFont="1" applyAlignment="1">
      <alignment vertical="center" wrapText="1"/>
    </xf>
    <xf numFmtId="0" fontId="65" fillId="0" borderId="37" xfId="28" applyFont="1" applyBorder="1" applyAlignment="1">
      <alignment vertical="center" wrapText="1"/>
    </xf>
    <xf numFmtId="0" fontId="58" fillId="0" borderId="83" xfId="28" applyFont="1" applyBorder="1" applyAlignment="1">
      <alignment vertical="center"/>
    </xf>
    <xf numFmtId="10" fontId="58" fillId="0" borderId="93" xfId="28" applyNumberFormat="1" applyFont="1" applyBorder="1" applyAlignment="1">
      <alignment horizontal="center" vertical="center"/>
    </xf>
    <xf numFmtId="2" fontId="58" fillId="0" borderId="37" xfId="28" applyNumberFormat="1" applyFont="1" applyBorder="1" applyAlignment="1">
      <alignment vertical="center"/>
    </xf>
    <xf numFmtId="0" fontId="65" fillId="0" borderId="40" xfId="28" applyFont="1" applyBorder="1" applyAlignment="1">
      <alignment vertical="center" wrapText="1"/>
    </xf>
    <xf numFmtId="0" fontId="65" fillId="0" borderId="39" xfId="28" applyFont="1" applyBorder="1" applyAlignment="1">
      <alignment vertical="center" wrapText="1"/>
    </xf>
    <xf numFmtId="0" fontId="65" fillId="0" borderId="31" xfId="28" applyFont="1" applyBorder="1" applyAlignment="1">
      <alignment vertical="center" wrapText="1"/>
    </xf>
    <xf numFmtId="0" fontId="58" fillId="0" borderId="94" xfId="28" applyFont="1" applyBorder="1" applyAlignment="1">
      <alignment vertical="center"/>
    </xf>
    <xf numFmtId="0" fontId="58" fillId="0" borderId="95" xfId="28" applyFont="1" applyBorder="1" applyAlignment="1">
      <alignment vertical="center"/>
    </xf>
    <xf numFmtId="2" fontId="62" fillId="29" borderId="18" xfId="28" applyNumberFormat="1" applyFont="1" applyFill="1" applyBorder="1" applyAlignment="1">
      <alignment vertical="center"/>
    </xf>
    <xf numFmtId="10" fontId="53" fillId="0" borderId="0" xfId="0" applyNumberFormat="1" applyFont="1"/>
    <xf numFmtId="180" fontId="58" fillId="0" borderId="83" xfId="28" applyNumberFormat="1" applyFont="1" applyBorder="1" applyAlignment="1">
      <alignment horizontal="center" vertical="center"/>
    </xf>
    <xf numFmtId="2" fontId="62" fillId="29" borderId="88" xfId="28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left" vertical="center"/>
    </xf>
    <xf numFmtId="180" fontId="58" fillId="0" borderId="81" xfId="28" applyNumberFormat="1" applyFont="1" applyBorder="1" applyAlignment="1">
      <alignment horizontal="center" vertical="center"/>
    </xf>
    <xf numFmtId="2" fontId="58" fillId="0" borderId="81" xfId="28" applyNumberFormat="1" applyFont="1" applyBorder="1" applyAlignment="1">
      <alignment vertical="center"/>
    </xf>
    <xf numFmtId="2" fontId="59" fillId="0" borderId="84" xfId="28" applyNumberFormat="1" applyFont="1" applyBorder="1" applyAlignment="1">
      <alignment horizontal="right" vertical="center"/>
    </xf>
    <xf numFmtId="0" fontId="3" fillId="0" borderId="0" xfId="7" applyBorder="1" applyProtection="1"/>
    <xf numFmtId="0" fontId="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0" fontId="58" fillId="0" borderId="21" xfId="32" applyNumberFormat="1" applyFont="1" applyBorder="1" applyAlignment="1" applyProtection="1">
      <alignment horizontal="right" vertical="center"/>
    </xf>
    <xf numFmtId="0" fontId="58" fillId="0" borderId="89" xfId="28" applyFont="1" applyBorder="1" applyAlignment="1">
      <alignment vertical="center"/>
    </xf>
    <xf numFmtId="0" fontId="58" fillId="0" borderId="100" xfId="28" applyFont="1" applyBorder="1" applyAlignment="1">
      <alignment vertical="center"/>
    </xf>
    <xf numFmtId="0" fontId="58" fillId="0" borderId="39" xfId="28" applyFont="1" applyBorder="1" applyAlignment="1">
      <alignment vertical="center"/>
    </xf>
    <xf numFmtId="0" fontId="58" fillId="0" borderId="39" xfId="28" applyFont="1" applyBorder="1" applyAlignment="1">
      <alignment horizontal="left" vertical="center"/>
    </xf>
    <xf numFmtId="0" fontId="58" fillId="0" borderId="101" xfId="28" applyFont="1" applyBorder="1" applyAlignment="1">
      <alignment vertical="center"/>
    </xf>
    <xf numFmtId="2" fontId="58" fillId="0" borderId="55" xfId="28" applyNumberFormat="1" applyFont="1" applyBorder="1" applyAlignment="1">
      <alignment vertical="center"/>
    </xf>
    <xf numFmtId="2" fontId="62" fillId="30" borderId="18" xfId="28" applyNumberFormat="1" applyFont="1" applyFill="1" applyBorder="1" applyAlignment="1">
      <alignment vertical="center"/>
    </xf>
    <xf numFmtId="1" fontId="59" fillId="0" borderId="83" xfId="28" applyNumberFormat="1" applyFont="1" applyBorder="1" applyAlignment="1">
      <alignment horizontal="center" vertical="center"/>
    </xf>
    <xf numFmtId="0" fontId="58" fillId="0" borderId="92" xfId="28" applyFont="1" applyBorder="1" applyAlignment="1">
      <alignment vertical="center"/>
    </xf>
    <xf numFmtId="0" fontId="58" fillId="0" borderId="99" xfId="28" applyFont="1" applyBorder="1" applyAlignment="1">
      <alignment vertical="center"/>
    </xf>
    <xf numFmtId="167" fontId="58" fillId="0" borderId="99" xfId="28" applyNumberFormat="1" applyFont="1" applyBorder="1" applyAlignment="1">
      <alignment vertical="center"/>
    </xf>
    <xf numFmtId="167" fontId="58" fillId="0" borderId="93" xfId="28" applyNumberFormat="1" applyFont="1" applyBorder="1" applyAlignment="1">
      <alignment horizontal="center" vertical="center"/>
    </xf>
    <xf numFmtId="167" fontId="58" fillId="0" borderId="31" xfId="28" applyNumberFormat="1" applyFont="1" applyBorder="1" applyAlignment="1">
      <alignment vertical="center"/>
    </xf>
    <xf numFmtId="167" fontId="62" fillId="29" borderId="18" xfId="28" applyNumberFormat="1" applyFont="1" applyFill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6" fontId="84" fillId="0" borderId="14" xfId="2" applyBorder="1" applyAlignment="1" applyProtection="1">
      <alignment horizontal="center"/>
    </xf>
    <xf numFmtId="49" fontId="6" fillId="32" borderId="11" xfId="0" applyNumberFormat="1" applyFont="1" applyFill="1" applyBorder="1" applyAlignment="1">
      <alignment horizontal="left" vertical="center" wrapText="1" readingOrder="1"/>
    </xf>
    <xf numFmtId="0" fontId="6" fillId="32" borderId="37" xfId="0" applyFont="1" applyFill="1" applyBorder="1" applyAlignment="1">
      <alignment horizontal="left" vertical="center" wrapText="1" readingOrder="1"/>
    </xf>
    <xf numFmtId="0" fontId="6" fillId="32" borderId="37" xfId="0" applyFont="1" applyFill="1" applyBorder="1" applyAlignment="1">
      <alignment horizontal="left" vertical="top" wrapText="1" readingOrder="1"/>
    </xf>
    <xf numFmtId="49" fontId="0" fillId="29" borderId="11" xfId="0" applyNumberFormat="1" applyFill="1" applyBorder="1" applyAlignment="1">
      <alignment horizontal="left" vertical="center" wrapText="1" readingOrder="1"/>
    </xf>
    <xf numFmtId="49" fontId="0" fillId="29" borderId="37" xfId="0" applyNumberFormat="1" applyFill="1" applyBorder="1" applyAlignment="1">
      <alignment horizontal="left" vertical="center" wrapText="1" readingOrder="1"/>
    </xf>
    <xf numFmtId="0" fontId="0" fillId="29" borderId="37" xfId="0" applyFill="1" applyBorder="1" applyAlignment="1">
      <alignment horizontal="left" vertical="center" wrapText="1" readingOrder="1"/>
    </xf>
    <xf numFmtId="49" fontId="0" fillId="0" borderId="11" xfId="0" applyNumberFormat="1" applyBorder="1" applyAlignment="1">
      <alignment horizontal="left" vertical="center" wrapText="1" readingOrder="1"/>
    </xf>
    <xf numFmtId="49" fontId="0" fillId="0" borderId="37" xfId="0" applyNumberFormat="1" applyBorder="1" applyAlignment="1">
      <alignment horizontal="left" vertical="center" wrapText="1" readingOrder="1"/>
    </xf>
    <xf numFmtId="4" fontId="0" fillId="0" borderId="37" xfId="0" applyNumberFormat="1" applyBorder="1" applyAlignment="1">
      <alignment horizontal="right" vertical="center" wrapText="1" readingOrder="1"/>
    </xf>
    <xf numFmtId="0" fontId="67" fillId="0" borderId="102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 wrapText="1"/>
    </xf>
    <xf numFmtId="0" fontId="67" fillId="0" borderId="36" xfId="0" applyFont="1" applyBorder="1" applyAlignment="1" applyProtection="1">
      <alignment horizontal="right" wrapText="1"/>
      <protection locked="0"/>
    </xf>
    <xf numFmtId="0" fontId="67" fillId="0" borderId="40" xfId="0" applyFont="1" applyBorder="1" applyAlignment="1" applyProtection="1">
      <alignment horizontal="right" wrapText="1"/>
      <protection locked="0"/>
    </xf>
    <xf numFmtId="49" fontId="67" fillId="0" borderId="18" xfId="0" applyNumberFormat="1" applyFont="1" applyBorder="1" applyAlignment="1">
      <alignment horizontal="left" vertical="center" wrapText="1"/>
    </xf>
    <xf numFmtId="49" fontId="70" fillId="0" borderId="18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3" borderId="0" xfId="0" applyFont="1" applyFill="1"/>
    <xf numFmtId="0" fontId="72" fillId="0" borderId="18" xfId="0" applyFont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73" fillId="0" borderId="0" xfId="0" applyFont="1"/>
    <xf numFmtId="0" fontId="71" fillId="34" borderId="18" xfId="0" applyFont="1" applyFill="1" applyBorder="1" applyAlignment="1">
      <alignment horizontal="left" vertical="center" wrapText="1"/>
    </xf>
    <xf numFmtId="0" fontId="71" fillId="34" borderId="18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left" vertical="center" wrapText="1"/>
    </xf>
    <xf numFmtId="10" fontId="70" fillId="35" borderId="18" xfId="32" applyNumberFormat="1" applyFont="1" applyFill="1" applyBorder="1" applyAlignment="1" applyProtection="1">
      <alignment horizontal="center" vertical="center" wrapText="1"/>
    </xf>
    <xf numFmtId="10" fontId="67" fillId="36" borderId="18" xfId="32" applyNumberFormat="1" applyFont="1" applyFill="1" applyBorder="1" applyAlignment="1" applyProtection="1">
      <alignment horizontal="center" vertical="center" wrapText="1"/>
      <protection locked="0"/>
    </xf>
    <xf numFmtId="0" fontId="70" fillId="34" borderId="18" xfId="0" applyFont="1" applyFill="1" applyBorder="1" applyAlignment="1">
      <alignment horizontal="justify" vertical="center" wrapText="1"/>
    </xf>
    <xf numFmtId="0" fontId="71" fillId="35" borderId="18" xfId="0" applyFont="1" applyFill="1" applyBorder="1" applyAlignment="1">
      <alignment horizontal="left" vertical="center" wrapText="1"/>
    </xf>
    <xf numFmtId="0" fontId="70" fillId="34" borderId="18" xfId="0" applyFont="1" applyFill="1" applyBorder="1" applyAlignment="1">
      <alignment horizontal="left" vertical="center" wrapText="1"/>
    </xf>
    <xf numFmtId="10" fontId="4" fillId="0" borderId="0" xfId="0" applyNumberFormat="1" applyFont="1" applyAlignment="1">
      <alignment wrapText="1"/>
    </xf>
    <xf numFmtId="0" fontId="74" fillId="3" borderId="0" xfId="0" applyFont="1" applyFill="1" applyAlignment="1">
      <alignment horizontal="center" vertical="center" wrapText="1"/>
    </xf>
    <xf numFmtId="10" fontId="70" fillId="3" borderId="0" xfId="32" applyNumberFormat="1" applyFont="1" applyFill="1" applyBorder="1" applyAlignment="1" applyProtection="1">
      <alignment vertical="center" wrapText="1"/>
    </xf>
    <xf numFmtId="0" fontId="67" fillId="3" borderId="0" xfId="0" applyFont="1" applyFill="1" applyAlignment="1">
      <alignment vertical="center" wrapText="1"/>
    </xf>
    <xf numFmtId="10" fontId="4" fillId="0" borderId="0" xfId="0" applyNumberFormat="1" applyFont="1" applyAlignment="1">
      <alignment horizontal="center" vertical="center" wrapText="1"/>
    </xf>
    <xf numFmtId="0" fontId="78" fillId="3" borderId="0" xfId="0" applyFont="1" applyFill="1" applyAlignment="1">
      <alignment horizontal="left" vertical="center" wrapText="1"/>
    </xf>
    <xf numFmtId="0" fontId="71" fillId="3" borderId="0" xfId="0" applyFont="1" applyFill="1" applyAlignment="1">
      <alignment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left" vertical="center"/>
    </xf>
    <xf numFmtId="0" fontId="6" fillId="9" borderId="105" xfId="0" applyFont="1" applyFill="1" applyBorder="1" applyAlignment="1">
      <alignment horizontal="left" vertical="center"/>
    </xf>
    <xf numFmtId="4" fontId="6" fillId="9" borderId="106" xfId="0" applyNumberFormat="1" applyFont="1" applyFill="1" applyBorder="1" applyAlignment="1">
      <alignment horizontal="left" vertical="center" wrapText="1"/>
    </xf>
    <xf numFmtId="0" fontId="6" fillId="9" borderId="107" xfId="0" applyFont="1" applyFill="1" applyBorder="1" applyAlignment="1">
      <alignment horizontal="left" vertical="center"/>
    </xf>
    <xf numFmtId="0" fontId="24" fillId="9" borderId="107" xfId="0" applyFont="1" applyFill="1" applyBorder="1" applyAlignment="1">
      <alignment horizontal="left" vertical="center" wrapText="1"/>
    </xf>
    <xf numFmtId="0" fontId="6" fillId="9" borderId="107" xfId="0" applyFont="1" applyFill="1" applyBorder="1" applyAlignment="1">
      <alignment horizontal="center" vertical="center"/>
    </xf>
    <xf numFmtId="0" fontId="6" fillId="9" borderId="107" xfId="0" applyFont="1" applyFill="1" applyBorder="1" applyAlignment="1">
      <alignment horizontal="left" vertical="center" wrapText="1"/>
    </xf>
    <xf numFmtId="0" fontId="6" fillId="9" borderId="26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26" borderId="18" xfId="0" applyFill="1" applyBorder="1" applyAlignment="1">
      <alignment horizontal="left" vertical="center"/>
    </xf>
    <xf numFmtId="4" fontId="0" fillId="0" borderId="18" xfId="0" applyNumberFormat="1" applyBorder="1" applyAlignment="1">
      <alignment horizontal="right" vertical="center" indent="1"/>
    </xf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10" fontId="0" fillId="0" borderId="18" xfId="0" applyNumberFormat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right" indent="1"/>
    </xf>
    <xf numFmtId="4" fontId="6" fillId="0" borderId="0" xfId="0" applyNumberFormat="1" applyFont="1" applyAlignment="1">
      <alignment horizontal="right" indent="1"/>
    </xf>
    <xf numFmtId="0" fontId="0" fillId="0" borderId="0" xfId="0" applyAlignment="1">
      <alignment horizontal="left"/>
    </xf>
    <xf numFmtId="49" fontId="79" fillId="0" borderId="9" xfId="0" applyNumberFormat="1" applyFont="1" applyBorder="1" applyAlignment="1">
      <alignment horizontal="left" vertical="center" wrapText="1" readingOrder="1"/>
    </xf>
    <xf numFmtId="0" fontId="6" fillId="0" borderId="9" xfId="0" applyFont="1" applyBorder="1"/>
    <xf numFmtId="49" fontId="80" fillId="0" borderId="0" xfId="0" applyNumberFormat="1" applyFont="1" applyAlignment="1">
      <alignment horizontal="left" vertical="center" wrapText="1" readingOrder="1"/>
    </xf>
    <xf numFmtId="182" fontId="80" fillId="0" borderId="0" xfId="0" applyNumberFormat="1" applyFont="1" applyAlignment="1">
      <alignment horizontal="right" vertical="center" readingOrder="1"/>
    </xf>
    <xf numFmtId="0" fontId="6" fillId="0" borderId="1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indent="1"/>
    </xf>
    <xf numFmtId="0" fontId="80" fillId="0" borderId="18" xfId="0" applyFont="1" applyBorder="1" applyAlignment="1">
      <alignment horizontal="center" vertical="center" wrapText="1" readingOrder="1"/>
    </xf>
    <xf numFmtId="0" fontId="80" fillId="0" borderId="21" xfId="0" applyFont="1" applyBorder="1" applyAlignment="1">
      <alignment horizontal="center" vertical="center" wrapText="1" readingOrder="1"/>
    </xf>
    <xf numFmtId="0" fontId="65" fillId="0" borderId="21" xfId="0" applyFont="1" applyBorder="1" applyAlignment="1">
      <alignment horizontal="center" vertical="center" wrapText="1" readingOrder="1"/>
    </xf>
    <xf numFmtId="10" fontId="65" fillId="0" borderId="21" xfId="0" applyNumberFormat="1" applyFont="1" applyBorder="1" applyAlignment="1">
      <alignment horizontal="center" vertical="center" wrapText="1" readingOrder="1"/>
    </xf>
    <xf numFmtId="49" fontId="79" fillId="32" borderId="11" xfId="0" applyNumberFormat="1" applyFont="1" applyFill="1" applyBorder="1" applyAlignment="1">
      <alignment horizontal="left" vertical="center" wrapText="1" readingOrder="1"/>
    </xf>
    <xf numFmtId="0" fontId="79" fillId="32" borderId="37" xfId="0" applyFont="1" applyFill="1" applyBorder="1" applyAlignment="1">
      <alignment horizontal="left" vertical="center" wrapText="1" readingOrder="1"/>
    </xf>
    <xf numFmtId="49" fontId="79" fillId="32" borderId="37" xfId="0" applyNumberFormat="1" applyFont="1" applyFill="1" applyBorder="1" applyAlignment="1">
      <alignment horizontal="left" vertical="center" wrapText="1" readingOrder="1"/>
    </xf>
    <xf numFmtId="0" fontId="79" fillId="32" borderId="37" xfId="0" applyFont="1" applyFill="1" applyBorder="1" applyAlignment="1">
      <alignment horizontal="left" vertical="top" wrapText="1" readingOrder="1"/>
    </xf>
    <xf numFmtId="0" fontId="81" fillId="32" borderId="37" xfId="0" applyFont="1" applyFill="1" applyBorder="1" applyAlignment="1">
      <alignment horizontal="left" vertical="top" wrapText="1" readingOrder="1"/>
    </xf>
    <xf numFmtId="10" fontId="81" fillId="32" borderId="37" xfId="0" applyNumberFormat="1" applyFont="1" applyFill="1" applyBorder="1" applyAlignment="1">
      <alignment horizontal="left" vertical="top" wrapText="1" readingOrder="1"/>
    </xf>
    <xf numFmtId="49" fontId="80" fillId="29" borderId="11" xfId="0" applyNumberFormat="1" applyFont="1" applyFill="1" applyBorder="1" applyAlignment="1">
      <alignment horizontal="left" vertical="center" wrapText="1" readingOrder="1"/>
    </xf>
    <xf numFmtId="49" fontId="80" fillId="29" borderId="37" xfId="0" applyNumberFormat="1" applyFont="1" applyFill="1" applyBorder="1" applyAlignment="1">
      <alignment horizontal="left" vertical="center" wrapText="1" readingOrder="1"/>
    </xf>
    <xf numFmtId="0" fontId="80" fillId="29" borderId="37" xfId="0" applyFont="1" applyFill="1" applyBorder="1" applyAlignment="1">
      <alignment horizontal="left" vertical="center" wrapText="1" readingOrder="1"/>
    </xf>
    <xf numFmtId="0" fontId="65" fillId="29" borderId="37" xfId="0" applyFont="1" applyFill="1" applyBorder="1" applyAlignment="1">
      <alignment horizontal="left" vertical="center" wrapText="1" readingOrder="1"/>
    </xf>
    <xf numFmtId="10" fontId="65" fillId="29" borderId="37" xfId="0" applyNumberFormat="1" applyFont="1" applyFill="1" applyBorder="1" applyAlignment="1">
      <alignment horizontal="left" vertical="center" wrapText="1" readingOrder="1"/>
    </xf>
    <xf numFmtId="49" fontId="80" fillId="0" borderId="11" xfId="0" applyNumberFormat="1" applyFont="1" applyBorder="1" applyAlignment="1">
      <alignment horizontal="left" vertical="center" wrapText="1" readingOrder="1"/>
    </xf>
    <xf numFmtId="49" fontId="80" fillId="0" borderId="37" xfId="0" applyNumberFormat="1" applyFont="1" applyBorder="1" applyAlignment="1">
      <alignment horizontal="left" vertical="center" wrapText="1" readingOrder="1"/>
    </xf>
    <xf numFmtId="4" fontId="80" fillId="0" borderId="37" xfId="0" applyNumberFormat="1" applyFont="1" applyBorder="1" applyAlignment="1">
      <alignment horizontal="right" vertical="center" wrapText="1" readingOrder="1"/>
    </xf>
    <xf numFmtId="4" fontId="65" fillId="0" borderId="37" xfId="0" applyNumberFormat="1" applyFont="1" applyBorder="1" applyAlignment="1">
      <alignment horizontal="right" vertical="center" wrapText="1" readingOrder="1"/>
    </xf>
    <xf numFmtId="10" fontId="65" fillId="0" borderId="37" xfId="0" applyNumberFormat="1" applyFont="1" applyBorder="1" applyAlignment="1">
      <alignment horizontal="right" vertical="center" wrapText="1" readingOrder="1"/>
    </xf>
    <xf numFmtId="0" fontId="82" fillId="39" borderId="108" xfId="15" applyFont="1" applyFill="1" applyBorder="1" applyAlignment="1">
      <alignment horizontal="center" vertical="top" wrapText="1"/>
    </xf>
    <xf numFmtId="0" fontId="82" fillId="39" borderId="108" xfId="15" applyFont="1" applyFill="1" applyBorder="1" applyAlignment="1">
      <alignment horizontal="left" vertical="top" wrapText="1"/>
    </xf>
    <xf numFmtId="0" fontId="82" fillId="39" borderId="108" xfId="15" applyFont="1" applyFill="1" applyBorder="1" applyAlignment="1">
      <alignment horizontal="right" vertical="top" wrapText="1"/>
    </xf>
    <xf numFmtId="170" fontId="82" fillId="0" borderId="108" xfId="15" applyNumberFormat="1" applyFont="1" applyBorder="1" applyAlignment="1">
      <alignment horizontal="center" vertical="top" wrapText="1"/>
    </xf>
    <xf numFmtId="0" fontId="82" fillId="0" borderId="108" xfId="15" applyFont="1" applyBorder="1" applyAlignment="1">
      <alignment horizontal="left" vertical="top" wrapText="1"/>
    </xf>
    <xf numFmtId="0" fontId="82" fillId="0" borderId="108" xfId="15" applyFont="1" applyBorder="1" applyAlignment="1">
      <alignment horizontal="center" vertical="top" wrapText="1"/>
    </xf>
    <xf numFmtId="0" fontId="82" fillId="0" borderId="108" xfId="15" applyFont="1" applyBorder="1" applyAlignment="1">
      <alignment horizontal="right" vertical="top" wrapText="1"/>
    </xf>
    <xf numFmtId="0" fontId="83" fillId="0" borderId="108" xfId="15" applyFont="1" applyBorder="1" applyAlignment="1">
      <alignment horizontal="center" vertical="top" wrapText="1"/>
    </xf>
    <xf numFmtId="0" fontId="83" fillId="0" borderId="108" xfId="15" applyFont="1" applyBorder="1" applyAlignment="1">
      <alignment horizontal="left" vertical="top" wrapText="1"/>
    </xf>
    <xf numFmtId="2" fontId="83" fillId="0" borderId="108" xfId="15" applyNumberFormat="1" applyFont="1" applyBorder="1" applyAlignment="1">
      <alignment horizontal="right" vertical="top" wrapText="1"/>
    </xf>
    <xf numFmtId="0" fontId="83" fillId="0" borderId="108" xfId="15" applyFont="1" applyBorder="1" applyAlignment="1">
      <alignment horizontal="right" vertical="top" wrapText="1"/>
    </xf>
    <xf numFmtId="183" fontId="82" fillId="0" borderId="108" xfId="15" applyNumberFormat="1" applyFont="1" applyBorder="1" applyAlignment="1">
      <alignment horizontal="center" vertical="top" wrapText="1"/>
    </xf>
    <xf numFmtId="4" fontId="83" fillId="0" borderId="108" xfId="15" applyNumberFormat="1" applyFont="1" applyBorder="1" applyAlignment="1">
      <alignment horizontal="right" vertical="top" wrapText="1"/>
    </xf>
    <xf numFmtId="0" fontId="15" fillId="10" borderId="17" xfId="0" applyFont="1" applyFill="1" applyBorder="1" applyAlignment="1">
      <alignment horizontal="right" vertical="center" wrapText="1"/>
    </xf>
    <xf numFmtId="4" fontId="15" fillId="10" borderId="19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164" fontId="15" fillId="8" borderId="19" xfId="1" applyFont="1" applyFill="1" applyBorder="1" applyAlignment="1" applyProtection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170" fontId="24" fillId="12" borderId="22" xfId="0" applyNumberFormat="1" applyFont="1" applyFill="1" applyBorder="1" applyAlignment="1">
      <alignment horizontal="right" vertical="center" wrapText="1"/>
    </xf>
    <xf numFmtId="0" fontId="26" fillId="3" borderId="24" xfId="0" applyFont="1" applyFill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13" borderId="7" xfId="0" applyFont="1" applyFill="1" applyBorder="1" applyAlignment="1">
      <alignment horizontal="center" vertical="center" wrapText="1"/>
    </xf>
    <xf numFmtId="4" fontId="25" fillId="0" borderId="30" xfId="0" applyNumberFormat="1" applyFont="1" applyBorder="1" applyAlignment="1" applyProtection="1">
      <alignment horizontal="right" vertical="center" wrapText="1"/>
      <protection locked="0"/>
    </xf>
    <xf numFmtId="3" fontId="27" fillId="15" borderId="33" xfId="0" applyNumberFormat="1" applyFont="1" applyFill="1" applyBorder="1" applyAlignment="1" applyProtection="1">
      <alignment horizontal="center" vertical="center" wrapText="1"/>
      <protection locked="0"/>
    </xf>
    <xf numFmtId="3" fontId="27" fillId="15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20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35" fillId="19" borderId="0" xfId="0" applyFont="1" applyFill="1" applyAlignment="1">
      <alignment horizontal="right"/>
    </xf>
    <xf numFmtId="0" fontId="25" fillId="3" borderId="24" xfId="0" applyFont="1" applyFill="1" applyBorder="1" applyAlignment="1" applyProtection="1">
      <alignment vertical="center"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36" fillId="9" borderId="18" xfId="0" applyFont="1" applyFill="1" applyBorder="1" applyAlignment="1">
      <alignment horizontal="center" vertical="center"/>
    </xf>
    <xf numFmtId="0" fontId="36" fillId="9" borderId="18" xfId="0" applyFont="1" applyFill="1" applyBorder="1" applyAlignment="1">
      <alignment horizontal="left" vertical="center"/>
    </xf>
    <xf numFmtId="0" fontId="42" fillId="3" borderId="25" xfId="0" applyFont="1" applyFill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left" vertical="center" wrapText="1"/>
    </xf>
    <xf numFmtId="4" fontId="15" fillId="24" borderId="2" xfId="16" applyNumberFormat="1" applyFont="1" applyFill="1" applyBorder="1" applyAlignment="1">
      <alignment horizontal="center" vertical="center" wrapText="1"/>
    </xf>
    <xf numFmtId="4" fontId="15" fillId="24" borderId="50" xfId="16" applyNumberFormat="1" applyFont="1" applyFill="1" applyBorder="1" applyAlignment="1">
      <alignment horizontal="center" vertical="center" wrapText="1"/>
    </xf>
    <xf numFmtId="4" fontId="15" fillId="24" borderId="51" xfId="16" applyNumberFormat="1" applyFont="1" applyFill="1" applyBorder="1" applyAlignment="1">
      <alignment horizontal="center" vertical="center" wrapText="1"/>
    </xf>
    <xf numFmtId="4" fontId="15" fillId="24" borderId="52" xfId="16" applyNumberFormat="1" applyFont="1" applyFill="1" applyBorder="1" applyAlignment="1">
      <alignment horizontal="center" vertical="center" wrapText="1"/>
    </xf>
    <xf numFmtId="4" fontId="15" fillId="24" borderId="16" xfId="16" applyNumberFormat="1" applyFont="1" applyFill="1" applyBorder="1" applyAlignment="1">
      <alignment horizontal="center" vertical="center" wrapText="1"/>
    </xf>
    <xf numFmtId="4" fontId="15" fillId="24" borderId="53" xfId="16" applyNumberFormat="1" applyFont="1" applyFill="1" applyBorder="1" applyAlignment="1">
      <alignment horizontal="center" vertical="center" wrapText="1"/>
    </xf>
    <xf numFmtId="4" fontId="15" fillId="24" borderId="54" xfId="16" applyNumberFormat="1" applyFont="1" applyFill="1" applyBorder="1" applyAlignment="1">
      <alignment horizontal="center" vertical="center" wrapText="1"/>
    </xf>
    <xf numFmtId="4" fontId="18" fillId="0" borderId="0" xfId="16" applyNumberFormat="1" applyFont="1" applyAlignment="1">
      <alignment horizontal="left" vertical="center" wrapText="1"/>
    </xf>
    <xf numFmtId="4" fontId="20" fillId="0" borderId="0" xfId="16" applyNumberFormat="1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26" borderId="7" xfId="0" applyFont="1" applyFill="1" applyBorder="1" applyAlignment="1">
      <alignment horizontal="center"/>
    </xf>
    <xf numFmtId="0" fontId="48" fillId="26" borderId="18" xfId="0" applyFont="1" applyFill="1" applyBorder="1" applyAlignment="1">
      <alignment horizontal="center"/>
    </xf>
    <xf numFmtId="0" fontId="8" fillId="26" borderId="36" xfId="0" applyFont="1" applyFill="1" applyBorder="1" applyAlignment="1">
      <alignment horizontal="center"/>
    </xf>
    <xf numFmtId="0" fontId="8" fillId="15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15" borderId="18" xfId="0" applyFont="1" applyFill="1" applyBorder="1" applyAlignment="1">
      <alignment horizontal="left"/>
    </xf>
    <xf numFmtId="0" fontId="51" fillId="28" borderId="12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30" fillId="3" borderId="49" xfId="0" applyFont="1" applyFill="1" applyBorder="1" applyAlignment="1">
      <alignment horizontal="center" vertical="center"/>
    </xf>
    <xf numFmtId="0" fontId="6" fillId="23" borderId="50" xfId="0" applyFont="1" applyFill="1" applyBorder="1" applyAlignment="1">
      <alignment horizontal="left"/>
    </xf>
    <xf numFmtId="0" fontId="6" fillId="9" borderId="7" xfId="0" applyFont="1" applyFill="1" applyBorder="1" applyAlignment="1">
      <alignment vertical="center" wrapText="1"/>
    </xf>
    <xf numFmtId="0" fontId="6" fillId="23" borderId="25" xfId="0" applyFont="1" applyFill="1" applyBorder="1" applyAlignment="1">
      <alignment horizontal="left"/>
    </xf>
    <xf numFmtId="0" fontId="6" fillId="23" borderId="16" xfId="0" applyFont="1" applyFill="1" applyBorder="1" applyAlignment="1">
      <alignment horizontal="center"/>
    </xf>
    <xf numFmtId="0" fontId="2" fillId="0" borderId="18" xfId="28" applyFont="1" applyBorder="1" applyAlignment="1">
      <alignment horizontal="center" vertical="center"/>
    </xf>
    <xf numFmtId="0" fontId="58" fillId="0" borderId="73" xfId="28" applyFont="1" applyBorder="1" applyAlignment="1">
      <alignment horizontal="left" vertical="center"/>
    </xf>
    <xf numFmtId="172" fontId="1" fillId="0" borderId="75" xfId="28" applyNumberFormat="1" applyFont="1" applyBorder="1" applyAlignment="1">
      <alignment horizontal="left" vertical="center" wrapText="1"/>
    </xf>
    <xf numFmtId="4" fontId="60" fillId="0" borderId="77" xfId="28" applyNumberFormat="1" applyFont="1" applyBorder="1" applyAlignment="1">
      <alignment horizontal="center" vertical="center"/>
    </xf>
    <xf numFmtId="0" fontId="58" fillId="0" borderId="80" xfId="28" applyFont="1" applyBorder="1" applyAlignment="1">
      <alignment horizontal="center" vertical="center" wrapText="1"/>
    </xf>
    <xf numFmtId="0" fontId="58" fillId="0" borderId="80" xfId="28" applyFont="1" applyBorder="1" applyAlignment="1">
      <alignment horizontal="center" vertical="center"/>
    </xf>
    <xf numFmtId="0" fontId="58" fillId="0" borderId="81" xfId="28" applyFont="1" applyBorder="1" applyAlignment="1">
      <alignment horizontal="left" vertical="center" wrapText="1"/>
    </xf>
    <xf numFmtId="0" fontId="58" fillId="0" borderId="82" xfId="28" applyFont="1" applyBorder="1" applyAlignment="1">
      <alignment horizontal="left" vertical="center"/>
    </xf>
    <xf numFmtId="0" fontId="58" fillId="0" borderId="86" xfId="28" applyFont="1" applyBorder="1" applyAlignment="1">
      <alignment horizontal="left" vertical="center"/>
    </xf>
    <xf numFmtId="0" fontId="58" fillId="0" borderId="89" xfId="28" applyFont="1" applyBorder="1" applyAlignment="1">
      <alignment horizontal="center" vertical="center"/>
    </xf>
    <xf numFmtId="0" fontId="58" fillId="0" borderId="84" xfId="28" applyFont="1" applyBorder="1" applyAlignment="1">
      <alignment horizontal="left" vertical="center" wrapText="1"/>
    </xf>
    <xf numFmtId="0" fontId="58" fillId="0" borderId="32" xfId="28" applyFont="1" applyBorder="1" applyAlignment="1">
      <alignment horizontal="left" vertical="center" wrapText="1"/>
    </xf>
    <xf numFmtId="0" fontId="58" fillId="0" borderId="18" xfId="28" applyFont="1" applyBorder="1" applyAlignment="1">
      <alignment horizontal="center" vertical="center"/>
    </xf>
    <xf numFmtId="0" fontId="58" fillId="0" borderId="38" xfId="28" applyFont="1" applyBorder="1" applyAlignment="1">
      <alignment horizontal="center" vertical="center"/>
    </xf>
    <xf numFmtId="0" fontId="58" fillId="0" borderId="78" xfId="28" applyFont="1" applyBorder="1" applyAlignment="1">
      <alignment horizontal="center" vertical="center"/>
    </xf>
    <xf numFmtId="0" fontId="58" fillId="0" borderId="9" xfId="28" applyFont="1" applyBorder="1" applyAlignment="1">
      <alignment vertical="center"/>
    </xf>
    <xf numFmtId="172" fontId="58" fillId="0" borderId="82" xfId="28" applyNumberFormat="1" applyFont="1" applyBorder="1" applyAlignment="1">
      <alignment horizontal="left" vertical="center" wrapText="1"/>
    </xf>
    <xf numFmtId="0" fontId="64" fillId="0" borderId="82" xfId="28" applyFont="1" applyBorder="1" applyAlignment="1">
      <alignment horizontal="left" vertical="center" wrapText="1"/>
    </xf>
    <xf numFmtId="0" fontId="58" fillId="0" borderId="82" xfId="28" applyFont="1" applyBorder="1" applyAlignment="1">
      <alignment horizontal="left" vertical="center" wrapText="1"/>
    </xf>
    <xf numFmtId="0" fontId="58" fillId="0" borderId="81" xfId="28" applyFont="1" applyBorder="1" applyAlignment="1">
      <alignment horizontal="center" vertical="center" wrapText="1"/>
    </xf>
    <xf numFmtId="172" fontId="65" fillId="0" borderId="75" xfId="28" applyNumberFormat="1" applyFont="1" applyBorder="1" applyAlignment="1">
      <alignment horizontal="left" vertical="center" wrapText="1"/>
    </xf>
    <xf numFmtId="0" fontId="58" fillId="0" borderId="18" xfId="28" applyFont="1" applyBorder="1" applyAlignment="1">
      <alignment horizontal="center" vertical="center" wrapText="1"/>
    </xf>
    <xf numFmtId="172" fontId="18" fillId="0" borderId="75" xfId="28" applyNumberFormat="1" applyFont="1" applyBorder="1" applyAlignment="1">
      <alignment horizontal="left" vertical="center" wrapText="1"/>
    </xf>
    <xf numFmtId="0" fontId="66" fillId="0" borderId="18" xfId="28" applyFont="1" applyBorder="1" applyAlignment="1">
      <alignment horizontal="justify" vertical="center" wrapText="1"/>
    </xf>
    <xf numFmtId="0" fontId="66" fillId="0" borderId="18" xfId="28" applyFont="1" applyBorder="1" applyAlignment="1">
      <alignment horizontal="left" vertical="center" wrapText="1"/>
    </xf>
    <xf numFmtId="49" fontId="6" fillId="32" borderId="37" xfId="0" applyNumberFormat="1" applyFont="1" applyFill="1" applyBorder="1" applyAlignment="1">
      <alignment horizontal="left" vertical="center" wrapText="1" readingOrder="1"/>
    </xf>
    <xf numFmtId="49" fontId="0" fillId="29" borderId="37" xfId="0" applyNumberFormat="1" applyFill="1" applyBorder="1" applyAlignment="1">
      <alignment horizontal="left" vertical="center" wrapText="1" readingOrder="1"/>
    </xf>
    <xf numFmtId="49" fontId="0" fillId="0" borderId="37" xfId="0" applyNumberFormat="1" applyBorder="1" applyAlignment="1">
      <alignment horizontal="left" vertical="center" wrapText="1" readingOrder="1"/>
    </xf>
    <xf numFmtId="0" fontId="68" fillId="0" borderId="55" xfId="0" applyFont="1" applyBorder="1" applyAlignment="1" applyProtection="1">
      <alignment horizontal="center" vertical="center" wrapText="1"/>
      <protection locked="0"/>
    </xf>
    <xf numFmtId="0" fontId="68" fillId="0" borderId="37" xfId="0" applyFont="1" applyBorder="1" applyAlignment="1" applyProtection="1">
      <alignment horizontal="center" vertical="center" wrapText="1"/>
      <protection locked="0"/>
    </xf>
    <xf numFmtId="0" fontId="68" fillId="0" borderId="31" xfId="0" applyFont="1" applyBorder="1" applyAlignment="1" applyProtection="1">
      <alignment horizontal="center" vertical="center" wrapText="1"/>
      <protection locked="0"/>
    </xf>
    <xf numFmtId="0" fontId="69" fillId="33" borderId="18" xfId="0" applyFont="1" applyFill="1" applyBorder="1" applyAlignment="1">
      <alignment horizontal="center" vertical="center" wrapText="1"/>
    </xf>
    <xf numFmtId="0" fontId="70" fillId="0" borderId="9" xfId="0" applyFont="1" applyBorder="1" applyAlignment="1">
      <alignment horizontal="left" vertical="center" wrapText="1"/>
    </xf>
    <xf numFmtId="49" fontId="67" fillId="0" borderId="38" xfId="0" applyNumberFormat="1" applyFont="1" applyBorder="1" applyAlignment="1">
      <alignment horizontal="left" vertical="center" wrapText="1"/>
    </xf>
    <xf numFmtId="49" fontId="70" fillId="0" borderId="18" xfId="0" applyNumberFormat="1" applyFont="1" applyBorder="1" applyAlignment="1">
      <alignment horizontal="left" vertical="center" wrapText="1"/>
    </xf>
    <xf numFmtId="49" fontId="70" fillId="0" borderId="38" xfId="0" applyNumberFormat="1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0" fillId="0" borderId="0" xfId="0" applyFont="1" applyAlignment="1">
      <alignment wrapText="1"/>
    </xf>
    <xf numFmtId="0" fontId="72" fillId="33" borderId="1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10" fontId="70" fillId="34" borderId="18" xfId="32" applyNumberFormat="1" applyFont="1" applyFill="1" applyBorder="1" applyAlignment="1" applyProtection="1">
      <alignment horizontal="center" vertical="center" wrapText="1"/>
    </xf>
    <xf numFmtId="10" fontId="67" fillId="36" borderId="18" xfId="0" applyNumberFormat="1" applyFont="1" applyFill="1" applyBorder="1" applyAlignment="1" applyProtection="1">
      <alignment horizontal="center" vertical="center" wrapText="1"/>
      <protection locked="0"/>
    </xf>
    <xf numFmtId="10" fontId="70" fillId="35" borderId="18" xfId="32" applyNumberFormat="1" applyFont="1" applyFill="1" applyBorder="1" applyAlignment="1" applyProtection="1">
      <alignment horizontal="center" vertical="center" wrapText="1"/>
    </xf>
    <xf numFmtId="10" fontId="67" fillId="35" borderId="18" xfId="0" applyNumberFormat="1" applyFont="1" applyFill="1" applyBorder="1" applyAlignment="1">
      <alignment horizontal="center" vertical="center" wrapText="1"/>
    </xf>
    <xf numFmtId="0" fontId="0" fillId="37" borderId="7" xfId="0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75" fillId="38" borderId="18" xfId="0" applyFont="1" applyFill="1" applyBorder="1" applyAlignment="1">
      <alignment horizontal="center" vertical="center" wrapText="1"/>
    </xf>
    <xf numFmtId="10" fontId="69" fillId="38" borderId="18" xfId="32" applyNumberFormat="1" applyFont="1" applyFill="1" applyBorder="1" applyAlignment="1" applyProtection="1">
      <alignment horizontal="center" vertical="center" wrapText="1"/>
    </xf>
    <xf numFmtId="0" fontId="77" fillId="3" borderId="0" xfId="0" applyFont="1" applyFill="1" applyAlignment="1">
      <alignment horizontal="right" wrapText="1"/>
    </xf>
    <xf numFmtId="0" fontId="67" fillId="0" borderId="18" xfId="0" applyFont="1" applyBorder="1" applyAlignment="1">
      <alignment horizontal="right" vertical="center" wrapText="1"/>
    </xf>
    <xf numFmtId="0" fontId="67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right" vertical="center" wrapText="1"/>
    </xf>
    <xf numFmtId="10" fontId="70" fillId="0" borderId="18" xfId="32" applyNumberFormat="1" applyFont="1" applyBorder="1" applyAlignment="1" applyProtection="1">
      <alignment horizontal="center" vertical="center" wrapText="1"/>
    </xf>
    <xf numFmtId="0" fontId="70" fillId="0" borderId="0" xfId="0" applyFont="1" applyAlignment="1">
      <alignment horizontal="right" vertical="center" wrapText="1"/>
    </xf>
    <xf numFmtId="0" fontId="78" fillId="33" borderId="18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49" fontId="56" fillId="0" borderId="0" xfId="0" applyNumberFormat="1" applyFont="1" applyAlignment="1">
      <alignment horizontal="center" vertical="center" wrapText="1"/>
    </xf>
    <xf numFmtId="49" fontId="56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9" fontId="79" fillId="0" borderId="9" xfId="0" applyNumberFormat="1" applyFont="1" applyBorder="1" applyAlignment="1">
      <alignment horizontal="left" vertical="center" wrapText="1" readingOrder="1"/>
    </xf>
    <xf numFmtId="49" fontId="80" fillId="0" borderId="0" xfId="0" applyNumberFormat="1" applyFont="1" applyAlignment="1">
      <alignment horizontal="left" vertical="center" readingOrder="1"/>
    </xf>
    <xf numFmtId="4" fontId="6" fillId="40" borderId="0" xfId="0" applyNumberFormat="1" applyFont="1" applyFill="1" applyAlignment="1">
      <alignment horizontal="right" indent="1"/>
    </xf>
    <xf numFmtId="0" fontId="6" fillId="40" borderId="0" xfId="0" applyFont="1" applyFill="1" applyAlignment="1">
      <alignment horizontal="right"/>
    </xf>
    <xf numFmtId="10" fontId="6" fillId="40" borderId="0" xfId="0" applyNumberFormat="1" applyFont="1" applyFill="1"/>
    <xf numFmtId="0" fontId="0" fillId="0" borderId="18" xfId="0" applyFill="1" applyBorder="1" applyAlignment="1">
      <alignment horizontal="left" vertical="center"/>
    </xf>
    <xf numFmtId="4" fontId="0" fillId="0" borderId="18" xfId="0" applyNumberFormat="1" applyFill="1" applyBorder="1" applyAlignment="1">
      <alignment horizontal="right" vertical="center" indent="1"/>
    </xf>
    <xf numFmtId="4" fontId="6" fillId="0" borderId="38" xfId="0" applyNumberFormat="1" applyFont="1" applyBorder="1" applyAlignment="1">
      <alignment horizontal="right" vertical="center" indent="1"/>
    </xf>
    <xf numFmtId="4" fontId="0" fillId="0" borderId="38" xfId="0" applyNumberFormat="1" applyBorder="1" applyAlignment="1">
      <alignment horizontal="right" vertical="center" indent="1"/>
    </xf>
    <xf numFmtId="0" fontId="0" fillId="0" borderId="2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09" xfId="0" applyFill="1" applyBorder="1"/>
    <xf numFmtId="4" fontId="6" fillId="0" borderId="109" xfId="0" applyNumberFormat="1" applyFont="1" applyFill="1" applyBorder="1" applyAlignment="1">
      <alignment horizontal="right" vertical="center" indent="1"/>
    </xf>
    <xf numFmtId="9" fontId="0" fillId="0" borderId="109" xfId="0" applyNumberFormat="1" applyFill="1" applyBorder="1"/>
    <xf numFmtId="185" fontId="24" fillId="12" borderId="23" xfId="1" applyNumberFormat="1" applyFont="1" applyFill="1" applyBorder="1" applyAlignment="1" applyProtection="1">
      <alignment horizontal="right" vertical="center" wrapText="1"/>
    </xf>
    <xf numFmtId="0" fontId="6" fillId="9" borderId="110" xfId="0" applyFont="1" applyFill="1" applyBorder="1" applyAlignment="1">
      <alignment horizontal="left" vertical="center" wrapText="1"/>
    </xf>
    <xf numFmtId="0" fontId="6" fillId="9" borderId="111" xfId="0" applyFont="1" applyFill="1" applyBorder="1" applyAlignment="1">
      <alignment horizontal="left" vertical="center" wrapText="1"/>
    </xf>
    <xf numFmtId="0" fontId="0" fillId="0" borderId="112" xfId="0" applyFill="1" applyBorder="1"/>
    <xf numFmtId="4" fontId="6" fillId="0" borderId="112" xfId="0" applyNumberFormat="1" applyFont="1" applyFill="1" applyBorder="1" applyAlignment="1">
      <alignment horizontal="right" vertical="center" indent="1"/>
    </xf>
    <xf numFmtId="0" fontId="0" fillId="3" borderId="0" xfId="0" applyFill="1" applyAlignment="1"/>
    <xf numFmtId="0" fontId="30" fillId="4" borderId="20" xfId="0" applyFont="1" applyFill="1" applyBorder="1" applyAlignment="1"/>
    <xf numFmtId="0" fontId="6" fillId="18" borderId="9" xfId="0" applyFont="1" applyFill="1" applyBorder="1" applyAlignment="1"/>
    <xf numFmtId="0" fontId="35" fillId="0" borderId="0" xfId="0" applyFont="1" applyAlignment="1"/>
    <xf numFmtId="0" fontId="36" fillId="0" borderId="0" xfId="0" applyFont="1" applyAlignment="1"/>
    <xf numFmtId="0" fontId="37" fillId="20" borderId="41" xfId="0" applyFont="1" applyFill="1" applyBorder="1" applyAlignment="1"/>
    <xf numFmtId="0" fontId="37" fillId="19" borderId="44" xfId="0" applyFont="1" applyFill="1" applyBorder="1" applyAlignment="1"/>
    <xf numFmtId="0" fontId="38" fillId="0" borderId="48" xfId="0" applyFont="1" applyBorder="1" applyAlignment="1"/>
  </cellXfs>
  <cellStyles count="75">
    <cellStyle name="12" xfId="4" xr:uid="{00000000-0005-0000-0000-000006000000}"/>
    <cellStyle name="Euro" xfId="5" xr:uid="{00000000-0005-0000-0000-000007000000}"/>
    <cellStyle name="Hyperlink 1" xfId="6" xr:uid="{00000000-0005-0000-0000-000008000000}"/>
    <cellStyle name="Hyperlink 2" xfId="7" xr:uid="{00000000-0005-0000-0000-000009000000}"/>
    <cellStyle name="Moeda" xfId="2" builtinId="4"/>
    <cellStyle name="Moeda 2" xfId="8" xr:uid="{00000000-0005-0000-0000-00000A000000}"/>
    <cellStyle name="Moeda 3" xfId="9" xr:uid="{00000000-0005-0000-0000-00000B000000}"/>
    <cellStyle name="Normal" xfId="0" builtinId="0"/>
    <cellStyle name="Normal 10" xfId="10" xr:uid="{00000000-0005-0000-0000-00000C000000}"/>
    <cellStyle name="Normal 10 2" xfId="11" xr:uid="{00000000-0005-0000-0000-00000D000000}"/>
    <cellStyle name="Normal 10 2 2" xfId="12" xr:uid="{00000000-0005-0000-0000-00000E000000}"/>
    <cellStyle name="Normal 10 3" xfId="13" xr:uid="{00000000-0005-0000-0000-00000F000000}"/>
    <cellStyle name="Normal 11" xfId="14" xr:uid="{00000000-0005-0000-0000-000010000000}"/>
    <cellStyle name="Normal 12" xfId="15" xr:uid="{00000000-0005-0000-0000-000011000000}"/>
    <cellStyle name="Normal 2" xfId="16" xr:uid="{00000000-0005-0000-0000-000012000000}"/>
    <cellStyle name="Normal 2 2" xfId="17" xr:uid="{00000000-0005-0000-0000-000013000000}"/>
    <cellStyle name="Normal 2 2 2" xfId="18" xr:uid="{00000000-0005-0000-0000-000014000000}"/>
    <cellStyle name="Normal 3" xfId="19" xr:uid="{00000000-0005-0000-0000-000015000000}"/>
    <cellStyle name="Normal 4" xfId="20" xr:uid="{00000000-0005-0000-0000-000016000000}"/>
    <cellStyle name="Normal 4 2" xfId="21" xr:uid="{00000000-0005-0000-0000-000017000000}"/>
    <cellStyle name="Normal 5" xfId="22" xr:uid="{00000000-0005-0000-0000-000018000000}"/>
    <cellStyle name="Normal 6" xfId="23" xr:uid="{00000000-0005-0000-0000-000019000000}"/>
    <cellStyle name="Normal 7" xfId="24" xr:uid="{00000000-0005-0000-0000-00001A000000}"/>
    <cellStyle name="Normal 8" xfId="25" xr:uid="{00000000-0005-0000-0000-00001B000000}"/>
    <cellStyle name="Normal 9" xfId="26" xr:uid="{00000000-0005-0000-0000-00001C000000}"/>
    <cellStyle name="Normal 9 2" xfId="27" xr:uid="{00000000-0005-0000-0000-00001D000000}"/>
    <cellStyle name="Normal_MODELO CPU DF-2008" xfId="28" xr:uid="{00000000-0005-0000-0000-00001E000000}"/>
    <cellStyle name="Normal_planilha 04.06.03" xfId="29" xr:uid="{00000000-0005-0000-0000-00001F000000}"/>
    <cellStyle name="padroes" xfId="30" xr:uid="{00000000-0005-0000-0000-000020000000}"/>
    <cellStyle name="planilhas" xfId="31" xr:uid="{00000000-0005-0000-0000-000021000000}"/>
    <cellStyle name="Porcentagem" xfId="3" builtinId="5"/>
    <cellStyle name="Porcentagem 2" xfId="32" xr:uid="{00000000-0005-0000-0000-000022000000}"/>
    <cellStyle name="Porcentagem 2 2" xfId="33" xr:uid="{00000000-0005-0000-0000-000023000000}"/>
    <cellStyle name="Porcentagem 3" xfId="34" xr:uid="{00000000-0005-0000-0000-000024000000}"/>
    <cellStyle name="Porcentagem 4" xfId="35" xr:uid="{00000000-0005-0000-0000-000025000000}"/>
    <cellStyle name="Porcentagem 7" xfId="36" xr:uid="{00000000-0005-0000-0000-000026000000}"/>
    <cellStyle name="Porcentagem 7 2" xfId="37" xr:uid="{00000000-0005-0000-0000-000027000000}"/>
    <cellStyle name="Separador de milhares 2" xfId="38" xr:uid="{00000000-0005-0000-0000-000028000000}"/>
    <cellStyle name="Separador de milhares 2 2" xfId="39" xr:uid="{00000000-0005-0000-0000-000029000000}"/>
    <cellStyle name="Separador de milhares 2 2 2" xfId="40" xr:uid="{00000000-0005-0000-0000-00002A000000}"/>
    <cellStyle name="Separador de milhares 2 2 2 2" xfId="41" xr:uid="{00000000-0005-0000-0000-00002B000000}"/>
    <cellStyle name="Separador de milhares 2 3" xfId="42" xr:uid="{00000000-0005-0000-0000-00002C000000}"/>
    <cellStyle name="Separador de milhares 2 3 2" xfId="43" xr:uid="{00000000-0005-0000-0000-00002D000000}"/>
    <cellStyle name="Separador de milhares 2 6" xfId="44" xr:uid="{00000000-0005-0000-0000-00002E000000}"/>
    <cellStyle name="Separador de milhares 2 6 2" xfId="45" xr:uid="{00000000-0005-0000-0000-00002F000000}"/>
    <cellStyle name="Separador de milhares 2 6 2 2" xfId="46" xr:uid="{00000000-0005-0000-0000-000030000000}"/>
    <cellStyle name="Separador de milhares 2 6 2 2 2" xfId="47" xr:uid="{00000000-0005-0000-0000-000031000000}"/>
    <cellStyle name="Separador de milhares 2 6 3" xfId="48" xr:uid="{00000000-0005-0000-0000-000032000000}"/>
    <cellStyle name="Separador de milhares 2 6 3 2" xfId="49" xr:uid="{00000000-0005-0000-0000-000033000000}"/>
    <cellStyle name="Separador de milhares 3" xfId="50" xr:uid="{00000000-0005-0000-0000-000034000000}"/>
    <cellStyle name="Separador de milhares 3 2" xfId="51" xr:uid="{00000000-0005-0000-0000-000035000000}"/>
    <cellStyle name="Separador de milhares 3 2 2" xfId="52" xr:uid="{00000000-0005-0000-0000-000036000000}"/>
    <cellStyle name="Separador de milhares 4" xfId="53" xr:uid="{00000000-0005-0000-0000-000037000000}"/>
    <cellStyle name="Separador de milhares 4 2" xfId="54" xr:uid="{00000000-0005-0000-0000-000038000000}"/>
    <cellStyle name="Separador de milhares 4 2 2" xfId="55" xr:uid="{00000000-0005-0000-0000-000039000000}"/>
    <cellStyle name="Separador de milhares 4 2 2 2" xfId="56" xr:uid="{00000000-0005-0000-0000-00003A000000}"/>
    <cellStyle name="Separador de milhares 4 3" xfId="57" xr:uid="{00000000-0005-0000-0000-00003B000000}"/>
    <cellStyle name="Separador de milhares 4 3 2" xfId="58" xr:uid="{00000000-0005-0000-0000-00003C000000}"/>
    <cellStyle name="Separador de milhares 5" xfId="59" xr:uid="{00000000-0005-0000-0000-00003D000000}"/>
    <cellStyle name="Separador de milhares 6" xfId="60" xr:uid="{00000000-0005-0000-0000-00003E000000}"/>
    <cellStyle name="Separador de milhares 6 2" xfId="61" xr:uid="{00000000-0005-0000-0000-00003F000000}"/>
    <cellStyle name="Separador de milhares 6 2 2" xfId="62" xr:uid="{00000000-0005-0000-0000-000040000000}"/>
    <cellStyle name="Separador de milhares 6 2 2 2" xfId="63" xr:uid="{00000000-0005-0000-0000-000041000000}"/>
    <cellStyle name="Separador de milhares 6 3" xfId="64" xr:uid="{00000000-0005-0000-0000-000042000000}"/>
    <cellStyle name="Separador de milhares 6 3 2" xfId="65" xr:uid="{00000000-0005-0000-0000-000043000000}"/>
    <cellStyle name="Separador de milhares 7" xfId="66" xr:uid="{00000000-0005-0000-0000-000044000000}"/>
    <cellStyle name="Separador de milhares 7 2" xfId="67" xr:uid="{00000000-0005-0000-0000-000045000000}"/>
    <cellStyle name="Separador de milhares 7 2 2" xfId="68" xr:uid="{00000000-0005-0000-0000-000046000000}"/>
    <cellStyle name="Separador de milhares 7 2 2 2" xfId="69" xr:uid="{00000000-0005-0000-0000-000047000000}"/>
    <cellStyle name="Separador de milhares 7 3" xfId="70" xr:uid="{00000000-0005-0000-0000-000048000000}"/>
    <cellStyle name="Separador de milhares 7 3 2" xfId="71" xr:uid="{00000000-0005-0000-0000-000049000000}"/>
    <cellStyle name="Título 1 1" xfId="72" xr:uid="{00000000-0005-0000-0000-00004A000000}"/>
    <cellStyle name="Vírgula" xfId="1" builtinId="3"/>
    <cellStyle name="Vírgula 2" xfId="73" xr:uid="{00000000-0005-0000-0000-00004B000000}"/>
    <cellStyle name="Vírgula 2 2" xfId="74" xr:uid="{00000000-0005-0000-0000-00004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C3D69B"/>
      <rgbColor rgb="FF0000FF"/>
      <rgbColor rgb="FFFFFF00"/>
      <rgbColor rgb="FFD9D9D9"/>
      <rgbColor rgb="FFAFD095"/>
      <rgbColor rgb="FF800000"/>
      <rgbColor rgb="FFDDD9C3"/>
      <rgbColor rgb="FF000080"/>
      <rgbColor rgb="FF548235"/>
      <rgbColor rgb="FFE6E6E6"/>
      <rgbColor rgb="FF1F497D"/>
      <rgbColor rgb="FFC0C0C0"/>
      <rgbColor rgb="FF808080"/>
      <rgbColor rgb="FF7BA0CD"/>
      <rgbColor rgb="FFBFBFBF"/>
      <rgbColor rgb="FFFFFFCC"/>
      <rgbColor rgb="FFDEEBF7"/>
      <rgbColor rgb="FFFDEADA"/>
      <rgbColor rgb="FF999999"/>
      <rgbColor rgb="FF0563C1"/>
      <rgbColor rgb="FFCCCCFF"/>
      <rgbColor rgb="FF000080"/>
      <rgbColor rgb="FFFCE4D6"/>
      <rgbColor rgb="FFFFFF66"/>
      <rgbColor rgb="FFC6D9F1"/>
      <rgbColor rgb="FFEEECE1"/>
      <rgbColor rgb="FFF2F2F2"/>
      <rgbColor rgb="FFD0CECE"/>
      <rgbColor rgb="FF0000FF"/>
      <rgbColor rgb="FF00A0FC"/>
      <rgbColor rgb="FFE2EFDA"/>
      <rgbColor rgb="FFCCFFCC"/>
      <rgbColor rgb="FFFFFF99"/>
      <rgbColor rgb="FFB8CCE4"/>
      <rgbColor rgb="FFE6B9B8"/>
      <rgbColor rgb="FFA9A9A9"/>
      <rgbColor rgb="FFFFCC99"/>
      <rgbColor rgb="FF3366FF"/>
      <rgbColor rgb="FF548DD4"/>
      <rgbColor rgb="FFA9D08E"/>
      <rgbColor rgb="FFFFCC00"/>
      <rgbColor rgb="FFFF9900"/>
      <rgbColor rgb="FFED7D31"/>
      <rgbColor rgb="FF3465A4"/>
      <rgbColor rgb="FF969696"/>
      <rgbColor rgb="FF003366"/>
      <rgbColor rgb="FF468A1A"/>
      <rgbColor rgb="FF010000"/>
      <rgbColor rgb="FFD7E4BD"/>
      <rgbColor rgb="FF993300"/>
      <rgbColor rgb="FFFFC000"/>
      <rgbColor rgb="FF333399"/>
      <rgbColor rgb="FF37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95400</xdr:colOff>
      <xdr:row>6</xdr:row>
      <xdr:rowOff>9360</xdr:rowOff>
    </xdr:from>
    <xdr:to>
      <xdr:col>1</xdr:col>
      <xdr:colOff>1079280</xdr:colOff>
      <xdr:row>9</xdr:row>
      <xdr:rowOff>74880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6424" r="14761"/>
        <a:stretch/>
      </xdr:blipFill>
      <xdr:spPr>
        <a:xfrm>
          <a:off x="296640" y="1068480"/>
          <a:ext cx="983880" cy="595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38160</xdr:colOff>
      <xdr:row>1</xdr:row>
      <xdr:rowOff>38160</xdr:rowOff>
    </xdr:from>
    <xdr:to>
      <xdr:col>2</xdr:col>
      <xdr:colOff>1260000</xdr:colOff>
      <xdr:row>5</xdr:row>
      <xdr:rowOff>117360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9560" y="199800"/>
          <a:ext cx="2199600" cy="65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293400</xdr:colOff>
      <xdr:row>0</xdr:row>
      <xdr:rowOff>66600</xdr:rowOff>
    </xdr:from>
    <xdr:to>
      <xdr:col>1</xdr:col>
      <xdr:colOff>1877040</xdr:colOff>
      <xdr:row>3</xdr:row>
      <xdr:rowOff>126000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6424" r="14761"/>
        <a:stretch/>
      </xdr:blipFill>
      <xdr:spPr>
        <a:xfrm>
          <a:off x="1059120" y="66600"/>
          <a:ext cx="1583640" cy="745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293400</xdr:colOff>
      <xdr:row>0</xdr:row>
      <xdr:rowOff>66600</xdr:rowOff>
    </xdr:from>
    <xdr:to>
      <xdr:col>2</xdr:col>
      <xdr:colOff>731520</xdr:colOff>
      <xdr:row>3</xdr:row>
      <xdr:rowOff>46080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l="16424" r="14761"/>
        <a:stretch/>
      </xdr:blipFill>
      <xdr:spPr>
        <a:xfrm>
          <a:off x="534600" y="66600"/>
          <a:ext cx="1053360" cy="589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114480</xdr:colOff>
      <xdr:row>0</xdr:row>
      <xdr:rowOff>76320</xdr:rowOff>
    </xdr:from>
    <xdr:to>
      <xdr:col>1</xdr:col>
      <xdr:colOff>1450440</xdr:colOff>
      <xdr:row>4</xdr:row>
      <xdr:rowOff>149040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rcRect l="16424" r="14761"/>
        <a:stretch/>
      </xdr:blipFill>
      <xdr:spPr>
        <a:xfrm>
          <a:off x="608400" y="76320"/>
          <a:ext cx="1335960" cy="734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66600</xdr:colOff>
      <xdr:row>1</xdr:row>
      <xdr:rowOff>38160</xdr:rowOff>
    </xdr:from>
    <xdr:to>
      <xdr:col>2</xdr:col>
      <xdr:colOff>183240</xdr:colOff>
      <xdr:row>4</xdr:row>
      <xdr:rowOff>96120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rcRect l="16424" r="14761"/>
        <a:stretch/>
      </xdr:blipFill>
      <xdr:spPr>
        <a:xfrm>
          <a:off x="66600" y="214560"/>
          <a:ext cx="1335600" cy="587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72000</xdr:colOff>
      <xdr:row>0</xdr:row>
      <xdr:rowOff>36360</xdr:rowOff>
    </xdr:from>
    <xdr:to>
      <xdr:col>0</xdr:col>
      <xdr:colOff>808920</xdr:colOff>
      <xdr:row>3</xdr:row>
      <xdr:rowOff>139320</xdr:rowOff>
    </xdr:to>
    <xdr:pic>
      <xdr:nvPicPr>
        <xdr:cNvPr id="6" name="Imagem 7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16424" r="14761"/>
        <a:stretch/>
      </xdr:blipFill>
      <xdr:spPr>
        <a:xfrm>
          <a:off x="72000" y="36360"/>
          <a:ext cx="736920" cy="7675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ul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tempo.com.br/cidades/passagem-de-onibus-metropolitano-de-bh-esta-mais-cara-a-partir-desta-terca-feira-1.3308196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75623"/>
    <pageSetUpPr fitToPage="1"/>
  </sheetPr>
  <dimension ref="A1:E17"/>
  <sheetViews>
    <sheetView zoomScale="75" zoomScaleNormal="75" workbookViewId="0"/>
  </sheetViews>
  <sheetFormatPr defaultColWidth="8.7109375" defaultRowHeight="15"/>
  <cols>
    <col min="1" max="1" width="2.85546875" style="15" customWidth="1"/>
    <col min="2" max="2" width="18.42578125" customWidth="1"/>
    <col min="3" max="3" width="16.28515625" customWidth="1"/>
    <col min="4" max="4" width="48.140625" customWidth="1"/>
    <col min="5" max="5" width="3.140625" style="15" customWidth="1"/>
  </cols>
  <sheetData>
    <row r="1" spans="2:4" s="15" customFormat="1" ht="13.9"/>
    <row r="2" spans="2:4" s="15" customFormat="1" ht="13.9"/>
    <row r="3" spans="2:4" s="15" customFormat="1" ht="13.9"/>
    <row r="4" spans="2:4" s="15" customFormat="1" ht="13.9"/>
    <row r="5" spans="2:4" s="15" customFormat="1" ht="13.9"/>
    <row r="6" spans="2:4" ht="13.9">
      <c r="B6" s="16"/>
      <c r="C6" s="17"/>
      <c r="D6" s="18"/>
    </row>
    <row r="7" spans="2:4" ht="13.9">
      <c r="B7" s="19"/>
      <c r="C7" s="14" t="s">
        <v>0</v>
      </c>
      <c r="D7" s="14"/>
    </row>
    <row r="8" spans="2:4" ht="13.9">
      <c r="B8" s="19"/>
      <c r="C8" s="13" t="s">
        <v>1</v>
      </c>
      <c r="D8" s="13"/>
    </row>
    <row r="9" spans="2:4" ht="13.9">
      <c r="B9" s="19"/>
      <c r="C9" s="13" t="s">
        <v>2</v>
      </c>
      <c r="D9" s="13"/>
    </row>
    <row r="10" spans="2:4" ht="13.9">
      <c r="B10" s="19"/>
      <c r="C10" s="13" t="s">
        <v>3</v>
      </c>
      <c r="D10" s="13"/>
    </row>
    <row r="11" spans="2:4" ht="13.9">
      <c r="B11" s="19"/>
      <c r="C11" s="15"/>
      <c r="D11" s="20"/>
    </row>
    <row r="12" spans="2:4" ht="13.9">
      <c r="B12" s="12" t="s">
        <v>4</v>
      </c>
      <c r="C12" s="12"/>
      <c r="D12" s="12"/>
    </row>
    <row r="13" spans="2:4" ht="13.9">
      <c r="B13" s="19"/>
      <c r="C13" s="15"/>
      <c r="D13" s="20"/>
    </row>
    <row r="14" spans="2:4" ht="13.9">
      <c r="B14" s="21"/>
      <c r="C14" s="22" t="s">
        <v>5</v>
      </c>
      <c r="D14" s="23" t="s">
        <v>6</v>
      </c>
    </row>
    <row r="15" spans="2:4" ht="57.75" customHeight="1">
      <c r="B15" s="24" t="s">
        <v>7</v>
      </c>
      <c r="C15" s="25">
        <f>'CRONOGR FÍSIC-FINANÇ'!C12</f>
        <v>45994.35</v>
      </c>
      <c r="D15" s="26" t="s">
        <v>8</v>
      </c>
    </row>
    <row r="16" spans="2:4" ht="27.75" customHeight="1">
      <c r="B16" s="27" t="s">
        <v>9</v>
      </c>
      <c r="C16" s="28">
        <f>SUM(C15:C15)</f>
        <v>45994.35</v>
      </c>
      <c r="D16" s="29"/>
    </row>
    <row r="17" s="15" customFormat="1" ht="13.9"/>
  </sheetData>
  <mergeCells count="5">
    <mergeCell ref="C7:D7"/>
    <mergeCell ref="C8:D8"/>
    <mergeCell ref="C9:D9"/>
    <mergeCell ref="C10:D10"/>
    <mergeCell ref="B12:D12"/>
  </mergeCells>
  <printOptions horizontalCentered="1"/>
  <pageMargins left="0.7" right="0.7" top="0.75" bottom="0.75" header="0.51180555555555496" footer="0.51180555555555496"/>
  <pageSetup paperSize="9" firstPageNumber="0" fitToHeight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FF"/>
  </sheetPr>
  <dimension ref="A1:N54"/>
  <sheetViews>
    <sheetView zoomScaleNormal="100" workbookViewId="0"/>
  </sheetViews>
  <sheetFormatPr defaultColWidth="8.7109375" defaultRowHeight="15"/>
  <cols>
    <col min="14" max="14" width="10.7109375" customWidth="1"/>
  </cols>
  <sheetData>
    <row r="1" spans="1:12" ht="13.9">
      <c r="A1" s="704" t="s">
        <v>349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13.9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</row>
    <row r="3" spans="1:12" ht="13.9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 t="s">
        <v>350</v>
      </c>
      <c r="L3" s="431">
        <v>45257</v>
      </c>
    </row>
    <row r="4" spans="1:12" ht="16.5" customHeight="1">
      <c r="A4" s="705" t="s">
        <v>123</v>
      </c>
      <c r="B4" s="705"/>
      <c r="C4" s="432" t="s">
        <v>351</v>
      </c>
      <c r="D4" s="432"/>
      <c r="E4" s="706" t="s">
        <v>50</v>
      </c>
      <c r="F4" s="706"/>
      <c r="G4" s="706"/>
      <c r="H4" s="706"/>
      <c r="I4" s="706"/>
      <c r="J4" s="706"/>
      <c r="K4" s="706"/>
      <c r="L4" s="433" t="s">
        <v>18</v>
      </c>
    </row>
    <row r="5" spans="1:12" ht="13.9">
      <c r="A5" s="707" t="s">
        <v>352</v>
      </c>
      <c r="B5" s="707"/>
      <c r="C5" s="434"/>
      <c r="D5" s="434"/>
      <c r="E5" s="706"/>
      <c r="F5" s="706"/>
      <c r="G5" s="706"/>
      <c r="H5" s="706"/>
      <c r="I5" s="706"/>
      <c r="J5" s="706"/>
      <c r="K5" s="706"/>
      <c r="L5" s="435" t="s">
        <v>48</v>
      </c>
    </row>
    <row r="6" spans="1:12" ht="16.5" customHeight="1">
      <c r="A6" s="708" t="s">
        <v>123</v>
      </c>
      <c r="B6" s="708" t="s">
        <v>353</v>
      </c>
      <c r="C6" s="708"/>
      <c r="D6" s="708"/>
      <c r="E6" s="708"/>
      <c r="F6" s="708" t="s">
        <v>59</v>
      </c>
      <c r="G6" s="708" t="s">
        <v>67</v>
      </c>
      <c r="H6" s="708" t="s">
        <v>354</v>
      </c>
      <c r="I6" s="708" t="s">
        <v>355</v>
      </c>
      <c r="J6" s="709" t="s">
        <v>356</v>
      </c>
      <c r="K6" s="709" t="s">
        <v>357</v>
      </c>
      <c r="L6" s="433" t="s">
        <v>358</v>
      </c>
    </row>
    <row r="7" spans="1:12" ht="13.9">
      <c r="A7" s="708"/>
      <c r="B7" s="708"/>
      <c r="C7" s="708"/>
      <c r="D7" s="708"/>
      <c r="E7" s="708"/>
      <c r="F7" s="708"/>
      <c r="G7" s="708"/>
      <c r="H7" s="708"/>
      <c r="I7" s="708"/>
      <c r="J7" s="709"/>
      <c r="K7" s="709"/>
      <c r="L7" s="436" t="s">
        <v>359</v>
      </c>
    </row>
    <row r="8" spans="1:12" ht="13.9">
      <c r="A8" s="437"/>
      <c r="B8" s="710"/>
      <c r="C8" s="710"/>
      <c r="D8" s="710"/>
      <c r="E8" s="710"/>
      <c r="F8" s="438"/>
      <c r="G8" s="438"/>
      <c r="H8" s="439"/>
      <c r="I8" s="440"/>
      <c r="J8" s="441"/>
      <c r="K8" s="442"/>
      <c r="L8" s="437"/>
    </row>
    <row r="9" spans="1:12" ht="13.9">
      <c r="A9" s="443"/>
      <c r="B9" s="711"/>
      <c r="C9" s="711"/>
      <c r="D9" s="711"/>
      <c r="E9" s="711"/>
      <c r="F9" s="444"/>
      <c r="G9" s="444"/>
      <c r="H9" s="445"/>
      <c r="I9" s="440"/>
      <c r="J9" s="441"/>
      <c r="K9" s="446"/>
      <c r="L9" s="447"/>
    </row>
    <row r="10" spans="1:12" ht="13.9">
      <c r="A10" s="443"/>
      <c r="B10" s="711"/>
      <c r="C10" s="711"/>
      <c r="D10" s="711"/>
      <c r="E10" s="711"/>
      <c r="F10" s="444"/>
      <c r="G10" s="444"/>
      <c r="H10" s="448"/>
      <c r="I10" s="440"/>
      <c r="J10" s="441"/>
      <c r="K10" s="446"/>
      <c r="L10" s="447"/>
    </row>
    <row r="11" spans="1:12" ht="13.9">
      <c r="A11" s="443"/>
      <c r="B11" s="711"/>
      <c r="C11" s="711"/>
      <c r="D11" s="711"/>
      <c r="E11" s="711"/>
      <c r="F11" s="444"/>
      <c r="G11" s="444"/>
      <c r="H11" s="448"/>
      <c r="I11" s="440"/>
      <c r="J11" s="441"/>
      <c r="K11" s="446"/>
      <c r="L11" s="447"/>
    </row>
    <row r="12" spans="1:12" ht="13.9">
      <c r="A12" s="443"/>
      <c r="B12" s="711"/>
      <c r="C12" s="711"/>
      <c r="D12" s="711"/>
      <c r="E12" s="711"/>
      <c r="F12" s="444"/>
      <c r="G12" s="444"/>
      <c r="H12" s="448"/>
      <c r="I12" s="440"/>
      <c r="J12" s="441"/>
      <c r="K12" s="446"/>
      <c r="L12" s="447"/>
    </row>
    <row r="13" spans="1:12" ht="13.9">
      <c r="A13" s="443"/>
      <c r="B13" s="711"/>
      <c r="C13" s="711"/>
      <c r="D13" s="711"/>
      <c r="E13" s="711"/>
      <c r="F13" s="444"/>
      <c r="G13" s="444"/>
      <c r="H13" s="448"/>
      <c r="I13" s="440"/>
      <c r="J13" s="441"/>
      <c r="K13" s="446"/>
      <c r="L13" s="447"/>
    </row>
    <row r="14" spans="1:12" ht="13.9">
      <c r="A14" s="449"/>
      <c r="B14" s="711"/>
      <c r="C14" s="711"/>
      <c r="D14" s="711"/>
      <c r="E14" s="711"/>
      <c r="F14" s="444"/>
      <c r="G14" s="450"/>
      <c r="H14" s="451"/>
      <c r="I14" s="452"/>
      <c r="J14" s="441"/>
      <c r="K14" s="446"/>
      <c r="L14" s="447"/>
    </row>
    <row r="15" spans="1:12" ht="13.9">
      <c r="A15" s="449"/>
      <c r="B15" s="711"/>
      <c r="C15" s="711"/>
      <c r="D15" s="711"/>
      <c r="E15" s="711"/>
      <c r="F15" s="444"/>
      <c r="G15" s="450"/>
      <c r="H15" s="451"/>
      <c r="I15" s="452"/>
      <c r="J15" s="441"/>
      <c r="K15" s="446"/>
      <c r="L15" s="447"/>
    </row>
    <row r="16" spans="1:12" ht="13.9">
      <c r="A16" s="449"/>
      <c r="B16" s="711"/>
      <c r="C16" s="711"/>
      <c r="D16" s="711"/>
      <c r="E16" s="711"/>
      <c r="F16" s="444"/>
      <c r="G16" s="450"/>
      <c r="H16" s="451"/>
      <c r="I16" s="452"/>
      <c r="J16" s="441"/>
      <c r="K16" s="446"/>
      <c r="L16" s="447"/>
    </row>
    <row r="17" spans="1:12" ht="13.9">
      <c r="A17" s="449"/>
      <c r="B17" s="711"/>
      <c r="C17" s="711"/>
      <c r="D17" s="711"/>
      <c r="E17" s="711"/>
      <c r="F17" s="444"/>
      <c r="G17" s="450"/>
      <c r="H17" s="451"/>
      <c r="I17" s="452"/>
      <c r="J17" s="441"/>
      <c r="K17" s="446"/>
      <c r="L17" s="447"/>
    </row>
    <row r="18" spans="1:12" ht="13.9">
      <c r="A18" s="449"/>
      <c r="B18" s="711"/>
      <c r="C18" s="711"/>
      <c r="D18" s="711"/>
      <c r="E18" s="711"/>
      <c r="F18" s="444"/>
      <c r="G18" s="450"/>
      <c r="H18" s="451"/>
      <c r="I18" s="450"/>
      <c r="J18" s="441"/>
      <c r="K18" s="446"/>
      <c r="L18" s="447"/>
    </row>
    <row r="19" spans="1:12" ht="13.9">
      <c r="A19" s="453"/>
      <c r="B19" s="712"/>
      <c r="C19" s="712"/>
      <c r="D19" s="712"/>
      <c r="E19" s="712"/>
      <c r="F19" s="454">
        <v>0</v>
      </c>
      <c r="G19" s="454"/>
      <c r="H19" s="455"/>
      <c r="I19" s="454"/>
      <c r="J19" s="456">
        <v>0</v>
      </c>
      <c r="K19" s="446">
        <v>0</v>
      </c>
      <c r="L19" s="453">
        <f>ROUND(SUM(G19*H19*J19+G19*I19*K19),2)</f>
        <v>0</v>
      </c>
    </row>
    <row r="20" spans="1:12" ht="13.9">
      <c r="A20" s="457"/>
      <c r="B20" s="434"/>
      <c r="C20" s="434"/>
      <c r="D20" s="434"/>
      <c r="E20" s="434"/>
      <c r="F20" s="434"/>
      <c r="G20" s="434"/>
      <c r="H20" s="434"/>
      <c r="I20" s="434"/>
      <c r="J20" s="458"/>
      <c r="K20" s="459" t="s">
        <v>360</v>
      </c>
      <c r="L20" s="460"/>
    </row>
    <row r="21" spans="1:12" ht="13.9">
      <c r="A21" s="429"/>
      <c r="B21" s="430"/>
      <c r="C21" s="430"/>
      <c r="D21" s="430"/>
      <c r="E21" s="430"/>
      <c r="F21" s="430"/>
      <c r="G21" s="430"/>
      <c r="H21" s="430"/>
      <c r="I21" s="430"/>
      <c r="J21" s="461"/>
      <c r="K21" s="461"/>
      <c r="L21" s="462"/>
    </row>
    <row r="22" spans="1:12" ht="16.5" customHeight="1">
      <c r="A22" s="708" t="s">
        <v>123</v>
      </c>
      <c r="B22" s="709" t="s">
        <v>361</v>
      </c>
      <c r="C22" s="709"/>
      <c r="D22" s="709"/>
      <c r="E22" s="709"/>
      <c r="F22" s="709"/>
      <c r="G22" s="709"/>
      <c r="H22" s="709"/>
      <c r="I22" s="708" t="s">
        <v>59</v>
      </c>
      <c r="J22" s="713" t="s">
        <v>362</v>
      </c>
      <c r="K22" s="463" t="s">
        <v>363</v>
      </c>
      <c r="L22" s="433" t="s">
        <v>358</v>
      </c>
    </row>
    <row r="23" spans="1:12" ht="13.9">
      <c r="A23" s="708"/>
      <c r="B23" s="709"/>
      <c r="C23" s="709"/>
      <c r="D23" s="709"/>
      <c r="E23" s="709"/>
      <c r="F23" s="709"/>
      <c r="G23" s="709"/>
      <c r="H23" s="709"/>
      <c r="I23" s="708"/>
      <c r="J23" s="713"/>
      <c r="K23" s="436" t="s">
        <v>364</v>
      </c>
      <c r="L23" s="464" t="s">
        <v>359</v>
      </c>
    </row>
    <row r="24" spans="1:12" ht="13.9">
      <c r="A24" s="447"/>
      <c r="B24" s="714"/>
      <c r="C24" s="714"/>
      <c r="D24" s="714"/>
      <c r="E24" s="714"/>
      <c r="F24" s="714"/>
      <c r="G24" s="714"/>
      <c r="H24" s="714"/>
      <c r="I24" s="465"/>
      <c r="J24" s="466"/>
      <c r="K24" s="446"/>
      <c r="L24" s="467"/>
    </row>
    <row r="25" spans="1:12" ht="13.9">
      <c r="A25" s="447"/>
      <c r="B25" s="714"/>
      <c r="C25" s="714"/>
      <c r="D25" s="714"/>
      <c r="E25" s="714"/>
      <c r="F25" s="714"/>
      <c r="G25" s="714"/>
      <c r="H25" s="714"/>
      <c r="I25" s="465"/>
      <c r="J25" s="446"/>
      <c r="K25" s="446"/>
      <c r="L25" s="467"/>
    </row>
    <row r="26" spans="1:12" ht="13.9">
      <c r="A26" s="447"/>
      <c r="B26" s="714"/>
      <c r="C26" s="714"/>
      <c r="D26" s="714"/>
      <c r="E26" s="714"/>
      <c r="F26" s="714"/>
      <c r="G26" s="714"/>
      <c r="H26" s="714"/>
      <c r="I26" s="465"/>
      <c r="J26" s="446"/>
      <c r="K26" s="446"/>
      <c r="L26" s="467"/>
    </row>
    <row r="27" spans="1:12" ht="13.9">
      <c r="A27" s="447"/>
      <c r="B27" s="714"/>
      <c r="C27" s="714"/>
      <c r="D27" s="714"/>
      <c r="E27" s="714"/>
      <c r="F27" s="714"/>
      <c r="G27" s="714"/>
      <c r="H27" s="714"/>
      <c r="I27" s="465"/>
      <c r="J27" s="446"/>
      <c r="K27" s="446"/>
      <c r="L27" s="467"/>
    </row>
    <row r="28" spans="1:12" ht="13.9">
      <c r="A28" s="453"/>
      <c r="B28" s="715"/>
      <c r="C28" s="715"/>
      <c r="D28" s="715"/>
      <c r="E28" s="715"/>
      <c r="F28" s="715"/>
      <c r="G28" s="715"/>
      <c r="H28" s="715"/>
      <c r="I28" s="465"/>
      <c r="J28" s="456"/>
      <c r="K28" s="446"/>
      <c r="L28" s="467"/>
    </row>
    <row r="29" spans="1:12" ht="13.9">
      <c r="A29" s="429"/>
      <c r="B29" s="430"/>
      <c r="C29" s="430"/>
      <c r="D29" s="430"/>
      <c r="E29" s="430"/>
      <c r="F29" s="430"/>
      <c r="G29" s="430"/>
      <c r="H29" s="462"/>
      <c r="I29" s="716" t="s">
        <v>365</v>
      </c>
      <c r="J29" s="716"/>
      <c r="K29" s="716"/>
      <c r="L29" s="469"/>
    </row>
    <row r="30" spans="1:12" ht="13.9">
      <c r="A30" s="429"/>
      <c r="B30" s="430"/>
      <c r="C30" s="430"/>
      <c r="D30" s="430"/>
      <c r="E30" s="430"/>
      <c r="F30" s="430"/>
      <c r="G30" s="430"/>
      <c r="H30" s="462"/>
      <c r="I30" s="717" t="s">
        <v>366</v>
      </c>
      <c r="J30" s="717"/>
      <c r="K30" s="470"/>
      <c r="L30" s="471"/>
    </row>
    <row r="31" spans="1:12" ht="13.9">
      <c r="A31" s="472"/>
      <c r="B31" s="434"/>
      <c r="C31" s="434"/>
      <c r="D31" s="434"/>
      <c r="E31" s="434"/>
      <c r="F31" s="434"/>
      <c r="G31" s="434"/>
      <c r="H31" s="473"/>
      <c r="I31" s="718" t="s">
        <v>367</v>
      </c>
      <c r="J31" s="718"/>
      <c r="K31" s="718"/>
      <c r="L31" s="474"/>
    </row>
    <row r="33" spans="1:14" ht="13.9">
      <c r="A33" s="475"/>
      <c r="B33" s="476"/>
      <c r="C33" s="476"/>
      <c r="D33" s="476"/>
      <c r="E33" s="476"/>
      <c r="F33" s="476"/>
      <c r="G33" s="476"/>
      <c r="H33" s="477"/>
      <c r="I33" s="478"/>
      <c r="J33" s="478"/>
      <c r="K33" s="479" t="s">
        <v>368</v>
      </c>
      <c r="L33" s="471">
        <f>L31+L20</f>
        <v>0</v>
      </c>
    </row>
    <row r="34" spans="1:14" ht="13.9">
      <c r="A34" s="475" t="s">
        <v>369</v>
      </c>
      <c r="B34" s="476"/>
      <c r="C34" s="476"/>
      <c r="D34" s="477"/>
      <c r="E34" s="468"/>
      <c r="F34" s="480"/>
      <c r="G34" s="480"/>
      <c r="H34" s="481"/>
      <c r="I34" s="719" t="s">
        <v>370</v>
      </c>
      <c r="J34" s="719"/>
      <c r="K34" s="719"/>
      <c r="L34" s="482"/>
    </row>
    <row r="35" spans="1:14" ht="13.9">
      <c r="A35" s="429"/>
      <c r="B35" s="430"/>
      <c r="C35" s="430"/>
      <c r="D35" s="430"/>
      <c r="E35" s="430"/>
      <c r="F35" s="430"/>
      <c r="G35" s="430"/>
      <c r="H35" s="430"/>
      <c r="I35" s="483"/>
      <c r="J35" s="483"/>
      <c r="K35" s="483"/>
      <c r="L35" s="462"/>
    </row>
    <row r="36" spans="1:14" ht="16.5" customHeight="1">
      <c r="A36" s="708" t="s">
        <v>123</v>
      </c>
      <c r="B36" s="708" t="s">
        <v>371</v>
      </c>
      <c r="C36" s="708"/>
      <c r="D36" s="708"/>
      <c r="E36" s="708"/>
      <c r="F36" s="708"/>
      <c r="G36" s="708"/>
      <c r="H36" s="708"/>
      <c r="I36" s="708" t="s">
        <v>59</v>
      </c>
      <c r="J36" s="713" t="s">
        <v>372</v>
      </c>
      <c r="K36" s="708" t="s">
        <v>373</v>
      </c>
      <c r="L36" s="433" t="s">
        <v>374</v>
      </c>
    </row>
    <row r="37" spans="1:14" ht="13.9">
      <c r="A37" s="708"/>
      <c r="B37" s="708"/>
      <c r="C37" s="708"/>
      <c r="D37" s="708"/>
      <c r="E37" s="708"/>
      <c r="F37" s="708"/>
      <c r="G37" s="708"/>
      <c r="H37" s="708"/>
      <c r="I37" s="708"/>
      <c r="J37" s="713"/>
      <c r="K37" s="708"/>
      <c r="L37" s="464" t="s">
        <v>9</v>
      </c>
    </row>
    <row r="38" spans="1:14" ht="15" customHeight="1">
      <c r="A38" s="484" t="s">
        <v>375</v>
      </c>
      <c r="B38" s="720" t="s">
        <v>376</v>
      </c>
      <c r="C38" s="720"/>
      <c r="D38" s="720"/>
      <c r="E38" s="720"/>
      <c r="F38" s="720"/>
      <c r="G38" s="720"/>
      <c r="H38" s="720"/>
      <c r="I38" s="485" t="s">
        <v>48</v>
      </c>
      <c r="J38" s="486">
        <f>2</f>
        <v>2</v>
      </c>
      <c r="K38" s="487">
        <v>18.72</v>
      </c>
      <c r="L38" s="467">
        <f>K38*J38</f>
        <v>37.44</v>
      </c>
      <c r="M38" s="488"/>
      <c r="N38" s="488" t="s">
        <v>377</v>
      </c>
    </row>
    <row r="39" spans="1:14" ht="13.9">
      <c r="A39" s="447"/>
      <c r="B39" s="721"/>
      <c r="C39" s="721"/>
      <c r="D39" s="721"/>
      <c r="E39" s="721"/>
      <c r="F39" s="721"/>
      <c r="G39" s="721"/>
      <c r="H39" s="721"/>
      <c r="I39" s="485"/>
      <c r="J39" s="489"/>
      <c r="K39" s="490"/>
      <c r="L39" s="467"/>
      <c r="M39" s="488"/>
      <c r="N39" s="488" t="s">
        <v>378</v>
      </c>
    </row>
    <row r="40" spans="1:14" ht="13.9">
      <c r="A40" s="447"/>
      <c r="B40" s="721"/>
      <c r="C40" s="721"/>
      <c r="D40" s="721"/>
      <c r="E40" s="721"/>
      <c r="F40" s="721"/>
      <c r="G40" s="721"/>
      <c r="H40" s="721"/>
      <c r="I40" s="485"/>
      <c r="J40" s="489"/>
      <c r="K40" s="490"/>
      <c r="L40" s="467"/>
    </row>
    <row r="41" spans="1:14" ht="13.9">
      <c r="A41" s="447"/>
      <c r="B41" s="721"/>
      <c r="C41" s="721"/>
      <c r="D41" s="721"/>
      <c r="E41" s="721"/>
      <c r="F41" s="721"/>
      <c r="G41" s="721"/>
      <c r="H41" s="721"/>
      <c r="I41" s="485"/>
      <c r="J41" s="489"/>
      <c r="K41" s="490"/>
      <c r="L41" s="467"/>
    </row>
    <row r="42" spans="1:14" ht="13.9">
      <c r="A42" s="447"/>
      <c r="B42" s="721"/>
      <c r="C42" s="721"/>
      <c r="D42" s="721"/>
      <c r="E42" s="721"/>
      <c r="F42" s="721"/>
      <c r="G42" s="721"/>
      <c r="H42" s="721"/>
      <c r="I42" s="485"/>
      <c r="J42" s="489"/>
      <c r="K42" s="490"/>
      <c r="L42" s="467"/>
    </row>
    <row r="43" spans="1:14" ht="13.9">
      <c r="A43" s="443"/>
      <c r="B43" s="722"/>
      <c r="C43" s="722"/>
      <c r="D43" s="722"/>
      <c r="E43" s="722"/>
      <c r="F43" s="722"/>
      <c r="G43" s="722"/>
      <c r="H43" s="722"/>
      <c r="I43" s="485"/>
      <c r="J43" s="489"/>
      <c r="K43" s="487"/>
      <c r="L43" s="491"/>
    </row>
    <row r="44" spans="1:14" ht="13.9">
      <c r="A44" s="443"/>
      <c r="B44" s="722"/>
      <c r="C44" s="722"/>
      <c r="D44" s="722"/>
      <c r="E44" s="722"/>
      <c r="F44" s="722"/>
      <c r="G44" s="722"/>
      <c r="H44" s="722"/>
      <c r="I44" s="485"/>
      <c r="J44" s="492"/>
      <c r="K44" s="487"/>
      <c r="L44" s="491"/>
    </row>
    <row r="45" spans="1:14" ht="13.9">
      <c r="A45" s="443"/>
      <c r="B45" s="722"/>
      <c r="C45" s="722"/>
      <c r="D45" s="722"/>
      <c r="E45" s="722"/>
      <c r="F45" s="722"/>
      <c r="G45" s="722"/>
      <c r="H45" s="722"/>
      <c r="I45" s="485"/>
      <c r="J45" s="492"/>
      <c r="K45" s="487"/>
      <c r="L45" s="491"/>
    </row>
    <row r="46" spans="1:14" ht="13.9">
      <c r="A46" s="443"/>
      <c r="B46" s="722"/>
      <c r="C46" s="722"/>
      <c r="D46" s="722"/>
      <c r="E46" s="722"/>
      <c r="F46" s="722"/>
      <c r="G46" s="722"/>
      <c r="H46" s="722"/>
      <c r="I46" s="485"/>
      <c r="J46" s="492"/>
      <c r="K46" s="487"/>
      <c r="L46" s="491"/>
    </row>
    <row r="47" spans="1:14" ht="13.9">
      <c r="A47" s="453"/>
      <c r="B47" s="722"/>
      <c r="C47" s="722"/>
      <c r="D47" s="722"/>
      <c r="E47" s="722"/>
      <c r="F47" s="722"/>
      <c r="G47" s="722"/>
      <c r="H47" s="722"/>
      <c r="I47" s="485"/>
      <c r="J47" s="493"/>
      <c r="K47" s="487"/>
      <c r="L47" s="494"/>
    </row>
    <row r="48" spans="1:14" ht="13.9">
      <c r="A48" s="495"/>
      <c r="B48" s="496"/>
      <c r="C48" s="496"/>
      <c r="D48" s="496"/>
      <c r="E48" s="496"/>
      <c r="F48" s="496"/>
      <c r="G48" s="496"/>
      <c r="H48" s="496"/>
      <c r="I48" s="496"/>
      <c r="J48" s="497"/>
      <c r="K48" s="459" t="s">
        <v>379</v>
      </c>
      <c r="L48" s="498">
        <f>SUM(L38:L47)</f>
        <v>37.44</v>
      </c>
    </row>
    <row r="49" spans="1:14" ht="13.9">
      <c r="A49" s="499" t="s">
        <v>346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500"/>
      <c r="M49" s="501"/>
      <c r="N49" s="501"/>
    </row>
    <row r="50" spans="1:14" ht="15" customHeight="1">
      <c r="A50" s="502"/>
      <c r="B50" s="478"/>
      <c r="C50" s="478"/>
      <c r="D50" s="478"/>
      <c r="E50" s="478"/>
      <c r="F50" s="478"/>
      <c r="G50" s="478"/>
      <c r="H50" s="478"/>
      <c r="I50" s="503"/>
      <c r="J50" s="723" t="s">
        <v>380</v>
      </c>
      <c r="K50" s="723"/>
      <c r="L50" s="504">
        <f>SUM(L34+L48)</f>
        <v>37.44</v>
      </c>
      <c r="M50" s="223"/>
      <c r="N50" s="223"/>
    </row>
    <row r="51" spans="1:14" ht="13.5">
      <c r="A51" s="505"/>
      <c r="B51" s="506"/>
      <c r="C51" s="506"/>
      <c r="D51" s="506"/>
      <c r="E51" s="506"/>
      <c r="F51" s="506"/>
      <c r="G51" s="506"/>
      <c r="H51" s="506"/>
      <c r="I51" s="507"/>
      <c r="J51" s="508" t="s">
        <v>42</v>
      </c>
      <c r="K51" s="509"/>
      <c r="L51" s="510">
        <f>K51*L50</f>
        <v>0</v>
      </c>
    </row>
    <row r="52" spans="1:14" ht="13.5">
      <c r="A52" s="511"/>
      <c r="B52" s="512"/>
      <c r="C52" s="512"/>
      <c r="D52" s="512"/>
      <c r="E52" s="512"/>
      <c r="F52" s="512"/>
      <c r="G52" s="512"/>
      <c r="H52" s="512"/>
      <c r="I52" s="513"/>
      <c r="J52" s="514" t="s">
        <v>381</v>
      </c>
      <c r="K52" s="515"/>
      <c r="L52" s="516">
        <f>ROUND(SUM(L50+L51),2)</f>
        <v>37.44</v>
      </c>
    </row>
    <row r="53" spans="1:14" ht="12.75">
      <c r="M53" s="517"/>
      <c r="N53" s="517"/>
    </row>
    <row r="54" spans="1:14" ht="13.5"/>
  </sheetData>
  <mergeCells count="53">
    <mergeCell ref="J50:K50"/>
    <mergeCell ref="B43:H43"/>
    <mergeCell ref="B44:H44"/>
    <mergeCell ref="B45:H45"/>
    <mergeCell ref="B46:H46"/>
    <mergeCell ref="B47:H47"/>
    <mergeCell ref="B38:H38"/>
    <mergeCell ref="B39:H39"/>
    <mergeCell ref="B40:H40"/>
    <mergeCell ref="B41:H41"/>
    <mergeCell ref="B42:H42"/>
    <mergeCell ref="A36:A37"/>
    <mergeCell ref="B36:H37"/>
    <mergeCell ref="I36:I37"/>
    <mergeCell ref="J36:J37"/>
    <mergeCell ref="K36:K37"/>
    <mergeCell ref="B28:H28"/>
    <mergeCell ref="I29:K29"/>
    <mergeCell ref="I30:J30"/>
    <mergeCell ref="I31:K31"/>
    <mergeCell ref="I34:K34"/>
    <mergeCell ref="J22:J23"/>
    <mergeCell ref="B24:H24"/>
    <mergeCell ref="B25:H25"/>
    <mergeCell ref="B26:H26"/>
    <mergeCell ref="B27:H27"/>
    <mergeCell ref="B18:E18"/>
    <mergeCell ref="B19:E19"/>
    <mergeCell ref="A22:A23"/>
    <mergeCell ref="B22:H23"/>
    <mergeCell ref="I22:I23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A1:L2"/>
    <mergeCell ref="A4:B4"/>
    <mergeCell ref="E4:K5"/>
    <mergeCell ref="A5:B5"/>
    <mergeCell ref="A6:A7"/>
    <mergeCell ref="B6:E7"/>
    <mergeCell ref="F6:F7"/>
    <mergeCell ref="G6:G7"/>
    <mergeCell ref="H6:H7"/>
    <mergeCell ref="I6:I7"/>
    <mergeCell ref="J6:J7"/>
    <mergeCell ref="K6:K7"/>
  </mergeCells>
  <pageMargins left="0.51180555555555496" right="0.51180555555555496" top="0.78749999999999998" bottom="0.78749999999999998" header="0.51180555555555496" footer="0.51180555555555496"/>
  <pageSetup paperSize="9" scale="84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FF"/>
  </sheetPr>
  <dimension ref="A1:N56"/>
  <sheetViews>
    <sheetView zoomScaleNormal="100" workbookViewId="0"/>
  </sheetViews>
  <sheetFormatPr defaultColWidth="8.7109375" defaultRowHeight="15"/>
  <sheetData>
    <row r="1" spans="1:12" ht="13.9">
      <c r="A1" s="704" t="s">
        <v>349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13.9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</row>
    <row r="3" spans="1:12" ht="13.9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 t="s">
        <v>350</v>
      </c>
      <c r="L3" s="431" t="s">
        <v>382</v>
      </c>
    </row>
    <row r="4" spans="1:12" ht="16.5" customHeight="1">
      <c r="A4" s="705" t="s">
        <v>123</v>
      </c>
      <c r="B4" s="705"/>
      <c r="C4" s="432" t="s">
        <v>351</v>
      </c>
      <c r="D4" s="432"/>
      <c r="E4" s="724" t="s">
        <v>383</v>
      </c>
      <c r="F4" s="724"/>
      <c r="G4" s="724"/>
      <c r="H4" s="724"/>
      <c r="I4" s="724"/>
      <c r="J4" s="724"/>
      <c r="K4" s="724"/>
      <c r="L4" s="433" t="s">
        <v>18</v>
      </c>
    </row>
    <row r="5" spans="1:12" ht="13.9">
      <c r="A5" s="707" t="s">
        <v>384</v>
      </c>
      <c r="B5" s="707"/>
      <c r="C5" s="434"/>
      <c r="D5" s="434"/>
      <c r="E5" s="724"/>
      <c r="F5" s="724"/>
      <c r="G5" s="724"/>
      <c r="H5" s="724"/>
      <c r="I5" s="724"/>
      <c r="J5" s="724"/>
      <c r="K5" s="724"/>
      <c r="L5" s="435" t="s">
        <v>48</v>
      </c>
    </row>
    <row r="6" spans="1:12" ht="16.5" customHeight="1">
      <c r="A6" s="708" t="s">
        <v>123</v>
      </c>
      <c r="B6" s="708" t="s">
        <v>353</v>
      </c>
      <c r="C6" s="708"/>
      <c r="D6" s="708"/>
      <c r="E6" s="708"/>
      <c r="F6" s="708" t="s">
        <v>59</v>
      </c>
      <c r="G6" s="708" t="s">
        <v>67</v>
      </c>
      <c r="H6" s="708" t="s">
        <v>354</v>
      </c>
      <c r="I6" s="708" t="s">
        <v>355</v>
      </c>
      <c r="J6" s="709" t="s">
        <v>356</v>
      </c>
      <c r="K6" s="709" t="s">
        <v>357</v>
      </c>
      <c r="L6" s="433" t="s">
        <v>358</v>
      </c>
    </row>
    <row r="7" spans="1:12" ht="13.9">
      <c r="A7" s="708"/>
      <c r="B7" s="708"/>
      <c r="C7" s="708"/>
      <c r="D7" s="708"/>
      <c r="E7" s="708"/>
      <c r="F7" s="708"/>
      <c r="G7" s="708"/>
      <c r="H7" s="708"/>
      <c r="I7" s="708"/>
      <c r="J7" s="709"/>
      <c r="K7" s="709"/>
      <c r="L7" s="436" t="s">
        <v>359</v>
      </c>
    </row>
    <row r="8" spans="1:12" ht="13.9">
      <c r="A8" s="437"/>
      <c r="B8" s="710"/>
      <c r="C8" s="710"/>
      <c r="D8" s="710"/>
      <c r="E8" s="710"/>
      <c r="F8" s="438"/>
      <c r="G8" s="438"/>
      <c r="H8" s="439"/>
      <c r="I8" s="440"/>
      <c r="J8" s="441"/>
      <c r="K8" s="442"/>
      <c r="L8" s="437"/>
    </row>
    <row r="9" spans="1:12" ht="13.9">
      <c r="A9" s="443"/>
      <c r="B9" s="711"/>
      <c r="C9" s="711"/>
      <c r="D9" s="711"/>
      <c r="E9" s="711"/>
      <c r="F9" s="444"/>
      <c r="G9" s="444"/>
      <c r="H9" s="445"/>
      <c r="I9" s="440"/>
      <c r="J9" s="441"/>
      <c r="K9" s="446"/>
      <c r="L9" s="447"/>
    </row>
    <row r="10" spans="1:12" ht="13.9">
      <c r="A10" s="443"/>
      <c r="B10" s="711"/>
      <c r="C10" s="711"/>
      <c r="D10" s="711"/>
      <c r="E10" s="711"/>
      <c r="F10" s="444"/>
      <c r="G10" s="444"/>
      <c r="H10" s="448"/>
      <c r="I10" s="440"/>
      <c r="J10" s="441"/>
      <c r="K10" s="446"/>
      <c r="L10" s="447"/>
    </row>
    <row r="11" spans="1:12" ht="13.9">
      <c r="A11" s="443"/>
      <c r="B11" s="711"/>
      <c r="C11" s="711"/>
      <c r="D11" s="711"/>
      <c r="E11" s="711"/>
      <c r="F11" s="444"/>
      <c r="G11" s="444"/>
      <c r="H11" s="448"/>
      <c r="I11" s="440"/>
      <c r="J11" s="441"/>
      <c r="K11" s="446"/>
      <c r="L11" s="447"/>
    </row>
    <row r="12" spans="1:12" ht="13.9">
      <c r="A12" s="443"/>
      <c r="B12" s="711"/>
      <c r="C12" s="711"/>
      <c r="D12" s="711"/>
      <c r="E12" s="711"/>
      <c r="F12" s="444"/>
      <c r="G12" s="444"/>
      <c r="H12" s="448"/>
      <c r="I12" s="440"/>
      <c r="J12" s="441"/>
      <c r="K12" s="446"/>
      <c r="L12" s="447"/>
    </row>
    <row r="13" spans="1:12" ht="13.9">
      <c r="A13" s="443"/>
      <c r="B13" s="711"/>
      <c r="C13" s="711"/>
      <c r="D13" s="711"/>
      <c r="E13" s="711"/>
      <c r="F13" s="444"/>
      <c r="G13" s="444"/>
      <c r="H13" s="448"/>
      <c r="I13" s="440"/>
      <c r="J13" s="441"/>
      <c r="K13" s="446"/>
      <c r="L13" s="447"/>
    </row>
    <row r="14" spans="1:12" ht="13.9">
      <c r="A14" s="449"/>
      <c r="B14" s="711"/>
      <c r="C14" s="711"/>
      <c r="D14" s="711"/>
      <c r="E14" s="711"/>
      <c r="F14" s="444"/>
      <c r="G14" s="450"/>
      <c r="H14" s="451"/>
      <c r="I14" s="452"/>
      <c r="J14" s="441"/>
      <c r="K14" s="446"/>
      <c r="L14" s="447"/>
    </row>
    <row r="15" spans="1:12" ht="13.9">
      <c r="A15" s="449"/>
      <c r="B15" s="711"/>
      <c r="C15" s="711"/>
      <c r="D15" s="711"/>
      <c r="E15" s="711"/>
      <c r="F15" s="444"/>
      <c r="G15" s="450"/>
      <c r="H15" s="451"/>
      <c r="I15" s="452"/>
      <c r="J15" s="441"/>
      <c r="K15" s="446"/>
      <c r="L15" s="447"/>
    </row>
    <row r="16" spans="1:12" ht="13.9">
      <c r="A16" s="449"/>
      <c r="B16" s="711"/>
      <c r="C16" s="711"/>
      <c r="D16" s="711"/>
      <c r="E16" s="711"/>
      <c r="F16" s="444"/>
      <c r="G16" s="450"/>
      <c r="H16" s="451"/>
      <c r="I16" s="452"/>
      <c r="J16" s="441"/>
      <c r="K16" s="446"/>
      <c r="L16" s="447"/>
    </row>
    <row r="17" spans="1:12" ht="13.9">
      <c r="A17" s="449"/>
      <c r="B17" s="711"/>
      <c r="C17" s="711"/>
      <c r="D17" s="711"/>
      <c r="E17" s="711"/>
      <c r="F17" s="444"/>
      <c r="G17" s="450"/>
      <c r="H17" s="451"/>
      <c r="I17" s="452"/>
      <c r="J17" s="441"/>
      <c r="K17" s="446"/>
      <c r="L17" s="447"/>
    </row>
    <row r="18" spans="1:12" ht="13.9">
      <c r="A18" s="449"/>
      <c r="B18" s="711"/>
      <c r="C18" s="711"/>
      <c r="D18" s="711"/>
      <c r="E18" s="711"/>
      <c r="F18" s="444"/>
      <c r="G18" s="450"/>
      <c r="H18" s="451"/>
      <c r="I18" s="450"/>
      <c r="J18" s="441"/>
      <c r="K18" s="446"/>
      <c r="L18" s="447"/>
    </row>
    <row r="19" spans="1:12" ht="13.9">
      <c r="A19" s="453"/>
      <c r="B19" s="712"/>
      <c r="C19" s="712"/>
      <c r="D19" s="712"/>
      <c r="E19" s="712"/>
      <c r="F19" s="454">
        <v>0</v>
      </c>
      <c r="G19" s="454"/>
      <c r="H19" s="455"/>
      <c r="I19" s="454"/>
      <c r="J19" s="456">
        <v>0</v>
      </c>
      <c r="K19" s="446">
        <v>0</v>
      </c>
      <c r="L19" s="453">
        <f>ROUND(SUM(G19*H19*J19+G19*I19*K19),2)</f>
        <v>0</v>
      </c>
    </row>
    <row r="20" spans="1:12" ht="13.9">
      <c r="A20" s="457"/>
      <c r="B20" s="434"/>
      <c r="C20" s="434"/>
      <c r="D20" s="434"/>
      <c r="E20" s="434"/>
      <c r="F20" s="434"/>
      <c r="G20" s="434"/>
      <c r="H20" s="434"/>
      <c r="I20" s="434"/>
      <c r="J20" s="458"/>
      <c r="K20" s="459" t="s">
        <v>360</v>
      </c>
      <c r="L20" s="460"/>
    </row>
    <row r="21" spans="1:12" ht="13.9">
      <c r="A21" s="429"/>
      <c r="B21" s="430"/>
      <c r="C21" s="430"/>
      <c r="D21" s="430"/>
      <c r="E21" s="430"/>
      <c r="F21" s="430"/>
      <c r="G21" s="430"/>
      <c r="H21" s="430"/>
      <c r="I21" s="430"/>
      <c r="J21" s="461"/>
      <c r="K21" s="461"/>
      <c r="L21" s="462"/>
    </row>
    <row r="22" spans="1:12" ht="16.5" customHeight="1">
      <c r="A22" s="708" t="s">
        <v>123</v>
      </c>
      <c r="B22" s="709" t="s">
        <v>361</v>
      </c>
      <c r="C22" s="709"/>
      <c r="D22" s="709"/>
      <c r="E22" s="709"/>
      <c r="F22" s="709"/>
      <c r="G22" s="709"/>
      <c r="H22" s="709"/>
      <c r="I22" s="708" t="s">
        <v>59</v>
      </c>
      <c r="J22" s="713" t="s">
        <v>362</v>
      </c>
      <c r="K22" s="463" t="s">
        <v>363</v>
      </c>
      <c r="L22" s="433" t="s">
        <v>358</v>
      </c>
    </row>
    <row r="23" spans="1:12" ht="13.9">
      <c r="A23" s="708"/>
      <c r="B23" s="709"/>
      <c r="C23" s="709"/>
      <c r="D23" s="709"/>
      <c r="E23" s="709"/>
      <c r="F23" s="709"/>
      <c r="G23" s="709"/>
      <c r="H23" s="709"/>
      <c r="I23" s="708"/>
      <c r="J23" s="713"/>
      <c r="K23" s="436" t="s">
        <v>364</v>
      </c>
      <c r="L23" s="464" t="s">
        <v>359</v>
      </c>
    </row>
    <row r="24" spans="1:12" ht="13.9">
      <c r="A24" s="447"/>
      <c r="B24" s="714"/>
      <c r="C24" s="714"/>
      <c r="D24" s="714"/>
      <c r="E24" s="714"/>
      <c r="F24" s="714"/>
      <c r="G24" s="714"/>
      <c r="H24" s="714"/>
      <c r="I24" s="465"/>
      <c r="J24" s="466"/>
      <c r="K24" s="446"/>
      <c r="L24" s="467"/>
    </row>
    <row r="25" spans="1:12" ht="13.9">
      <c r="A25" s="447"/>
      <c r="B25" s="714"/>
      <c r="C25" s="714"/>
      <c r="D25" s="714"/>
      <c r="E25" s="714"/>
      <c r="F25" s="714"/>
      <c r="G25" s="714"/>
      <c r="H25" s="714"/>
      <c r="I25" s="465"/>
      <c r="J25" s="446"/>
      <c r="K25" s="446"/>
      <c r="L25" s="467"/>
    </row>
    <row r="26" spans="1:12" ht="13.9">
      <c r="A26" s="447"/>
      <c r="B26" s="714"/>
      <c r="C26" s="714"/>
      <c r="D26" s="714"/>
      <c r="E26" s="714"/>
      <c r="F26" s="714"/>
      <c r="G26" s="714"/>
      <c r="H26" s="714"/>
      <c r="I26" s="465"/>
      <c r="J26" s="446"/>
      <c r="K26" s="446"/>
      <c r="L26" s="467"/>
    </row>
    <row r="27" spans="1:12" ht="13.9">
      <c r="A27" s="447"/>
      <c r="B27" s="714"/>
      <c r="C27" s="714"/>
      <c r="D27" s="714"/>
      <c r="E27" s="714"/>
      <c r="F27" s="714"/>
      <c r="G27" s="714"/>
      <c r="H27" s="714"/>
      <c r="I27" s="465"/>
      <c r="J27" s="446"/>
      <c r="K27" s="446"/>
      <c r="L27" s="467"/>
    </row>
    <row r="28" spans="1:12" ht="13.9">
      <c r="A28" s="453"/>
      <c r="B28" s="715"/>
      <c r="C28" s="715"/>
      <c r="D28" s="715"/>
      <c r="E28" s="715"/>
      <c r="F28" s="715"/>
      <c r="G28" s="715"/>
      <c r="H28" s="715"/>
      <c r="I28" s="465"/>
      <c r="J28" s="456"/>
      <c r="K28" s="446"/>
      <c r="L28" s="467"/>
    </row>
    <row r="29" spans="1:12" ht="13.9">
      <c r="A29" s="429"/>
      <c r="B29" s="430"/>
      <c r="C29" s="430"/>
      <c r="D29" s="430"/>
      <c r="E29" s="430"/>
      <c r="F29" s="430"/>
      <c r="G29" s="430"/>
      <c r="H29" s="462"/>
      <c r="I29" s="716" t="s">
        <v>365</v>
      </c>
      <c r="J29" s="716"/>
      <c r="K29" s="716"/>
      <c r="L29" s="469"/>
    </row>
    <row r="30" spans="1:12" ht="13.9">
      <c r="A30" s="429"/>
      <c r="B30" s="430"/>
      <c r="C30" s="430"/>
      <c r="D30" s="430"/>
      <c r="E30" s="430"/>
      <c r="F30" s="430"/>
      <c r="G30" s="430"/>
      <c r="H30" s="462"/>
      <c r="I30" s="717" t="s">
        <v>366</v>
      </c>
      <c r="J30" s="717"/>
      <c r="K30" s="470"/>
      <c r="L30" s="471"/>
    </row>
    <row r="31" spans="1:12" ht="13.9">
      <c r="A31" s="472"/>
      <c r="B31" s="434"/>
      <c r="C31" s="434"/>
      <c r="D31" s="434"/>
      <c r="E31" s="434"/>
      <c r="F31" s="434"/>
      <c r="G31" s="434"/>
      <c r="H31" s="473"/>
      <c r="I31" s="718" t="s">
        <v>367</v>
      </c>
      <c r="J31" s="718"/>
      <c r="K31" s="718"/>
      <c r="L31" s="474"/>
    </row>
    <row r="33" spans="1:14" ht="13.9">
      <c r="A33" s="475"/>
      <c r="B33" s="476"/>
      <c r="C33" s="476"/>
      <c r="D33" s="476"/>
      <c r="E33" s="476"/>
      <c r="F33" s="476"/>
      <c r="G33" s="476"/>
      <c r="H33" s="477"/>
      <c r="I33" s="478"/>
      <c r="J33" s="478"/>
      <c r="K33" s="479" t="s">
        <v>368</v>
      </c>
      <c r="L33" s="471">
        <f>L31+L20</f>
        <v>0</v>
      </c>
    </row>
    <row r="34" spans="1:14" ht="13.9">
      <c r="A34" s="475" t="s">
        <v>369</v>
      </c>
      <c r="B34" s="476"/>
      <c r="C34" s="476"/>
      <c r="D34" s="477"/>
      <c r="E34" s="468"/>
      <c r="F34" s="480"/>
      <c r="G34" s="480"/>
      <c r="H34" s="481"/>
      <c r="I34" s="719" t="s">
        <v>370</v>
      </c>
      <c r="J34" s="719"/>
      <c r="K34" s="719"/>
      <c r="L34" s="482"/>
    </row>
    <row r="35" spans="1:14" ht="13.9">
      <c r="A35" s="429"/>
      <c r="B35" s="430"/>
      <c r="C35" s="430"/>
      <c r="D35" s="430"/>
      <c r="E35" s="430"/>
      <c r="F35" s="430"/>
      <c r="G35" s="430"/>
      <c r="H35" s="430"/>
      <c r="I35" s="483"/>
      <c r="J35" s="483"/>
      <c r="K35" s="483"/>
      <c r="L35" s="462"/>
    </row>
    <row r="36" spans="1:14" ht="16.5" customHeight="1">
      <c r="A36" s="708" t="s">
        <v>123</v>
      </c>
      <c r="B36" s="708" t="s">
        <v>371</v>
      </c>
      <c r="C36" s="708"/>
      <c r="D36" s="708"/>
      <c r="E36" s="708"/>
      <c r="F36" s="708"/>
      <c r="G36" s="708"/>
      <c r="H36" s="708"/>
      <c r="I36" s="708" t="s">
        <v>59</v>
      </c>
      <c r="J36" s="713" t="s">
        <v>372</v>
      </c>
      <c r="K36" s="708" t="s">
        <v>373</v>
      </c>
      <c r="L36" s="433" t="s">
        <v>374</v>
      </c>
    </row>
    <row r="37" spans="1:14" ht="13.9">
      <c r="A37" s="708"/>
      <c r="B37" s="708"/>
      <c r="C37" s="708"/>
      <c r="D37" s="708"/>
      <c r="E37" s="708"/>
      <c r="F37" s="708"/>
      <c r="G37" s="708"/>
      <c r="H37" s="708"/>
      <c r="I37" s="708"/>
      <c r="J37" s="713"/>
      <c r="K37" s="708"/>
      <c r="L37" s="464" t="s">
        <v>9</v>
      </c>
      <c r="N37" s="488" t="s">
        <v>377</v>
      </c>
    </row>
    <row r="38" spans="1:14" ht="15" customHeight="1">
      <c r="A38" s="447" t="s">
        <v>385</v>
      </c>
      <c r="B38" s="722" t="s">
        <v>386</v>
      </c>
      <c r="C38" s="722"/>
      <c r="D38" s="722"/>
      <c r="E38" s="722"/>
      <c r="F38" s="722"/>
      <c r="G38" s="722"/>
      <c r="H38" s="722"/>
      <c r="I38" s="485" t="s">
        <v>48</v>
      </c>
      <c r="J38" s="486">
        <f>2</f>
        <v>2</v>
      </c>
      <c r="K38" s="487">
        <v>4.78</v>
      </c>
      <c r="L38" s="467">
        <f>J38*K38</f>
        <v>9.56</v>
      </c>
      <c r="N38" s="488" t="s">
        <v>387</v>
      </c>
    </row>
    <row r="39" spans="1:14" ht="15" customHeight="1">
      <c r="A39" s="443" t="s">
        <v>388</v>
      </c>
      <c r="B39" s="722" t="s">
        <v>389</v>
      </c>
      <c r="C39" s="722"/>
      <c r="D39" s="722"/>
      <c r="E39" s="722"/>
      <c r="F39" s="722"/>
      <c r="G39" s="722"/>
      <c r="H39" s="722"/>
      <c r="I39" s="485" t="s">
        <v>48</v>
      </c>
      <c r="J39" s="518">
        <v>1</v>
      </c>
      <c r="K39" s="487">
        <v>89</v>
      </c>
      <c r="L39" s="467">
        <f>J39*K39</f>
        <v>89</v>
      </c>
      <c r="N39" s="488"/>
    </row>
    <row r="40" spans="1:14" ht="13.9">
      <c r="A40" s="443"/>
      <c r="B40" s="722"/>
      <c r="C40" s="722"/>
      <c r="D40" s="722"/>
      <c r="E40" s="722"/>
      <c r="F40" s="722"/>
      <c r="G40" s="722"/>
      <c r="H40" s="722"/>
      <c r="I40" s="485"/>
      <c r="J40" s="518"/>
      <c r="K40" s="487"/>
      <c r="L40" s="491"/>
    </row>
    <row r="41" spans="1:14" ht="13.9">
      <c r="A41" s="443"/>
      <c r="B41" s="722"/>
      <c r="C41" s="722"/>
      <c r="D41" s="722"/>
      <c r="E41" s="722"/>
      <c r="F41" s="722"/>
      <c r="G41" s="722"/>
      <c r="H41" s="722"/>
      <c r="I41" s="485"/>
      <c r="J41" s="518"/>
      <c r="K41" s="487"/>
      <c r="L41" s="491"/>
    </row>
    <row r="42" spans="1:14" ht="13.9">
      <c r="A42" s="443"/>
      <c r="B42" s="722"/>
      <c r="C42" s="722"/>
      <c r="D42" s="722"/>
      <c r="E42" s="722"/>
      <c r="F42" s="722"/>
      <c r="G42" s="722"/>
      <c r="H42" s="722"/>
      <c r="I42" s="485"/>
      <c r="J42" s="518"/>
      <c r="K42" s="487"/>
      <c r="L42" s="491"/>
    </row>
    <row r="43" spans="1:14" ht="13.9">
      <c r="A43" s="443"/>
      <c r="B43" s="722"/>
      <c r="C43" s="722"/>
      <c r="D43" s="722"/>
      <c r="E43" s="722"/>
      <c r="F43" s="722"/>
      <c r="G43" s="722"/>
      <c r="H43" s="722"/>
      <c r="I43" s="485"/>
      <c r="J43" s="489"/>
      <c r="K43" s="487"/>
      <c r="L43" s="491"/>
    </row>
    <row r="44" spans="1:14" ht="13.9">
      <c r="A44" s="443"/>
      <c r="B44" s="722"/>
      <c r="C44" s="722"/>
      <c r="D44" s="722"/>
      <c r="E44" s="722"/>
      <c r="F44" s="722"/>
      <c r="G44" s="722"/>
      <c r="H44" s="722"/>
      <c r="I44" s="485"/>
      <c r="J44" s="492"/>
      <c r="K44" s="487"/>
      <c r="L44" s="491"/>
    </row>
    <row r="45" spans="1:14" ht="13.9">
      <c r="A45" s="443"/>
      <c r="B45" s="722"/>
      <c r="C45" s="722"/>
      <c r="D45" s="722"/>
      <c r="E45" s="722"/>
      <c r="F45" s="722"/>
      <c r="G45" s="722"/>
      <c r="H45" s="722"/>
      <c r="I45" s="485"/>
      <c r="J45" s="492"/>
      <c r="K45" s="487"/>
      <c r="L45" s="491"/>
    </row>
    <row r="46" spans="1:14" ht="13.9">
      <c r="A46" s="443"/>
      <c r="B46" s="722"/>
      <c r="C46" s="722"/>
      <c r="D46" s="722"/>
      <c r="E46" s="722"/>
      <c r="F46" s="722"/>
      <c r="G46" s="722"/>
      <c r="H46" s="722"/>
      <c r="I46" s="485"/>
      <c r="J46" s="492"/>
      <c r="K46" s="487"/>
      <c r="L46" s="491"/>
    </row>
    <row r="47" spans="1:14" ht="13.9">
      <c r="A47" s="453"/>
      <c r="B47" s="722"/>
      <c r="C47" s="722"/>
      <c r="D47" s="722"/>
      <c r="E47" s="722"/>
      <c r="F47" s="722"/>
      <c r="G47" s="722"/>
      <c r="H47" s="722"/>
      <c r="I47" s="485"/>
      <c r="J47" s="493"/>
      <c r="K47" s="487"/>
      <c r="L47" s="494"/>
    </row>
    <row r="48" spans="1:14" ht="13.9">
      <c r="A48" s="495"/>
      <c r="B48" s="496"/>
      <c r="C48" s="496"/>
      <c r="D48" s="496"/>
      <c r="E48" s="496"/>
      <c r="F48" s="496"/>
      <c r="G48" s="496"/>
      <c r="H48" s="496"/>
      <c r="I48" s="496"/>
      <c r="J48" s="497"/>
      <c r="K48" s="459" t="s">
        <v>379</v>
      </c>
      <c r="L48" s="519">
        <f>SUM(L38:L47)</f>
        <v>98.56</v>
      </c>
    </row>
    <row r="49" spans="1:14" ht="13.9">
      <c r="A49" s="499" t="s">
        <v>346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500"/>
      <c r="M49" s="501"/>
      <c r="N49" s="501"/>
    </row>
    <row r="50" spans="1:14" ht="15" customHeight="1">
      <c r="A50" s="502"/>
      <c r="B50" s="478"/>
      <c r="C50" s="478"/>
      <c r="D50" s="478"/>
      <c r="E50" s="478"/>
      <c r="F50" s="478"/>
      <c r="G50" s="478"/>
      <c r="H50" s="478"/>
      <c r="I50" s="503"/>
      <c r="J50" s="723" t="s">
        <v>380</v>
      </c>
      <c r="K50" s="723"/>
      <c r="L50" s="504">
        <f>SUM(L34+L48)</f>
        <v>98.56</v>
      </c>
      <c r="M50" s="223"/>
      <c r="N50" s="223"/>
    </row>
    <row r="51" spans="1:14" ht="13.5">
      <c r="A51" s="505"/>
      <c r="B51" s="506"/>
      <c r="C51" s="506"/>
      <c r="D51" s="506"/>
      <c r="E51" s="506"/>
      <c r="F51" s="506"/>
      <c r="G51" s="506"/>
      <c r="H51" s="506"/>
      <c r="I51" s="507"/>
      <c r="J51" s="508" t="s">
        <v>42</v>
      </c>
      <c r="K51" s="509"/>
      <c r="L51" s="510">
        <f>K51*L50</f>
        <v>0</v>
      </c>
    </row>
    <row r="52" spans="1:14" ht="13.5">
      <c r="A52" s="511"/>
      <c r="B52" s="512"/>
      <c r="C52" s="512"/>
      <c r="D52" s="512"/>
      <c r="E52" s="512"/>
      <c r="F52" s="512"/>
      <c r="G52" s="512"/>
      <c r="H52" s="512"/>
      <c r="I52" s="513"/>
      <c r="J52" s="514" t="s">
        <v>381</v>
      </c>
      <c r="K52" s="515"/>
      <c r="L52" s="516">
        <f>ROUND(SUM(L50+L51),2)</f>
        <v>98.56</v>
      </c>
    </row>
    <row r="53" spans="1:14" ht="13.5">
      <c r="M53" s="517"/>
      <c r="N53" s="517"/>
    </row>
    <row r="54" spans="1:14" ht="13.5"/>
    <row r="55" spans="1:14" ht="13.5"/>
    <row r="56" spans="1:14" ht="13.5"/>
  </sheetData>
  <mergeCells count="53">
    <mergeCell ref="J50:K50"/>
    <mergeCell ref="B43:H43"/>
    <mergeCell ref="B44:H44"/>
    <mergeCell ref="B45:H45"/>
    <mergeCell ref="B46:H46"/>
    <mergeCell ref="B47:H47"/>
    <mergeCell ref="B38:H38"/>
    <mergeCell ref="B39:H39"/>
    <mergeCell ref="B40:H40"/>
    <mergeCell ref="B41:H41"/>
    <mergeCell ref="B42:H42"/>
    <mergeCell ref="A36:A37"/>
    <mergeCell ref="B36:H37"/>
    <mergeCell ref="I36:I37"/>
    <mergeCell ref="J36:J37"/>
    <mergeCell ref="K36:K37"/>
    <mergeCell ref="B28:H28"/>
    <mergeCell ref="I29:K29"/>
    <mergeCell ref="I30:J30"/>
    <mergeCell ref="I31:K31"/>
    <mergeCell ref="I34:K34"/>
    <mergeCell ref="J22:J23"/>
    <mergeCell ref="B24:H24"/>
    <mergeCell ref="B25:H25"/>
    <mergeCell ref="B26:H26"/>
    <mergeCell ref="B27:H27"/>
    <mergeCell ref="B18:E18"/>
    <mergeCell ref="B19:E19"/>
    <mergeCell ref="A22:A23"/>
    <mergeCell ref="B22:H23"/>
    <mergeCell ref="I22:I23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A1:L2"/>
    <mergeCell ref="A4:B4"/>
    <mergeCell ref="E4:K5"/>
    <mergeCell ref="A5:B5"/>
    <mergeCell ref="A6:A7"/>
    <mergeCell ref="B6:E7"/>
    <mergeCell ref="F6:F7"/>
    <mergeCell ref="G6:G7"/>
    <mergeCell ref="H6:H7"/>
    <mergeCell ref="I6:I7"/>
    <mergeCell ref="J6:J7"/>
    <mergeCell ref="K6:K7"/>
  </mergeCells>
  <pageMargins left="0.51180555555555496" right="0.51180555555555496" top="0.78749999999999998" bottom="0.78749999999999998" header="0.51180555555555496" footer="0.51180555555555496"/>
  <pageSetup paperSize="9" scale="84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FF"/>
  </sheetPr>
  <dimension ref="A1:N57"/>
  <sheetViews>
    <sheetView zoomScaleNormal="100" workbookViewId="0"/>
  </sheetViews>
  <sheetFormatPr defaultColWidth="8.7109375" defaultRowHeight="15"/>
  <cols>
    <col min="11" max="11" width="10.28515625" customWidth="1"/>
    <col min="267" max="267" width="10.28515625" customWidth="1"/>
    <col min="523" max="523" width="10.28515625" customWidth="1"/>
    <col min="779" max="779" width="10.28515625" customWidth="1"/>
  </cols>
  <sheetData>
    <row r="1" spans="1:12" ht="13.9">
      <c r="A1" s="704" t="s">
        <v>349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13.9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</row>
    <row r="3" spans="1:12" ht="13.9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 t="s">
        <v>350</v>
      </c>
      <c r="L3" s="431">
        <v>45257</v>
      </c>
    </row>
    <row r="4" spans="1:12" ht="16.5" customHeight="1">
      <c r="A4" s="705" t="s">
        <v>123</v>
      </c>
      <c r="B4" s="705"/>
      <c r="C4" s="432" t="s">
        <v>351</v>
      </c>
      <c r="D4" s="432"/>
      <c r="E4" s="724" t="s">
        <v>390</v>
      </c>
      <c r="F4" s="724"/>
      <c r="G4" s="724"/>
      <c r="H4" s="724"/>
      <c r="I4" s="724"/>
      <c r="J4" s="724"/>
      <c r="K4" s="724"/>
      <c r="L4" s="433" t="s">
        <v>18</v>
      </c>
    </row>
    <row r="5" spans="1:12" ht="13.9">
      <c r="A5" s="707" t="s">
        <v>391</v>
      </c>
      <c r="B5" s="707"/>
      <c r="C5" s="434"/>
      <c r="D5" s="434"/>
      <c r="E5" s="724"/>
      <c r="F5" s="724"/>
      <c r="G5" s="724"/>
      <c r="H5" s="724"/>
      <c r="I5" s="724"/>
      <c r="J5" s="724"/>
      <c r="K5" s="724"/>
      <c r="L5" s="435" t="s">
        <v>48</v>
      </c>
    </row>
    <row r="6" spans="1:12" ht="16.5" customHeight="1">
      <c r="A6" s="708" t="s">
        <v>123</v>
      </c>
      <c r="B6" s="708" t="s">
        <v>353</v>
      </c>
      <c r="C6" s="708"/>
      <c r="D6" s="708"/>
      <c r="E6" s="708"/>
      <c r="F6" s="708" t="s">
        <v>59</v>
      </c>
      <c r="G6" s="708" t="s">
        <v>67</v>
      </c>
      <c r="H6" s="708" t="s">
        <v>354</v>
      </c>
      <c r="I6" s="708" t="s">
        <v>355</v>
      </c>
      <c r="J6" s="709" t="s">
        <v>356</v>
      </c>
      <c r="K6" s="709" t="s">
        <v>357</v>
      </c>
      <c r="L6" s="433" t="s">
        <v>358</v>
      </c>
    </row>
    <row r="7" spans="1:12" ht="13.9">
      <c r="A7" s="708"/>
      <c r="B7" s="708"/>
      <c r="C7" s="708"/>
      <c r="D7" s="708"/>
      <c r="E7" s="708"/>
      <c r="F7" s="708"/>
      <c r="G7" s="708"/>
      <c r="H7" s="708"/>
      <c r="I7" s="708"/>
      <c r="J7" s="709"/>
      <c r="K7" s="709"/>
      <c r="L7" s="436" t="s">
        <v>359</v>
      </c>
    </row>
    <row r="8" spans="1:12" ht="13.9">
      <c r="A8" s="437"/>
      <c r="B8" s="710"/>
      <c r="C8" s="710"/>
      <c r="D8" s="710"/>
      <c r="E8" s="710"/>
      <c r="F8" s="438"/>
      <c r="G8" s="438"/>
      <c r="H8" s="439"/>
      <c r="I8" s="440"/>
      <c r="J8" s="441"/>
      <c r="K8" s="442"/>
      <c r="L8" s="437"/>
    </row>
    <row r="9" spans="1:12" ht="13.9">
      <c r="A9" s="443"/>
      <c r="B9" s="711"/>
      <c r="C9" s="711"/>
      <c r="D9" s="711"/>
      <c r="E9" s="711"/>
      <c r="F9" s="444"/>
      <c r="G9" s="444"/>
      <c r="H9" s="445"/>
      <c r="I9" s="440"/>
      <c r="J9" s="441"/>
      <c r="K9" s="446"/>
      <c r="L9" s="447"/>
    </row>
    <row r="10" spans="1:12" ht="13.9">
      <c r="A10" s="443"/>
      <c r="B10" s="711"/>
      <c r="C10" s="711"/>
      <c r="D10" s="711"/>
      <c r="E10" s="711"/>
      <c r="F10" s="444"/>
      <c r="G10" s="444"/>
      <c r="H10" s="448"/>
      <c r="I10" s="440"/>
      <c r="J10" s="441"/>
      <c r="K10" s="446"/>
      <c r="L10" s="447"/>
    </row>
    <row r="11" spans="1:12" ht="13.9">
      <c r="A11" s="443"/>
      <c r="B11" s="711"/>
      <c r="C11" s="711"/>
      <c r="D11" s="711"/>
      <c r="E11" s="711"/>
      <c r="F11" s="444"/>
      <c r="G11" s="444"/>
      <c r="H11" s="448"/>
      <c r="I11" s="440"/>
      <c r="J11" s="441"/>
      <c r="K11" s="446"/>
      <c r="L11" s="447"/>
    </row>
    <row r="12" spans="1:12" ht="13.9">
      <c r="A12" s="443"/>
      <c r="B12" s="711"/>
      <c r="C12" s="711"/>
      <c r="D12" s="711"/>
      <c r="E12" s="711"/>
      <c r="F12" s="444"/>
      <c r="G12" s="444"/>
      <c r="H12" s="448"/>
      <c r="I12" s="440"/>
      <c r="J12" s="441"/>
      <c r="K12" s="446"/>
      <c r="L12" s="447"/>
    </row>
    <row r="13" spans="1:12" ht="13.9">
      <c r="A13" s="443"/>
      <c r="B13" s="711"/>
      <c r="C13" s="711"/>
      <c r="D13" s="711"/>
      <c r="E13" s="711"/>
      <c r="F13" s="444"/>
      <c r="G13" s="444"/>
      <c r="H13" s="448"/>
      <c r="I13" s="440"/>
      <c r="J13" s="441"/>
      <c r="K13" s="446"/>
      <c r="L13" s="447"/>
    </row>
    <row r="14" spans="1:12" ht="13.9">
      <c r="A14" s="449"/>
      <c r="B14" s="711"/>
      <c r="C14" s="711"/>
      <c r="D14" s="711"/>
      <c r="E14" s="711"/>
      <c r="F14" s="444"/>
      <c r="G14" s="450"/>
      <c r="H14" s="451"/>
      <c r="I14" s="452"/>
      <c r="J14" s="441"/>
      <c r="K14" s="446"/>
      <c r="L14" s="447"/>
    </row>
    <row r="15" spans="1:12" ht="13.9">
      <c r="A15" s="449"/>
      <c r="B15" s="711"/>
      <c r="C15" s="711"/>
      <c r="D15" s="711"/>
      <c r="E15" s="711"/>
      <c r="F15" s="444"/>
      <c r="G15" s="450"/>
      <c r="H15" s="451"/>
      <c r="I15" s="452"/>
      <c r="J15" s="441"/>
      <c r="K15" s="446"/>
      <c r="L15" s="447"/>
    </row>
    <row r="16" spans="1:12" ht="13.9">
      <c r="A16" s="449"/>
      <c r="B16" s="711"/>
      <c r="C16" s="711"/>
      <c r="D16" s="711"/>
      <c r="E16" s="711"/>
      <c r="F16" s="444"/>
      <c r="G16" s="450"/>
      <c r="H16" s="451"/>
      <c r="I16" s="452"/>
      <c r="J16" s="441"/>
      <c r="K16" s="446"/>
      <c r="L16" s="447"/>
    </row>
    <row r="17" spans="1:12" ht="13.9">
      <c r="A17" s="449"/>
      <c r="B17" s="711"/>
      <c r="C17" s="711"/>
      <c r="D17" s="711"/>
      <c r="E17" s="711"/>
      <c r="F17" s="444"/>
      <c r="G17" s="450"/>
      <c r="H17" s="451"/>
      <c r="I17" s="452"/>
      <c r="J17" s="441"/>
      <c r="K17" s="446"/>
      <c r="L17" s="447"/>
    </row>
    <row r="18" spans="1:12" ht="13.9">
      <c r="A18" s="449"/>
      <c r="B18" s="711"/>
      <c r="C18" s="711"/>
      <c r="D18" s="711"/>
      <c r="E18" s="711"/>
      <c r="F18" s="444"/>
      <c r="G18" s="450"/>
      <c r="H18" s="451"/>
      <c r="I18" s="450"/>
      <c r="J18" s="441"/>
      <c r="K18" s="446"/>
      <c r="L18" s="447"/>
    </row>
    <row r="19" spans="1:12" ht="13.9">
      <c r="A19" s="453"/>
      <c r="B19" s="712"/>
      <c r="C19" s="712"/>
      <c r="D19" s="712"/>
      <c r="E19" s="712"/>
      <c r="F19" s="454">
        <v>0</v>
      </c>
      <c r="G19" s="454"/>
      <c r="H19" s="455"/>
      <c r="I19" s="454"/>
      <c r="J19" s="456">
        <v>0</v>
      </c>
      <c r="K19" s="446">
        <v>0</v>
      </c>
      <c r="L19" s="453">
        <f>ROUND(SUM(G19*H19*J19+G19*I19*K19),2)</f>
        <v>0</v>
      </c>
    </row>
    <row r="20" spans="1:12" ht="13.9">
      <c r="A20" s="457"/>
      <c r="B20" s="434"/>
      <c r="C20" s="434"/>
      <c r="D20" s="434"/>
      <c r="E20" s="434"/>
      <c r="F20" s="434"/>
      <c r="G20" s="434"/>
      <c r="H20" s="434"/>
      <c r="I20" s="434"/>
      <c r="J20" s="458"/>
      <c r="K20" s="459" t="s">
        <v>360</v>
      </c>
      <c r="L20" s="460"/>
    </row>
    <row r="21" spans="1:12" ht="13.9">
      <c r="A21" s="429"/>
      <c r="B21" s="430"/>
      <c r="C21" s="430"/>
      <c r="D21" s="430"/>
      <c r="E21" s="430"/>
      <c r="F21" s="430"/>
      <c r="G21" s="430"/>
      <c r="H21" s="430"/>
      <c r="I21" s="430"/>
      <c r="J21" s="461"/>
      <c r="K21" s="461"/>
      <c r="L21" s="462"/>
    </row>
    <row r="22" spans="1:12" ht="16.5" customHeight="1">
      <c r="A22" s="708" t="s">
        <v>123</v>
      </c>
      <c r="B22" s="709" t="s">
        <v>361</v>
      </c>
      <c r="C22" s="709"/>
      <c r="D22" s="709"/>
      <c r="E22" s="709"/>
      <c r="F22" s="709"/>
      <c r="G22" s="709"/>
      <c r="H22" s="709"/>
      <c r="I22" s="708" t="s">
        <v>59</v>
      </c>
      <c r="J22" s="713" t="s">
        <v>362</v>
      </c>
      <c r="K22" s="463" t="s">
        <v>363</v>
      </c>
      <c r="L22" s="433" t="s">
        <v>358</v>
      </c>
    </row>
    <row r="23" spans="1:12" ht="13.9">
      <c r="A23" s="708"/>
      <c r="B23" s="709"/>
      <c r="C23" s="709"/>
      <c r="D23" s="709"/>
      <c r="E23" s="709"/>
      <c r="F23" s="709"/>
      <c r="G23" s="709"/>
      <c r="H23" s="709"/>
      <c r="I23" s="708"/>
      <c r="J23" s="713"/>
      <c r="K23" s="436" t="s">
        <v>364</v>
      </c>
      <c r="L23" s="464" t="s">
        <v>359</v>
      </c>
    </row>
    <row r="24" spans="1:12" ht="13.9">
      <c r="A24" s="447"/>
      <c r="B24" s="714"/>
      <c r="C24" s="714"/>
      <c r="D24" s="714"/>
      <c r="E24" s="714"/>
      <c r="F24" s="714"/>
      <c r="G24" s="714"/>
      <c r="H24" s="714"/>
      <c r="I24" s="465"/>
      <c r="J24" s="466"/>
      <c r="K24" s="446"/>
      <c r="L24" s="467"/>
    </row>
    <row r="25" spans="1:12" ht="13.9">
      <c r="A25" s="447"/>
      <c r="B25" s="714"/>
      <c r="C25" s="714"/>
      <c r="D25" s="714"/>
      <c r="E25" s="714"/>
      <c r="F25" s="714"/>
      <c r="G25" s="714"/>
      <c r="H25" s="714"/>
      <c r="I25" s="465"/>
      <c r="J25" s="446"/>
      <c r="K25" s="446"/>
      <c r="L25" s="467"/>
    </row>
    <row r="26" spans="1:12" ht="13.9">
      <c r="A26" s="447"/>
      <c r="B26" s="714"/>
      <c r="C26" s="714"/>
      <c r="D26" s="714"/>
      <c r="E26" s="714"/>
      <c r="F26" s="714"/>
      <c r="G26" s="714"/>
      <c r="H26" s="714"/>
      <c r="I26" s="465"/>
      <c r="J26" s="446"/>
      <c r="K26" s="446"/>
      <c r="L26" s="467"/>
    </row>
    <row r="27" spans="1:12" ht="13.9">
      <c r="A27" s="447"/>
      <c r="B27" s="714"/>
      <c r="C27" s="714"/>
      <c r="D27" s="714"/>
      <c r="E27" s="714"/>
      <c r="F27" s="714"/>
      <c r="G27" s="714"/>
      <c r="H27" s="714"/>
      <c r="I27" s="465"/>
      <c r="J27" s="446"/>
      <c r="K27" s="446"/>
      <c r="L27" s="467"/>
    </row>
    <row r="28" spans="1:12" ht="13.9">
      <c r="A28" s="453"/>
      <c r="B28" s="715"/>
      <c r="C28" s="715"/>
      <c r="D28" s="715"/>
      <c r="E28" s="715"/>
      <c r="F28" s="715"/>
      <c r="G28" s="715"/>
      <c r="H28" s="715"/>
      <c r="I28" s="465"/>
      <c r="J28" s="456"/>
      <c r="K28" s="446"/>
      <c r="L28" s="467"/>
    </row>
    <row r="29" spans="1:12" ht="13.9">
      <c r="A29" s="429"/>
      <c r="B29" s="430"/>
      <c r="C29" s="430"/>
      <c r="D29" s="430"/>
      <c r="E29" s="430"/>
      <c r="F29" s="430"/>
      <c r="G29" s="430"/>
      <c r="H29" s="462"/>
      <c r="I29" s="716" t="s">
        <v>365</v>
      </c>
      <c r="J29" s="716"/>
      <c r="K29" s="716"/>
      <c r="L29" s="469"/>
    </row>
    <row r="30" spans="1:12" ht="13.9">
      <c r="A30" s="429"/>
      <c r="B30" s="430"/>
      <c r="C30" s="430"/>
      <c r="D30" s="430"/>
      <c r="E30" s="430"/>
      <c r="F30" s="430"/>
      <c r="G30" s="430"/>
      <c r="H30" s="462"/>
      <c r="I30" s="717" t="s">
        <v>366</v>
      </c>
      <c r="J30" s="717"/>
      <c r="K30" s="470"/>
      <c r="L30" s="471"/>
    </row>
    <row r="31" spans="1:12" ht="13.9">
      <c r="A31" s="472"/>
      <c r="B31" s="434"/>
      <c r="C31" s="434"/>
      <c r="D31" s="434"/>
      <c r="E31" s="434"/>
      <c r="F31" s="434"/>
      <c r="G31" s="434"/>
      <c r="H31" s="473"/>
      <c r="I31" s="718" t="s">
        <v>367</v>
      </c>
      <c r="J31" s="718"/>
      <c r="K31" s="718"/>
      <c r="L31" s="474"/>
    </row>
    <row r="33" spans="1:14" ht="13.9">
      <c r="A33" s="475"/>
      <c r="B33" s="476"/>
      <c r="C33" s="476"/>
      <c r="D33" s="476"/>
      <c r="E33" s="476"/>
      <c r="F33" s="476"/>
      <c r="G33" s="476"/>
      <c r="H33" s="477"/>
      <c r="I33" s="478"/>
      <c r="J33" s="478"/>
      <c r="K33" s="479" t="s">
        <v>368</v>
      </c>
      <c r="L33" s="471">
        <f>L31+L20</f>
        <v>0</v>
      </c>
    </row>
    <row r="34" spans="1:14" ht="13.9">
      <c r="A34" s="475" t="s">
        <v>369</v>
      </c>
      <c r="B34" s="476"/>
      <c r="C34" s="476"/>
      <c r="D34" s="477"/>
      <c r="E34" s="468"/>
      <c r="F34" s="480"/>
      <c r="G34" s="480"/>
      <c r="H34" s="481"/>
      <c r="I34" s="719" t="s">
        <v>370</v>
      </c>
      <c r="J34" s="719"/>
      <c r="K34" s="719"/>
      <c r="L34" s="482"/>
    </row>
    <row r="35" spans="1:14" ht="13.9">
      <c r="A35" s="429"/>
      <c r="B35" s="430"/>
      <c r="C35" s="430"/>
      <c r="D35" s="430"/>
      <c r="E35" s="430"/>
      <c r="F35" s="430"/>
      <c r="G35" s="430"/>
      <c r="H35" s="430"/>
      <c r="I35" s="483"/>
      <c r="J35" s="483"/>
      <c r="K35" s="483"/>
      <c r="L35" s="462"/>
    </row>
    <row r="36" spans="1:14" ht="16.5" customHeight="1">
      <c r="A36" s="708" t="s">
        <v>123</v>
      </c>
      <c r="B36" s="708" t="s">
        <v>371</v>
      </c>
      <c r="C36" s="708"/>
      <c r="D36" s="708"/>
      <c r="E36" s="708"/>
      <c r="F36" s="708"/>
      <c r="G36" s="708"/>
      <c r="H36" s="708"/>
      <c r="I36" s="708" t="s">
        <v>59</v>
      </c>
      <c r="J36" s="713" t="s">
        <v>372</v>
      </c>
      <c r="K36" s="725" t="s">
        <v>373</v>
      </c>
      <c r="L36" s="433" t="s">
        <v>374</v>
      </c>
    </row>
    <row r="37" spans="1:14" ht="13.9">
      <c r="A37" s="708"/>
      <c r="B37" s="708"/>
      <c r="C37" s="708"/>
      <c r="D37" s="708"/>
      <c r="E37" s="708"/>
      <c r="F37" s="708"/>
      <c r="G37" s="708"/>
      <c r="H37" s="708"/>
      <c r="I37" s="708"/>
      <c r="J37" s="713"/>
      <c r="K37" s="725"/>
      <c r="L37" s="464" t="s">
        <v>9</v>
      </c>
      <c r="M37" s="520"/>
      <c r="N37" s="520" t="s">
        <v>377</v>
      </c>
    </row>
    <row r="38" spans="1:14" ht="15" customHeight="1">
      <c r="A38" s="447" t="s">
        <v>392</v>
      </c>
      <c r="B38" s="722" t="s">
        <v>390</v>
      </c>
      <c r="C38" s="722"/>
      <c r="D38" s="722"/>
      <c r="E38" s="722"/>
      <c r="F38" s="722"/>
      <c r="G38" s="722"/>
      <c r="H38" s="722"/>
      <c r="I38" s="485" t="s">
        <v>48</v>
      </c>
      <c r="J38" s="521">
        <f>2*2</f>
        <v>4</v>
      </c>
      <c r="K38" s="487">
        <v>30</v>
      </c>
      <c r="L38" s="522">
        <f>K38*J38</f>
        <v>120</v>
      </c>
      <c r="M38" s="488"/>
      <c r="N38" s="488" t="s">
        <v>387</v>
      </c>
    </row>
    <row r="39" spans="1:14" ht="13.9">
      <c r="A39" s="443"/>
      <c r="B39" s="722"/>
      <c r="C39" s="722"/>
      <c r="D39" s="722"/>
      <c r="E39" s="722"/>
      <c r="F39" s="722"/>
      <c r="G39" s="722"/>
      <c r="H39" s="722"/>
      <c r="I39" s="485"/>
      <c r="J39" s="518"/>
      <c r="K39" s="487"/>
      <c r="L39" s="491"/>
      <c r="M39" s="488"/>
    </row>
    <row r="40" spans="1:14" ht="13.9">
      <c r="A40" s="443"/>
      <c r="B40" s="722"/>
      <c r="C40" s="722"/>
      <c r="D40" s="722"/>
      <c r="E40" s="722"/>
      <c r="F40" s="722"/>
      <c r="G40" s="722"/>
      <c r="H40" s="722"/>
      <c r="I40" s="485"/>
      <c r="J40" s="518"/>
      <c r="K40" s="487"/>
      <c r="L40" s="491"/>
    </row>
    <row r="41" spans="1:14" ht="13.9">
      <c r="A41" s="443"/>
      <c r="B41" s="722"/>
      <c r="C41" s="722"/>
      <c r="D41" s="722"/>
      <c r="E41" s="722"/>
      <c r="F41" s="722"/>
      <c r="G41" s="722"/>
      <c r="H41" s="722"/>
      <c r="I41" s="485"/>
      <c r="J41" s="518"/>
      <c r="K41" s="487"/>
      <c r="L41" s="491"/>
    </row>
    <row r="42" spans="1:14" ht="13.9">
      <c r="A42" s="443"/>
      <c r="B42" s="722"/>
      <c r="C42" s="722"/>
      <c r="D42" s="722"/>
      <c r="E42" s="722"/>
      <c r="F42" s="722"/>
      <c r="G42" s="722"/>
      <c r="H42" s="722"/>
      <c r="I42" s="485"/>
      <c r="J42" s="518"/>
      <c r="K42" s="487"/>
      <c r="L42" s="491"/>
    </row>
    <row r="43" spans="1:14" ht="13.9">
      <c r="A43" s="443"/>
      <c r="B43" s="722"/>
      <c r="C43" s="722"/>
      <c r="D43" s="722"/>
      <c r="E43" s="722"/>
      <c r="F43" s="722"/>
      <c r="G43" s="722"/>
      <c r="H43" s="722"/>
      <c r="I43" s="485"/>
      <c r="J43" s="489"/>
      <c r="K43" s="487"/>
      <c r="L43" s="491"/>
    </row>
    <row r="44" spans="1:14" ht="13.9">
      <c r="A44" s="443"/>
      <c r="B44" s="722"/>
      <c r="C44" s="722"/>
      <c r="D44" s="722"/>
      <c r="E44" s="722"/>
      <c r="F44" s="722"/>
      <c r="G44" s="722"/>
      <c r="H44" s="722"/>
      <c r="I44" s="485"/>
      <c r="J44" s="492"/>
      <c r="K44" s="487"/>
      <c r="L44" s="491"/>
    </row>
    <row r="45" spans="1:14" ht="13.9">
      <c r="A45" s="443"/>
      <c r="B45" s="722"/>
      <c r="C45" s="722"/>
      <c r="D45" s="722"/>
      <c r="E45" s="722"/>
      <c r="F45" s="722"/>
      <c r="G45" s="722"/>
      <c r="H45" s="722"/>
      <c r="I45" s="485"/>
      <c r="J45" s="492"/>
      <c r="K45" s="487"/>
      <c r="L45" s="491"/>
    </row>
    <row r="46" spans="1:14" ht="13.9">
      <c r="A46" s="443"/>
      <c r="B46" s="722"/>
      <c r="C46" s="722"/>
      <c r="D46" s="722"/>
      <c r="E46" s="722"/>
      <c r="F46" s="722"/>
      <c r="G46" s="722"/>
      <c r="H46" s="722"/>
      <c r="I46" s="485"/>
      <c r="J46" s="492"/>
      <c r="K46" s="487"/>
      <c r="L46" s="491"/>
    </row>
    <row r="47" spans="1:14" ht="13.9">
      <c r="A47" s="453"/>
      <c r="B47" s="722"/>
      <c r="C47" s="722"/>
      <c r="D47" s="722"/>
      <c r="E47" s="722"/>
      <c r="F47" s="722"/>
      <c r="G47" s="722"/>
      <c r="H47" s="722"/>
      <c r="I47" s="485"/>
      <c r="J47" s="493"/>
      <c r="K47" s="487"/>
      <c r="L47" s="494"/>
    </row>
    <row r="48" spans="1:14" ht="13.9">
      <c r="A48" s="495"/>
      <c r="B48" s="496"/>
      <c r="C48" s="496"/>
      <c r="D48" s="496"/>
      <c r="E48" s="496"/>
      <c r="F48" s="496"/>
      <c r="G48" s="496"/>
      <c r="H48" s="496"/>
      <c r="I48" s="496"/>
      <c r="J48" s="497"/>
      <c r="K48" s="459" t="s">
        <v>379</v>
      </c>
      <c r="L48" s="519">
        <f>SUM(L38:L47)</f>
        <v>120</v>
      </c>
    </row>
    <row r="49" spans="1:14" ht="13.9">
      <c r="A49" s="499" t="s">
        <v>346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500"/>
      <c r="M49" s="501"/>
      <c r="N49" s="501"/>
    </row>
    <row r="50" spans="1:14" ht="15" customHeight="1">
      <c r="A50" s="502"/>
      <c r="B50" s="478"/>
      <c r="C50" s="478"/>
      <c r="D50" s="478"/>
      <c r="E50" s="478"/>
      <c r="F50" s="478"/>
      <c r="G50" s="478"/>
      <c r="H50" s="478"/>
      <c r="I50" s="503"/>
      <c r="J50" s="723" t="s">
        <v>380</v>
      </c>
      <c r="K50" s="723"/>
      <c r="L50" s="504">
        <f>SUM(L34+L48)</f>
        <v>120</v>
      </c>
      <c r="M50" s="223"/>
      <c r="N50" s="223"/>
    </row>
    <row r="51" spans="1:14" ht="13.5">
      <c r="A51" s="505"/>
      <c r="B51" s="506"/>
      <c r="C51" s="506"/>
      <c r="D51" s="506"/>
      <c r="E51" s="506"/>
      <c r="F51" s="506"/>
      <c r="G51" s="506"/>
      <c r="H51" s="506"/>
      <c r="I51" s="507"/>
      <c r="J51" s="508" t="s">
        <v>42</v>
      </c>
      <c r="K51" s="509"/>
      <c r="L51" s="510">
        <f>K51*L50</f>
        <v>0</v>
      </c>
    </row>
    <row r="52" spans="1:14" ht="13.5">
      <c r="A52" s="511"/>
      <c r="B52" s="512"/>
      <c r="C52" s="512"/>
      <c r="D52" s="512"/>
      <c r="E52" s="512"/>
      <c r="F52" s="512"/>
      <c r="G52" s="512"/>
      <c r="H52" s="512"/>
      <c r="I52" s="513"/>
      <c r="J52" s="514" t="s">
        <v>381</v>
      </c>
      <c r="K52" s="515"/>
      <c r="L52" s="516">
        <f>ROUND(SUM(L50+L51),2)</f>
        <v>120</v>
      </c>
    </row>
    <row r="53" spans="1:14" ht="13.5">
      <c r="M53" s="517"/>
      <c r="N53" s="517"/>
    </row>
    <row r="54" spans="1:14" ht="13.5"/>
    <row r="55" spans="1:14" ht="13.5"/>
    <row r="56" spans="1:14" ht="13.5"/>
    <row r="57" spans="1:14" ht="13.5"/>
  </sheetData>
  <mergeCells count="53">
    <mergeCell ref="J50:K50"/>
    <mergeCell ref="B43:H43"/>
    <mergeCell ref="B44:H44"/>
    <mergeCell ref="B45:H45"/>
    <mergeCell ref="B46:H46"/>
    <mergeCell ref="B47:H47"/>
    <mergeCell ref="B38:H38"/>
    <mergeCell ref="B39:H39"/>
    <mergeCell ref="B40:H40"/>
    <mergeCell ref="B41:H41"/>
    <mergeCell ref="B42:H42"/>
    <mergeCell ref="A36:A37"/>
    <mergeCell ref="B36:H37"/>
    <mergeCell ref="I36:I37"/>
    <mergeCell ref="J36:J37"/>
    <mergeCell ref="K36:K37"/>
    <mergeCell ref="B28:H28"/>
    <mergeCell ref="I29:K29"/>
    <mergeCell ref="I30:J30"/>
    <mergeCell ref="I31:K31"/>
    <mergeCell ref="I34:K34"/>
    <mergeCell ref="J22:J23"/>
    <mergeCell ref="B24:H24"/>
    <mergeCell ref="B25:H25"/>
    <mergeCell ref="B26:H26"/>
    <mergeCell ref="B27:H27"/>
    <mergeCell ref="B18:E18"/>
    <mergeCell ref="B19:E19"/>
    <mergeCell ref="A22:A23"/>
    <mergeCell ref="B22:H23"/>
    <mergeCell ref="I22:I23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A1:L2"/>
    <mergeCell ref="A4:B4"/>
    <mergeCell ref="E4:K5"/>
    <mergeCell ref="A5:B5"/>
    <mergeCell ref="A6:A7"/>
    <mergeCell ref="B6:E7"/>
    <mergeCell ref="F6:F7"/>
    <mergeCell ref="G6:G7"/>
    <mergeCell ref="H6:H7"/>
    <mergeCell ref="I6:I7"/>
    <mergeCell ref="J6:J7"/>
    <mergeCell ref="K6:K7"/>
  </mergeCells>
  <pageMargins left="0.51180555555555496" right="0.51180555555555496" top="0.78749999999999998" bottom="0.78749999999999998" header="0.51180555555555496" footer="0.51180555555555496"/>
  <pageSetup paperSize="9" scale="83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FF"/>
  </sheetPr>
  <dimension ref="A1:N57"/>
  <sheetViews>
    <sheetView zoomScaleNormal="100" workbookViewId="0"/>
  </sheetViews>
  <sheetFormatPr defaultColWidth="8.7109375" defaultRowHeight="15"/>
  <cols>
    <col min="5" max="5" width="5.28515625" customWidth="1"/>
    <col min="261" max="261" width="5.28515625" customWidth="1"/>
    <col min="517" max="517" width="5.28515625" customWidth="1"/>
    <col min="773" max="773" width="5.28515625" customWidth="1"/>
  </cols>
  <sheetData>
    <row r="1" spans="1:12" ht="13.9">
      <c r="A1" s="704" t="s">
        <v>349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2" ht="13.9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</row>
    <row r="3" spans="1:12" ht="13.9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 t="s">
        <v>350</v>
      </c>
      <c r="L3" s="431">
        <v>45257</v>
      </c>
    </row>
    <row r="4" spans="1:12" ht="16.5" customHeight="1">
      <c r="A4" s="705" t="s">
        <v>123</v>
      </c>
      <c r="B4" s="705"/>
      <c r="C4" s="432" t="s">
        <v>351</v>
      </c>
      <c r="D4" s="432"/>
      <c r="E4" s="724" t="s">
        <v>393</v>
      </c>
      <c r="F4" s="724"/>
      <c r="G4" s="724"/>
      <c r="H4" s="724"/>
      <c r="I4" s="724"/>
      <c r="J4" s="724"/>
      <c r="K4" s="724"/>
      <c r="L4" s="433" t="s">
        <v>18</v>
      </c>
    </row>
    <row r="5" spans="1:12" ht="13.9">
      <c r="A5" s="707" t="s">
        <v>394</v>
      </c>
      <c r="B5" s="707"/>
      <c r="C5" s="434"/>
      <c r="D5" s="434"/>
      <c r="E5" s="724"/>
      <c r="F5" s="724"/>
      <c r="G5" s="724"/>
      <c r="H5" s="724"/>
      <c r="I5" s="724"/>
      <c r="J5" s="724"/>
      <c r="K5" s="724"/>
      <c r="L5" s="435"/>
    </row>
    <row r="6" spans="1:12" ht="16.5" customHeight="1">
      <c r="A6" s="708" t="s">
        <v>123</v>
      </c>
      <c r="B6" s="708" t="s">
        <v>353</v>
      </c>
      <c r="C6" s="708"/>
      <c r="D6" s="708"/>
      <c r="E6" s="708"/>
      <c r="F6" s="708" t="s">
        <v>59</v>
      </c>
      <c r="G6" s="708" t="s">
        <v>67</v>
      </c>
      <c r="H6" s="708" t="s">
        <v>354</v>
      </c>
      <c r="I6" s="708" t="s">
        <v>355</v>
      </c>
      <c r="J6" s="709" t="s">
        <v>356</v>
      </c>
      <c r="K6" s="709" t="s">
        <v>357</v>
      </c>
      <c r="L6" s="433" t="s">
        <v>358</v>
      </c>
    </row>
    <row r="7" spans="1:12" ht="13.9">
      <c r="A7" s="708"/>
      <c r="B7" s="708"/>
      <c r="C7" s="708"/>
      <c r="D7" s="708"/>
      <c r="E7" s="708"/>
      <c r="F7" s="708"/>
      <c r="G7" s="708"/>
      <c r="H7" s="708"/>
      <c r="I7" s="708"/>
      <c r="J7" s="709"/>
      <c r="K7" s="709"/>
      <c r="L7" s="436" t="s">
        <v>359</v>
      </c>
    </row>
    <row r="8" spans="1:12" ht="13.9">
      <c r="A8" s="437"/>
      <c r="B8" s="710"/>
      <c r="C8" s="710"/>
      <c r="D8" s="710"/>
      <c r="E8" s="710"/>
      <c r="F8" s="438"/>
      <c r="G8" s="438"/>
      <c r="H8" s="439"/>
      <c r="I8" s="440"/>
      <c r="J8" s="441"/>
      <c r="K8" s="442"/>
      <c r="L8" s="437"/>
    </row>
    <row r="9" spans="1:12" ht="13.9">
      <c r="A9" s="443"/>
      <c r="B9" s="711"/>
      <c r="C9" s="711"/>
      <c r="D9" s="711"/>
      <c r="E9" s="711"/>
      <c r="F9" s="444"/>
      <c r="G9" s="444"/>
      <c r="H9" s="445"/>
      <c r="I9" s="440"/>
      <c r="J9" s="441"/>
      <c r="K9" s="446"/>
      <c r="L9" s="447"/>
    </row>
    <row r="10" spans="1:12" ht="13.9">
      <c r="A10" s="443"/>
      <c r="B10" s="711"/>
      <c r="C10" s="711"/>
      <c r="D10" s="711"/>
      <c r="E10" s="711"/>
      <c r="F10" s="444"/>
      <c r="G10" s="444"/>
      <c r="H10" s="448"/>
      <c r="I10" s="440"/>
      <c r="J10" s="441"/>
      <c r="K10" s="446"/>
      <c r="L10" s="447"/>
    </row>
    <row r="11" spans="1:12" ht="13.9">
      <c r="A11" s="443"/>
      <c r="B11" s="711"/>
      <c r="C11" s="711"/>
      <c r="D11" s="711"/>
      <c r="E11" s="711"/>
      <c r="F11" s="444"/>
      <c r="G11" s="444"/>
      <c r="H11" s="448"/>
      <c r="I11" s="440"/>
      <c r="J11" s="441"/>
      <c r="K11" s="446"/>
      <c r="L11" s="447"/>
    </row>
    <row r="12" spans="1:12" ht="13.9">
      <c r="A12" s="443"/>
      <c r="B12" s="711"/>
      <c r="C12" s="711"/>
      <c r="D12" s="711"/>
      <c r="E12" s="711"/>
      <c r="F12" s="444"/>
      <c r="G12" s="444"/>
      <c r="H12" s="448"/>
      <c r="I12" s="440"/>
      <c r="J12" s="441"/>
      <c r="K12" s="446"/>
      <c r="L12" s="447"/>
    </row>
    <row r="13" spans="1:12" ht="13.9">
      <c r="A13" s="443"/>
      <c r="B13" s="711"/>
      <c r="C13" s="711"/>
      <c r="D13" s="711"/>
      <c r="E13" s="711"/>
      <c r="F13" s="444"/>
      <c r="G13" s="444"/>
      <c r="H13" s="448"/>
      <c r="I13" s="440"/>
      <c r="J13" s="441"/>
      <c r="K13" s="446"/>
      <c r="L13" s="447"/>
    </row>
    <row r="14" spans="1:12" ht="13.9">
      <c r="A14" s="449"/>
      <c r="B14" s="711"/>
      <c r="C14" s="711"/>
      <c r="D14" s="711"/>
      <c r="E14" s="711"/>
      <c r="F14" s="444"/>
      <c r="G14" s="450"/>
      <c r="H14" s="451"/>
      <c r="I14" s="452"/>
      <c r="J14" s="441"/>
      <c r="K14" s="446"/>
      <c r="L14" s="447"/>
    </row>
    <row r="15" spans="1:12" ht="13.9">
      <c r="A15" s="449"/>
      <c r="B15" s="711"/>
      <c r="C15" s="711"/>
      <c r="D15" s="711"/>
      <c r="E15" s="711"/>
      <c r="F15" s="444"/>
      <c r="G15" s="450"/>
      <c r="H15" s="451"/>
      <c r="I15" s="452"/>
      <c r="J15" s="441"/>
      <c r="K15" s="446"/>
      <c r="L15" s="447"/>
    </row>
    <row r="16" spans="1:12" ht="13.9">
      <c r="A16" s="449"/>
      <c r="B16" s="711"/>
      <c r="C16" s="711"/>
      <c r="D16" s="711"/>
      <c r="E16" s="711"/>
      <c r="F16" s="444"/>
      <c r="G16" s="450"/>
      <c r="H16" s="451"/>
      <c r="I16" s="452"/>
      <c r="J16" s="441"/>
      <c r="K16" s="446"/>
      <c r="L16" s="447"/>
    </row>
    <row r="17" spans="1:12" ht="13.9">
      <c r="A17" s="449"/>
      <c r="B17" s="711"/>
      <c r="C17" s="711"/>
      <c r="D17" s="711"/>
      <c r="E17" s="711"/>
      <c r="F17" s="444"/>
      <c r="G17" s="450"/>
      <c r="H17" s="451"/>
      <c r="I17" s="452"/>
      <c r="J17" s="441"/>
      <c r="K17" s="446"/>
      <c r="L17" s="447"/>
    </row>
    <row r="18" spans="1:12" ht="13.9">
      <c r="A18" s="449"/>
      <c r="B18" s="711"/>
      <c r="C18" s="711"/>
      <c r="D18" s="711"/>
      <c r="E18" s="711"/>
      <c r="F18" s="444"/>
      <c r="G18" s="450"/>
      <c r="H18" s="451"/>
      <c r="I18" s="450"/>
      <c r="J18" s="441"/>
      <c r="K18" s="446"/>
      <c r="L18" s="447"/>
    </row>
    <row r="19" spans="1:12" ht="13.9">
      <c r="A19" s="453"/>
      <c r="B19" s="712"/>
      <c r="C19" s="712"/>
      <c r="D19" s="712"/>
      <c r="E19" s="712"/>
      <c r="F19" s="454">
        <v>0</v>
      </c>
      <c r="G19" s="454"/>
      <c r="H19" s="455"/>
      <c r="I19" s="454"/>
      <c r="J19" s="456">
        <v>0</v>
      </c>
      <c r="K19" s="446">
        <v>0</v>
      </c>
      <c r="L19" s="453">
        <f>ROUND(SUM(G19*H19*J19+G19*I19*K19),2)</f>
        <v>0</v>
      </c>
    </row>
    <row r="20" spans="1:12" ht="13.9">
      <c r="A20" s="457"/>
      <c r="B20" s="434"/>
      <c r="C20" s="434"/>
      <c r="D20" s="434"/>
      <c r="E20" s="434"/>
      <c r="F20" s="434"/>
      <c r="G20" s="434"/>
      <c r="H20" s="434"/>
      <c r="I20" s="434"/>
      <c r="J20" s="458"/>
      <c r="K20" s="459" t="s">
        <v>360</v>
      </c>
      <c r="L20" s="460"/>
    </row>
    <row r="21" spans="1:12" ht="13.9">
      <c r="A21" s="429"/>
      <c r="B21" s="430"/>
      <c r="C21" s="430"/>
      <c r="D21" s="430"/>
      <c r="E21" s="430"/>
      <c r="F21" s="430"/>
      <c r="G21" s="430"/>
      <c r="H21" s="430"/>
      <c r="I21" s="430"/>
      <c r="J21" s="461"/>
      <c r="K21" s="461"/>
      <c r="L21" s="462"/>
    </row>
    <row r="22" spans="1:12" ht="16.5" customHeight="1">
      <c r="A22" s="708" t="s">
        <v>123</v>
      </c>
      <c r="B22" s="709" t="s">
        <v>361</v>
      </c>
      <c r="C22" s="709"/>
      <c r="D22" s="709"/>
      <c r="E22" s="709"/>
      <c r="F22" s="709"/>
      <c r="G22" s="709"/>
      <c r="H22" s="709"/>
      <c r="I22" s="708" t="s">
        <v>59</v>
      </c>
      <c r="J22" s="713" t="s">
        <v>362</v>
      </c>
      <c r="K22" s="463" t="s">
        <v>363</v>
      </c>
      <c r="L22" s="433" t="s">
        <v>358</v>
      </c>
    </row>
    <row r="23" spans="1:12" ht="13.9">
      <c r="A23" s="708"/>
      <c r="B23" s="709"/>
      <c r="C23" s="709"/>
      <c r="D23" s="709"/>
      <c r="E23" s="709"/>
      <c r="F23" s="709"/>
      <c r="G23" s="709"/>
      <c r="H23" s="709"/>
      <c r="I23" s="708"/>
      <c r="J23" s="713"/>
      <c r="K23" s="436" t="s">
        <v>364</v>
      </c>
      <c r="L23" s="464" t="s">
        <v>359</v>
      </c>
    </row>
    <row r="24" spans="1:12" ht="13.9">
      <c r="A24" s="447"/>
      <c r="B24" s="714"/>
      <c r="C24" s="714"/>
      <c r="D24" s="714"/>
      <c r="E24" s="714"/>
      <c r="F24" s="714"/>
      <c r="G24" s="714"/>
      <c r="H24" s="714"/>
      <c r="I24" s="465"/>
      <c r="J24" s="466"/>
      <c r="K24" s="446"/>
      <c r="L24" s="467"/>
    </row>
    <row r="25" spans="1:12" ht="13.9">
      <c r="A25" s="447"/>
      <c r="B25" s="714"/>
      <c r="C25" s="714"/>
      <c r="D25" s="714"/>
      <c r="E25" s="714"/>
      <c r="F25" s="714"/>
      <c r="G25" s="714"/>
      <c r="H25" s="714"/>
      <c r="I25" s="465"/>
      <c r="J25" s="446"/>
      <c r="K25" s="446"/>
      <c r="L25" s="467"/>
    </row>
    <row r="26" spans="1:12" ht="13.9">
      <c r="A26" s="447"/>
      <c r="B26" s="714"/>
      <c r="C26" s="714"/>
      <c r="D26" s="714"/>
      <c r="E26" s="714"/>
      <c r="F26" s="714"/>
      <c r="G26" s="714"/>
      <c r="H26" s="714"/>
      <c r="I26" s="465"/>
      <c r="J26" s="446"/>
      <c r="K26" s="446"/>
      <c r="L26" s="467"/>
    </row>
    <row r="27" spans="1:12" ht="13.9">
      <c r="A27" s="447"/>
      <c r="B27" s="714"/>
      <c r="C27" s="714"/>
      <c r="D27" s="714"/>
      <c r="E27" s="714"/>
      <c r="F27" s="714"/>
      <c r="G27" s="714"/>
      <c r="H27" s="714"/>
      <c r="I27" s="465"/>
      <c r="J27" s="446"/>
      <c r="K27" s="446"/>
      <c r="L27" s="467"/>
    </row>
    <row r="28" spans="1:12" ht="13.9">
      <c r="A28" s="453"/>
      <c r="B28" s="715"/>
      <c r="C28" s="715"/>
      <c r="D28" s="715"/>
      <c r="E28" s="715"/>
      <c r="F28" s="715"/>
      <c r="G28" s="715"/>
      <c r="H28" s="715"/>
      <c r="I28" s="465"/>
      <c r="J28" s="456"/>
      <c r="K28" s="446"/>
      <c r="L28" s="467"/>
    </row>
    <row r="29" spans="1:12" ht="13.9">
      <c r="A29" s="429"/>
      <c r="B29" s="430"/>
      <c r="C29" s="430"/>
      <c r="D29" s="430"/>
      <c r="E29" s="430"/>
      <c r="F29" s="430"/>
      <c r="G29" s="430"/>
      <c r="H29" s="462"/>
      <c r="I29" s="716" t="s">
        <v>365</v>
      </c>
      <c r="J29" s="716"/>
      <c r="K29" s="716"/>
      <c r="L29" s="469"/>
    </row>
    <row r="30" spans="1:12" ht="13.9">
      <c r="A30" s="429"/>
      <c r="B30" s="430"/>
      <c r="C30" s="430"/>
      <c r="D30" s="430"/>
      <c r="E30" s="430"/>
      <c r="F30" s="430"/>
      <c r="G30" s="430"/>
      <c r="H30" s="462"/>
      <c r="I30" s="717" t="s">
        <v>366</v>
      </c>
      <c r="J30" s="717"/>
      <c r="K30" s="470"/>
      <c r="L30" s="471"/>
    </row>
    <row r="31" spans="1:12" ht="13.9">
      <c r="A31" s="472"/>
      <c r="B31" s="434"/>
      <c r="C31" s="434"/>
      <c r="D31" s="434"/>
      <c r="E31" s="434"/>
      <c r="F31" s="434"/>
      <c r="G31" s="434"/>
      <c r="H31" s="473"/>
      <c r="I31" s="718" t="s">
        <v>367</v>
      </c>
      <c r="J31" s="718"/>
      <c r="K31" s="718"/>
      <c r="L31" s="474"/>
    </row>
    <row r="33" spans="1:14" ht="13.9">
      <c r="A33" s="475"/>
      <c r="B33" s="476"/>
      <c r="C33" s="476"/>
      <c r="D33" s="476"/>
      <c r="E33" s="476"/>
      <c r="F33" s="476"/>
      <c r="G33" s="476"/>
      <c r="H33" s="477"/>
      <c r="I33" s="478"/>
      <c r="J33" s="478"/>
      <c r="K33" s="479" t="s">
        <v>368</v>
      </c>
      <c r="L33" s="471">
        <f>L31+L20</f>
        <v>0</v>
      </c>
    </row>
    <row r="34" spans="1:14" ht="13.9">
      <c r="A34" s="475" t="s">
        <v>369</v>
      </c>
      <c r="B34" s="476"/>
      <c r="C34" s="476"/>
      <c r="D34" s="477"/>
      <c r="E34" s="468"/>
      <c r="F34" s="480"/>
      <c r="G34" s="480"/>
      <c r="H34" s="481"/>
      <c r="I34" s="719" t="s">
        <v>370</v>
      </c>
      <c r="J34" s="719"/>
      <c r="K34" s="719"/>
      <c r="L34" s="482"/>
    </row>
    <row r="35" spans="1:14" ht="13.9">
      <c r="A35" s="429"/>
      <c r="B35" s="430"/>
      <c r="C35" s="430"/>
      <c r="D35" s="430"/>
      <c r="E35" s="430"/>
      <c r="F35" s="430"/>
      <c r="G35" s="430"/>
      <c r="H35" s="430"/>
      <c r="I35" s="483"/>
      <c r="J35" s="483"/>
      <c r="K35" s="483"/>
      <c r="L35" s="462"/>
    </row>
    <row r="36" spans="1:14" ht="16.5" customHeight="1">
      <c r="A36" s="708" t="s">
        <v>123</v>
      </c>
      <c r="B36" s="708" t="s">
        <v>371</v>
      </c>
      <c r="C36" s="708"/>
      <c r="D36" s="708"/>
      <c r="E36" s="708"/>
      <c r="F36" s="708"/>
      <c r="G36" s="708"/>
      <c r="H36" s="708"/>
      <c r="I36" s="708" t="s">
        <v>59</v>
      </c>
      <c r="J36" s="713" t="s">
        <v>372</v>
      </c>
      <c r="K36" s="708" t="s">
        <v>373</v>
      </c>
      <c r="L36" s="433" t="s">
        <v>374</v>
      </c>
    </row>
    <row r="37" spans="1:14" ht="13.9">
      <c r="A37" s="708"/>
      <c r="B37" s="708"/>
      <c r="C37" s="708"/>
      <c r="D37" s="708"/>
      <c r="E37" s="708"/>
      <c r="F37" s="708"/>
      <c r="G37" s="708"/>
      <c r="H37" s="708"/>
      <c r="I37" s="708"/>
      <c r="J37" s="713"/>
      <c r="K37" s="708"/>
      <c r="L37" s="464" t="s">
        <v>9</v>
      </c>
    </row>
    <row r="38" spans="1:14" ht="15" customHeight="1">
      <c r="A38" s="447" t="s">
        <v>395</v>
      </c>
      <c r="B38" s="722" t="s">
        <v>396</v>
      </c>
      <c r="C38" s="722"/>
      <c r="D38" s="722"/>
      <c r="E38" s="722"/>
      <c r="F38" s="722"/>
      <c r="G38" s="722"/>
      <c r="H38" s="722"/>
      <c r="I38" s="485" t="s">
        <v>59</v>
      </c>
      <c r="J38" s="486">
        <f>22*2*(1.09)</f>
        <v>47.96</v>
      </c>
      <c r="K38" s="523">
        <v>7.7</v>
      </c>
      <c r="L38" s="467">
        <f>K38*J38</f>
        <v>369.29200000000003</v>
      </c>
      <c r="N38" s="161" t="s">
        <v>397</v>
      </c>
    </row>
    <row r="39" spans="1:14" ht="15" customHeight="1">
      <c r="A39" s="447" t="s">
        <v>395</v>
      </c>
      <c r="B39" s="722" t="s">
        <v>398</v>
      </c>
      <c r="C39" s="722"/>
      <c r="D39" s="722"/>
      <c r="E39" s="722"/>
      <c r="F39" s="722"/>
      <c r="G39" s="722"/>
      <c r="H39" s="722"/>
      <c r="I39" s="485" t="s">
        <v>59</v>
      </c>
      <c r="J39" s="518">
        <f>22*2*0.91</f>
        <v>40.04</v>
      </c>
      <c r="K39" s="523">
        <v>7.7</v>
      </c>
      <c r="L39" s="467">
        <f>K39*J39</f>
        <v>308.30799999999999</v>
      </c>
      <c r="N39" s="161" t="s">
        <v>399</v>
      </c>
    </row>
    <row r="40" spans="1:14" ht="15" customHeight="1">
      <c r="A40" s="443" t="s">
        <v>395</v>
      </c>
      <c r="B40" s="722" t="s">
        <v>400</v>
      </c>
      <c r="C40" s="722"/>
      <c r="D40" s="722"/>
      <c r="E40" s="722"/>
      <c r="F40" s="722"/>
      <c r="G40" s="722"/>
      <c r="H40" s="722"/>
      <c r="I40" s="485" t="s">
        <v>59</v>
      </c>
      <c r="J40" s="518">
        <v>20</v>
      </c>
      <c r="K40" s="487">
        <v>35</v>
      </c>
      <c r="L40" s="467">
        <f>K40*J40</f>
        <v>700</v>
      </c>
    </row>
    <row r="41" spans="1:14" ht="13.9">
      <c r="A41" s="443"/>
      <c r="B41" s="722"/>
      <c r="C41" s="722"/>
      <c r="D41" s="722"/>
      <c r="E41" s="722"/>
      <c r="F41" s="722"/>
      <c r="G41" s="722"/>
      <c r="H41" s="722"/>
      <c r="I41" s="485"/>
      <c r="J41" s="518"/>
      <c r="K41" s="487"/>
      <c r="L41" s="491"/>
      <c r="N41" s="176" t="s">
        <v>401</v>
      </c>
    </row>
    <row r="42" spans="1:14" ht="13.9">
      <c r="A42" s="443"/>
      <c r="B42" s="722"/>
      <c r="C42" s="722"/>
      <c r="D42" s="722"/>
      <c r="E42" s="722"/>
      <c r="F42" s="722"/>
      <c r="G42" s="722"/>
      <c r="H42" s="722"/>
      <c r="I42" s="485"/>
      <c r="J42" s="518"/>
      <c r="K42" s="487"/>
      <c r="L42" s="491"/>
      <c r="N42" s="176"/>
    </row>
    <row r="43" spans="1:14" ht="13.9">
      <c r="A43" s="443"/>
      <c r="B43" s="722"/>
      <c r="C43" s="722"/>
      <c r="D43" s="722"/>
      <c r="E43" s="722"/>
      <c r="F43" s="722"/>
      <c r="G43" s="722"/>
      <c r="H43" s="722"/>
      <c r="I43" s="485"/>
      <c r="J43" s="489"/>
      <c r="K43" s="487"/>
      <c r="L43" s="491"/>
      <c r="N43" s="524" t="s">
        <v>402</v>
      </c>
    </row>
    <row r="44" spans="1:14" ht="13.9">
      <c r="A44" s="443"/>
      <c r="B44" s="722"/>
      <c r="C44" s="722"/>
      <c r="D44" s="722"/>
      <c r="E44" s="722"/>
      <c r="F44" s="722"/>
      <c r="G44" s="722"/>
      <c r="H44" s="722"/>
      <c r="I44" s="485"/>
      <c r="J44" s="492"/>
      <c r="K44" s="487"/>
      <c r="L44" s="491"/>
    </row>
    <row r="45" spans="1:14" ht="13.9">
      <c r="A45" s="443"/>
      <c r="B45" s="722"/>
      <c r="C45" s="722"/>
      <c r="D45" s="722"/>
      <c r="E45" s="722"/>
      <c r="F45" s="722"/>
      <c r="G45" s="722"/>
      <c r="H45" s="722"/>
      <c r="I45" s="485"/>
      <c r="J45" s="492"/>
      <c r="K45" s="487"/>
      <c r="L45" s="491"/>
    </row>
    <row r="46" spans="1:14" ht="13.9">
      <c r="A46" s="443"/>
      <c r="B46" s="722"/>
      <c r="C46" s="722"/>
      <c r="D46" s="722"/>
      <c r="E46" s="722"/>
      <c r="F46" s="722"/>
      <c r="G46" s="722"/>
      <c r="H46" s="722"/>
      <c r="I46" s="485"/>
      <c r="J46" s="492"/>
      <c r="K46" s="487"/>
      <c r="L46" s="491"/>
    </row>
    <row r="47" spans="1:14" ht="13.9">
      <c r="A47" s="453"/>
      <c r="B47" s="722"/>
      <c r="C47" s="722"/>
      <c r="D47" s="722"/>
      <c r="E47" s="722"/>
      <c r="F47" s="722"/>
      <c r="G47" s="722"/>
      <c r="H47" s="722"/>
      <c r="I47" s="485"/>
      <c r="J47" s="493"/>
      <c r="K47" s="487"/>
      <c r="L47" s="494"/>
    </row>
    <row r="48" spans="1:14" ht="13.9">
      <c r="A48" s="495"/>
      <c r="B48" s="496"/>
      <c r="C48" s="496"/>
      <c r="D48" s="496"/>
      <c r="E48" s="496"/>
      <c r="F48" s="496"/>
      <c r="G48" s="496"/>
      <c r="H48" s="496"/>
      <c r="I48" s="496"/>
      <c r="J48" s="497"/>
      <c r="K48" s="459" t="s">
        <v>379</v>
      </c>
      <c r="L48" s="516">
        <f>L38+L39+L40</f>
        <v>1377.6</v>
      </c>
    </row>
    <row r="49" spans="1:14" ht="13.9">
      <c r="A49" s="499" t="s">
        <v>346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500"/>
      <c r="M49" s="501"/>
      <c r="N49" s="501"/>
    </row>
    <row r="50" spans="1:14" ht="15" customHeight="1">
      <c r="A50" s="502"/>
      <c r="B50" s="478"/>
      <c r="C50" s="478"/>
      <c r="D50" s="478"/>
      <c r="E50" s="478"/>
      <c r="F50" s="478"/>
      <c r="G50" s="478"/>
      <c r="H50" s="478"/>
      <c r="I50" s="503"/>
      <c r="J50" s="723" t="s">
        <v>380</v>
      </c>
      <c r="K50" s="723"/>
      <c r="L50" s="504">
        <f>SUM(L34+L48)</f>
        <v>1377.6</v>
      </c>
      <c r="M50" s="223"/>
      <c r="N50" s="223"/>
    </row>
    <row r="51" spans="1:14" ht="13.5">
      <c r="A51" s="505"/>
      <c r="B51" s="506"/>
      <c r="C51" s="506"/>
      <c r="D51" s="506"/>
      <c r="E51" s="506"/>
      <c r="F51" s="506"/>
      <c r="G51" s="506"/>
      <c r="H51" s="506"/>
      <c r="I51" s="507"/>
      <c r="J51" s="508" t="s">
        <v>42</v>
      </c>
      <c r="K51" s="509"/>
      <c r="L51" s="510">
        <f>K51*L50</f>
        <v>0</v>
      </c>
    </row>
    <row r="52" spans="1:14" ht="13.5">
      <c r="A52" s="511"/>
      <c r="B52" s="512"/>
      <c r="C52" s="512"/>
      <c r="D52" s="512"/>
      <c r="E52" s="512"/>
      <c r="F52" s="512"/>
      <c r="G52" s="512"/>
      <c r="H52" s="512"/>
      <c r="I52" s="513"/>
      <c r="J52" s="514" t="s">
        <v>381</v>
      </c>
      <c r="K52" s="515"/>
      <c r="L52" s="516">
        <f>ROUND(SUM(L50+L51),2)</f>
        <v>1377.6</v>
      </c>
    </row>
    <row r="53" spans="1:14" ht="13.5">
      <c r="M53" s="517"/>
      <c r="N53" s="517"/>
    </row>
    <row r="54" spans="1:14" ht="13.5"/>
    <row r="55" spans="1:14" ht="13.5"/>
    <row r="56" spans="1:14" ht="13.5"/>
    <row r="57" spans="1:14" ht="13.5"/>
  </sheetData>
  <mergeCells count="53">
    <mergeCell ref="J50:K50"/>
    <mergeCell ref="B43:H43"/>
    <mergeCell ref="B44:H44"/>
    <mergeCell ref="B45:H45"/>
    <mergeCell ref="B46:H46"/>
    <mergeCell ref="B47:H47"/>
    <mergeCell ref="B38:H38"/>
    <mergeCell ref="B39:H39"/>
    <mergeCell ref="B40:H40"/>
    <mergeCell ref="B41:H41"/>
    <mergeCell ref="B42:H42"/>
    <mergeCell ref="A36:A37"/>
    <mergeCell ref="B36:H37"/>
    <mergeCell ref="I36:I37"/>
    <mergeCell ref="J36:J37"/>
    <mergeCell ref="K36:K37"/>
    <mergeCell ref="B28:H28"/>
    <mergeCell ref="I29:K29"/>
    <mergeCell ref="I30:J30"/>
    <mergeCell ref="I31:K31"/>
    <mergeCell ref="I34:K34"/>
    <mergeCell ref="J22:J23"/>
    <mergeCell ref="B24:H24"/>
    <mergeCell ref="B25:H25"/>
    <mergeCell ref="B26:H26"/>
    <mergeCell ref="B27:H27"/>
    <mergeCell ref="B18:E18"/>
    <mergeCell ref="B19:E19"/>
    <mergeCell ref="A22:A23"/>
    <mergeCell ref="B22:H23"/>
    <mergeCell ref="I22:I23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B12:E12"/>
    <mergeCell ref="A1:L2"/>
    <mergeCell ref="A4:B4"/>
    <mergeCell ref="E4:K5"/>
    <mergeCell ref="A5:B5"/>
    <mergeCell ref="A6:A7"/>
    <mergeCell ref="B6:E7"/>
    <mergeCell ref="F6:F7"/>
    <mergeCell ref="G6:G7"/>
    <mergeCell ref="H6:H7"/>
    <mergeCell ref="I6:I7"/>
    <mergeCell ref="J6:J7"/>
    <mergeCell ref="K6:K7"/>
  </mergeCells>
  <hyperlinks>
    <hyperlink ref="N43" r:id="rId1" xr:uid="{00000000-0004-0000-0C00-000000000000}"/>
  </hyperlinks>
  <pageMargins left="0.51180555555555496" right="0.51180555555555496" top="0.78749999999999998" bottom="0.78749999999999998" header="0.51180555555555496" footer="0.51180555555555496"/>
  <pageSetup paperSize="9" scale="84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FF"/>
  </sheetPr>
  <dimension ref="A1:AMJ42"/>
  <sheetViews>
    <sheetView zoomScaleNormal="100" workbookViewId="0"/>
  </sheetViews>
  <sheetFormatPr defaultColWidth="9.140625" defaultRowHeight="15"/>
  <cols>
    <col min="1" max="2" width="7.28515625" style="478" customWidth="1"/>
    <col min="3" max="3" width="4.42578125" style="478" customWidth="1"/>
    <col min="4" max="4" width="3.7109375" style="478" customWidth="1"/>
    <col min="5" max="5" width="8.28515625" style="478" customWidth="1"/>
    <col min="6" max="6" width="6.140625" style="478" customWidth="1"/>
    <col min="7" max="7" width="8.42578125" style="478" customWidth="1"/>
    <col min="8" max="9" width="9.7109375" style="478" customWidth="1"/>
    <col min="10" max="10" width="8.7109375" style="478" customWidth="1"/>
    <col min="11" max="11" width="9.7109375" style="478" customWidth="1"/>
    <col min="12" max="12" width="8.28515625" style="478" customWidth="1"/>
    <col min="13" max="13" width="9.7109375" style="478" customWidth="1"/>
    <col min="14" max="14" width="9.140625" style="478"/>
    <col min="15" max="1024" width="9.140625" style="525"/>
  </cols>
  <sheetData>
    <row r="1" spans="1:14" ht="12.75">
      <c r="A1" s="704" t="s">
        <v>349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</row>
    <row r="2" spans="1:14" ht="12.75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</row>
    <row r="3" spans="1:14" ht="12.75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 t="s">
        <v>350</v>
      </c>
      <c r="L3" s="431">
        <v>45257</v>
      </c>
    </row>
    <row r="4" spans="1:14" ht="13.5" customHeight="1">
      <c r="A4" s="705" t="s">
        <v>123</v>
      </c>
      <c r="B4" s="705"/>
      <c r="C4" s="432" t="s">
        <v>351</v>
      </c>
      <c r="D4" s="432"/>
      <c r="E4" s="726" t="s">
        <v>58</v>
      </c>
      <c r="F4" s="726"/>
      <c r="G4" s="726"/>
      <c r="H4" s="726"/>
      <c r="I4" s="726"/>
      <c r="J4" s="726"/>
      <c r="K4" s="726"/>
      <c r="L4" s="433" t="s">
        <v>18</v>
      </c>
    </row>
    <row r="5" spans="1:14" ht="19.5" customHeight="1">
      <c r="A5" s="707" t="s">
        <v>403</v>
      </c>
      <c r="B5" s="707"/>
      <c r="C5" s="434"/>
      <c r="D5" s="434"/>
      <c r="E5" s="726"/>
      <c r="F5" s="726"/>
      <c r="G5" s="726"/>
      <c r="H5" s="726"/>
      <c r="I5" s="726"/>
      <c r="J5" s="726"/>
      <c r="K5" s="726"/>
      <c r="L5" s="435" t="s">
        <v>404</v>
      </c>
    </row>
    <row r="6" spans="1:14" ht="12.75" customHeight="1">
      <c r="A6" s="708" t="s">
        <v>123</v>
      </c>
      <c r="B6" s="708" t="s">
        <v>353</v>
      </c>
      <c r="C6" s="708"/>
      <c r="D6" s="708"/>
      <c r="E6" s="708"/>
      <c r="F6" s="708" t="s">
        <v>59</v>
      </c>
      <c r="G6" s="708" t="s">
        <v>67</v>
      </c>
      <c r="H6" s="708" t="s">
        <v>354</v>
      </c>
      <c r="I6" s="708" t="s">
        <v>355</v>
      </c>
      <c r="J6" s="709" t="s">
        <v>356</v>
      </c>
      <c r="K6" s="709" t="s">
        <v>357</v>
      </c>
      <c r="L6" s="433" t="s">
        <v>358</v>
      </c>
      <c r="M6" s="478" t="s">
        <v>405</v>
      </c>
    </row>
    <row r="7" spans="1:14" ht="14.25" customHeight="1">
      <c r="A7" s="708"/>
      <c r="B7" s="708"/>
      <c r="C7" s="708"/>
      <c r="D7" s="708"/>
      <c r="E7" s="708"/>
      <c r="F7" s="708"/>
      <c r="G7" s="708"/>
      <c r="H7" s="708"/>
      <c r="I7" s="708"/>
      <c r="J7" s="709"/>
      <c r="K7" s="709"/>
      <c r="L7" s="436" t="s">
        <v>359</v>
      </c>
      <c r="M7" s="478" t="s">
        <v>405</v>
      </c>
    </row>
    <row r="8" spans="1:14" ht="16.5" customHeight="1">
      <c r="A8" s="437"/>
      <c r="B8" s="714"/>
      <c r="C8" s="714"/>
      <c r="D8" s="714"/>
      <c r="E8" s="714"/>
      <c r="F8" s="438"/>
      <c r="G8" s="438"/>
      <c r="H8" s="439"/>
      <c r="I8" s="440"/>
      <c r="J8" s="441"/>
      <c r="K8" s="442"/>
      <c r="L8" s="437"/>
    </row>
    <row r="9" spans="1:14" ht="12.75">
      <c r="A9" s="443"/>
      <c r="B9" s="714"/>
      <c r="C9" s="714"/>
      <c r="D9" s="714"/>
      <c r="E9" s="714"/>
      <c r="F9" s="444"/>
      <c r="G9" s="444"/>
      <c r="H9" s="445"/>
      <c r="I9" s="440"/>
      <c r="J9" s="441"/>
      <c r="K9" s="446"/>
      <c r="L9" s="447"/>
    </row>
    <row r="10" spans="1:14" ht="12.75">
      <c r="A10" s="449"/>
      <c r="B10" s="711"/>
      <c r="C10" s="711"/>
      <c r="D10" s="711"/>
      <c r="E10" s="711"/>
      <c r="F10" s="444"/>
      <c r="G10" s="450"/>
      <c r="H10" s="451"/>
      <c r="I10" s="450"/>
      <c r="J10" s="441"/>
      <c r="K10" s="446"/>
      <c r="L10" s="447"/>
    </row>
    <row r="11" spans="1:14" ht="12.75">
      <c r="A11" s="453"/>
      <c r="B11" s="712"/>
      <c r="C11" s="712"/>
      <c r="D11" s="712"/>
      <c r="E11" s="712"/>
      <c r="F11" s="454"/>
      <c r="G11" s="454"/>
      <c r="H11" s="455"/>
      <c r="I11" s="454"/>
      <c r="J11" s="456"/>
      <c r="K11" s="446"/>
      <c r="L11" s="453"/>
    </row>
    <row r="12" spans="1:14" ht="12.75">
      <c r="A12" s="457"/>
      <c r="B12" s="434"/>
      <c r="C12" s="434"/>
      <c r="D12" s="434"/>
      <c r="E12" s="434"/>
      <c r="F12" s="434"/>
      <c r="G12" s="434"/>
      <c r="H12" s="434"/>
      <c r="I12" s="434"/>
      <c r="J12" s="458"/>
      <c r="K12" s="459" t="s">
        <v>360</v>
      </c>
      <c r="L12" s="460">
        <f>SUM(L8:L10)</f>
        <v>0</v>
      </c>
    </row>
    <row r="13" spans="1:14" ht="12.75">
      <c r="A13" s="429"/>
      <c r="B13" s="430"/>
      <c r="C13" s="430"/>
      <c r="D13" s="430"/>
      <c r="E13" s="430"/>
      <c r="F13" s="430"/>
      <c r="G13" s="430"/>
      <c r="H13" s="430"/>
      <c r="I13" s="430"/>
      <c r="J13" s="461"/>
      <c r="K13" s="461"/>
      <c r="L13" s="462"/>
    </row>
    <row r="14" spans="1:14" ht="12.75" customHeight="1">
      <c r="A14" s="708" t="s">
        <v>123</v>
      </c>
      <c r="B14" s="709" t="s">
        <v>361</v>
      </c>
      <c r="C14" s="709"/>
      <c r="D14" s="709"/>
      <c r="E14" s="709"/>
      <c r="F14" s="709"/>
      <c r="G14" s="709"/>
      <c r="H14" s="709"/>
      <c r="I14" s="708" t="s">
        <v>59</v>
      </c>
      <c r="J14" s="713" t="s">
        <v>362</v>
      </c>
      <c r="K14" s="463" t="s">
        <v>363</v>
      </c>
      <c r="L14" s="433" t="s">
        <v>358</v>
      </c>
    </row>
    <row r="15" spans="1:14" ht="12.75">
      <c r="A15" s="708"/>
      <c r="B15" s="709"/>
      <c r="C15" s="709"/>
      <c r="D15" s="709"/>
      <c r="E15" s="709"/>
      <c r="F15" s="709"/>
      <c r="G15" s="709"/>
      <c r="H15" s="709"/>
      <c r="I15" s="708"/>
      <c r="J15" s="713"/>
      <c r="K15" s="436" t="s">
        <v>364</v>
      </c>
      <c r="L15" s="464" t="s">
        <v>359</v>
      </c>
    </row>
    <row r="16" spans="1:14" s="526" customFormat="1" ht="13.5" customHeight="1">
      <c r="A16" s="447"/>
      <c r="B16" s="714"/>
      <c r="C16" s="714"/>
      <c r="D16" s="714"/>
      <c r="E16" s="714"/>
      <c r="F16" s="714"/>
      <c r="G16" s="714"/>
      <c r="H16" s="714"/>
      <c r="I16" s="485"/>
      <c r="J16" s="466"/>
      <c r="K16" s="446"/>
      <c r="L16" s="467"/>
      <c r="M16" s="430"/>
      <c r="N16" s="430"/>
    </row>
    <row r="17" spans="1:14" ht="12.75" customHeight="1">
      <c r="A17" s="447"/>
      <c r="B17" s="714"/>
      <c r="C17" s="714"/>
      <c r="D17" s="714"/>
      <c r="E17" s="714"/>
      <c r="F17" s="714"/>
      <c r="G17" s="714"/>
      <c r="H17" s="714"/>
      <c r="I17" s="485"/>
      <c r="J17" s="446"/>
      <c r="K17" s="446"/>
      <c r="L17" s="467"/>
    </row>
    <row r="18" spans="1:14" ht="12.75" customHeight="1">
      <c r="A18" s="447"/>
      <c r="B18" s="714"/>
      <c r="C18" s="714"/>
      <c r="D18" s="714"/>
      <c r="E18" s="714"/>
      <c r="F18" s="714"/>
      <c r="G18" s="714"/>
      <c r="H18" s="714"/>
      <c r="I18" s="485"/>
      <c r="J18" s="446"/>
      <c r="K18" s="446"/>
      <c r="L18" s="467"/>
    </row>
    <row r="19" spans="1:14" ht="12.75" customHeight="1">
      <c r="A19" s="453"/>
      <c r="B19" s="715"/>
      <c r="C19" s="715"/>
      <c r="D19" s="715"/>
      <c r="E19" s="715"/>
      <c r="F19" s="715"/>
      <c r="G19" s="715"/>
      <c r="H19" s="715"/>
      <c r="I19" s="485"/>
      <c r="J19" s="456"/>
      <c r="K19" s="446"/>
      <c r="L19" s="469"/>
    </row>
    <row r="20" spans="1:14" ht="12.75">
      <c r="A20" s="429"/>
      <c r="B20" s="430"/>
      <c r="C20" s="430"/>
      <c r="D20" s="430"/>
      <c r="E20" s="430"/>
      <c r="F20" s="430"/>
      <c r="G20" s="430"/>
      <c r="H20" s="462"/>
      <c r="I20" s="716" t="s">
        <v>365</v>
      </c>
      <c r="J20" s="716"/>
      <c r="K20" s="716"/>
      <c r="L20" s="469">
        <f>SUM(L16:L19)</f>
        <v>0</v>
      </c>
    </row>
    <row r="21" spans="1:14" ht="12.75">
      <c r="A21" s="429"/>
      <c r="B21" s="430"/>
      <c r="C21" s="430"/>
      <c r="D21" s="430"/>
      <c r="E21" s="430"/>
      <c r="F21" s="430"/>
      <c r="G21" s="430"/>
      <c r="H21" s="462"/>
      <c r="I21" s="717" t="s">
        <v>366</v>
      </c>
      <c r="J21" s="717"/>
      <c r="K21" s="527"/>
      <c r="L21" s="471">
        <f>L20*K21</f>
        <v>0</v>
      </c>
    </row>
    <row r="22" spans="1:14" ht="12.75">
      <c r="A22" s="472"/>
      <c r="B22" s="434"/>
      <c r="C22" s="434"/>
      <c r="D22" s="434"/>
      <c r="E22" s="434"/>
      <c r="F22" s="434"/>
      <c r="G22" s="434"/>
      <c r="H22" s="473"/>
      <c r="I22" s="718" t="s">
        <v>367</v>
      </c>
      <c r="J22" s="718"/>
      <c r="K22" s="718"/>
      <c r="L22" s="474">
        <f>ROUND(SUM(L20:L21),2)</f>
        <v>0</v>
      </c>
    </row>
    <row r="23" spans="1:14" ht="12.75">
      <c r="A23" s="528"/>
      <c r="B23" s="529"/>
      <c r="C23" s="529"/>
      <c r="D23" s="529"/>
      <c r="E23" s="529"/>
      <c r="F23" s="529"/>
      <c r="G23" s="529"/>
      <c r="H23" s="529"/>
      <c r="I23" s="530"/>
      <c r="J23" s="531"/>
      <c r="K23" s="531"/>
      <c r="L23" s="532"/>
    </row>
    <row r="24" spans="1:14" ht="12.75">
      <c r="A24" s="475"/>
      <c r="B24" s="476"/>
      <c r="C24" s="476"/>
      <c r="D24" s="476"/>
      <c r="E24" s="476"/>
      <c r="F24" s="476"/>
      <c r="G24" s="476"/>
      <c r="H24" s="477"/>
      <c r="K24" s="479" t="s">
        <v>368</v>
      </c>
      <c r="L24" s="533">
        <f>L22+L12</f>
        <v>0</v>
      </c>
    </row>
    <row r="25" spans="1:14" ht="12.75">
      <c r="A25" s="475" t="s">
        <v>369</v>
      </c>
      <c r="B25" s="476"/>
      <c r="C25" s="476"/>
      <c r="D25" s="477"/>
      <c r="E25" s="468">
        <v>1</v>
      </c>
      <c r="F25" s="480"/>
      <c r="G25" s="480"/>
      <c r="H25" s="481"/>
      <c r="I25" s="719" t="s">
        <v>370</v>
      </c>
      <c r="J25" s="719"/>
      <c r="K25" s="719"/>
      <c r="L25" s="534">
        <f>ROUND((L22+L12)/E25,2)</f>
        <v>0</v>
      </c>
    </row>
    <row r="26" spans="1:14" ht="12.75">
      <c r="A26" s="429"/>
      <c r="B26" s="430"/>
      <c r="C26" s="430"/>
      <c r="D26" s="430"/>
      <c r="E26" s="430"/>
      <c r="F26" s="430"/>
      <c r="G26" s="430"/>
      <c r="H26" s="430"/>
      <c r="I26" s="483"/>
      <c r="J26" s="483"/>
      <c r="K26" s="483"/>
      <c r="L26" s="462"/>
    </row>
    <row r="27" spans="1:14" s="526" customFormat="1" ht="12.75" customHeight="1">
      <c r="A27" s="708" t="s">
        <v>123</v>
      </c>
      <c r="B27" s="708" t="s">
        <v>371</v>
      </c>
      <c r="C27" s="708"/>
      <c r="D27" s="708"/>
      <c r="E27" s="708"/>
      <c r="F27" s="708"/>
      <c r="G27" s="708"/>
      <c r="H27" s="708"/>
      <c r="I27" s="708" t="s">
        <v>59</v>
      </c>
      <c r="J27" s="713" t="s">
        <v>372</v>
      </c>
      <c r="K27" s="708" t="s">
        <v>373</v>
      </c>
      <c r="L27" s="433" t="s">
        <v>374</v>
      </c>
      <c r="M27" s="430"/>
      <c r="N27" s="430"/>
    </row>
    <row r="28" spans="1:14" ht="13.5" customHeight="1">
      <c r="A28" s="708"/>
      <c r="B28" s="708"/>
      <c r="C28" s="708"/>
      <c r="D28" s="708"/>
      <c r="E28" s="708"/>
      <c r="F28" s="708"/>
      <c r="G28" s="708"/>
      <c r="H28" s="708"/>
      <c r="I28" s="708"/>
      <c r="J28" s="713"/>
      <c r="K28" s="708"/>
      <c r="L28" s="464" t="s">
        <v>9</v>
      </c>
    </row>
    <row r="29" spans="1:14" ht="12.75" customHeight="1">
      <c r="A29" s="443" t="s">
        <v>406</v>
      </c>
      <c r="B29" s="714" t="s">
        <v>407</v>
      </c>
      <c r="C29" s="714"/>
      <c r="D29" s="714"/>
      <c r="E29" s="714"/>
      <c r="F29" s="714"/>
      <c r="G29" s="714"/>
      <c r="H29" s="714"/>
      <c r="I29" s="485" t="s">
        <v>59</v>
      </c>
      <c r="J29" s="535">
        <v>1</v>
      </c>
      <c r="K29" s="446">
        <v>96.62</v>
      </c>
      <c r="L29" s="491">
        <f>ROUND(J29*K29,2)</f>
        <v>96.62</v>
      </c>
    </row>
    <row r="30" spans="1:14" ht="12.75" customHeight="1">
      <c r="A30" s="443"/>
      <c r="B30" s="714"/>
      <c r="C30" s="714"/>
      <c r="D30" s="714"/>
      <c r="E30" s="714"/>
      <c r="F30" s="714"/>
      <c r="G30" s="714"/>
      <c r="H30" s="714"/>
      <c r="I30" s="485"/>
      <c r="J30" s="535"/>
      <c r="K30" s="446"/>
      <c r="L30" s="491"/>
    </row>
    <row r="31" spans="1:14" ht="12.75" customHeight="1">
      <c r="A31" s="443"/>
      <c r="B31" s="714"/>
      <c r="C31" s="714"/>
      <c r="D31" s="714"/>
      <c r="E31" s="714"/>
      <c r="F31" s="714"/>
      <c r="G31" s="714"/>
      <c r="H31" s="714"/>
      <c r="I31" s="485"/>
      <c r="J31" s="492"/>
      <c r="K31" s="446"/>
      <c r="L31" s="491"/>
    </row>
    <row r="32" spans="1:14" ht="12.75">
      <c r="A32" s="453"/>
      <c r="B32" s="714"/>
      <c r="C32" s="714"/>
      <c r="D32" s="714"/>
      <c r="E32" s="714"/>
      <c r="F32" s="714"/>
      <c r="G32" s="714"/>
      <c r="H32" s="714"/>
      <c r="I32" s="485"/>
      <c r="J32" s="493"/>
      <c r="K32" s="446"/>
      <c r="L32" s="494"/>
    </row>
    <row r="33" spans="1:14" ht="12.75">
      <c r="A33" s="495"/>
      <c r="B33" s="496"/>
      <c r="C33" s="496"/>
      <c r="D33" s="496"/>
      <c r="E33" s="496"/>
      <c r="F33" s="496"/>
      <c r="G33" s="496"/>
      <c r="H33" s="496"/>
      <c r="I33" s="496"/>
      <c r="J33" s="497"/>
      <c r="K33" s="459" t="s">
        <v>379</v>
      </c>
      <c r="L33" s="519">
        <f>SUM(L29:L32)</f>
        <v>96.62</v>
      </c>
    </row>
    <row r="34" spans="1:14" ht="13.5">
      <c r="A34" s="429" t="s">
        <v>346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62"/>
      <c r="M34" s="501"/>
      <c r="N34" s="501"/>
    </row>
    <row r="35" spans="1:14" ht="15" customHeight="1">
      <c r="A35" s="727" t="s">
        <v>408</v>
      </c>
      <c r="B35" s="727"/>
      <c r="C35" s="727"/>
      <c r="D35" s="727"/>
      <c r="E35" s="727"/>
      <c r="F35" s="727"/>
      <c r="G35" s="727"/>
      <c r="H35" s="727"/>
      <c r="I35" s="727"/>
      <c r="J35" s="536" t="s">
        <v>380</v>
      </c>
      <c r="K35" s="537"/>
      <c r="L35" s="538">
        <f>SUM(L25+L33)</f>
        <v>96.62</v>
      </c>
      <c r="M35" s="223"/>
      <c r="N35" s="223"/>
    </row>
    <row r="36" spans="1:14" ht="12.75">
      <c r="A36" s="727"/>
      <c r="B36" s="727"/>
      <c r="C36" s="727"/>
      <c r="D36" s="727"/>
      <c r="E36" s="727"/>
      <c r="F36" s="727"/>
      <c r="G36" s="727"/>
      <c r="H36" s="727"/>
      <c r="I36" s="727"/>
      <c r="J36" s="508" t="s">
        <v>42</v>
      </c>
      <c r="K36" s="539">
        <f>'FATOR K'!E11</f>
        <v>1.2557077625570778</v>
      </c>
      <c r="L36" s="540">
        <f>(K36-1)*L35</f>
        <v>24.706484018264863</v>
      </c>
    </row>
    <row r="37" spans="1:14" ht="37.5" customHeight="1">
      <c r="A37" s="728" t="s">
        <v>409</v>
      </c>
      <c r="B37" s="728"/>
      <c r="C37" s="728"/>
      <c r="D37" s="728"/>
      <c r="E37" s="728"/>
      <c r="F37" s="728"/>
      <c r="G37" s="728"/>
      <c r="H37" s="728"/>
      <c r="I37" s="728"/>
      <c r="J37" s="514" t="s">
        <v>381</v>
      </c>
      <c r="K37" s="515"/>
      <c r="L37" s="541">
        <f>ROUND(SUM(L35+L36),2)</f>
        <v>121.33</v>
      </c>
    </row>
    <row r="38" spans="1:14" ht="12.75">
      <c r="M38" s="517"/>
      <c r="N38" s="517"/>
    </row>
    <row r="39" spans="1:14" ht="12.75"/>
    <row r="40" spans="1:14" ht="12.75"/>
    <row r="41" spans="1:14" ht="12.75"/>
    <row r="42" spans="1:14" ht="12.75"/>
  </sheetData>
  <mergeCells count="39">
    <mergeCell ref="A37:I37"/>
    <mergeCell ref="B29:H29"/>
    <mergeCell ref="B30:H30"/>
    <mergeCell ref="B31:H31"/>
    <mergeCell ref="B32:H32"/>
    <mergeCell ref="A35:I36"/>
    <mergeCell ref="A27:A28"/>
    <mergeCell ref="B27:H28"/>
    <mergeCell ref="I27:I28"/>
    <mergeCell ref="J27:J28"/>
    <mergeCell ref="K27:K28"/>
    <mergeCell ref="B19:H19"/>
    <mergeCell ref="I20:K20"/>
    <mergeCell ref="I21:J21"/>
    <mergeCell ref="I22:K22"/>
    <mergeCell ref="I25:K25"/>
    <mergeCell ref="I14:I15"/>
    <mergeCell ref="J14:J15"/>
    <mergeCell ref="B16:H16"/>
    <mergeCell ref="B17:H17"/>
    <mergeCell ref="B18:H18"/>
    <mergeCell ref="B8:E8"/>
    <mergeCell ref="B9:E9"/>
    <mergeCell ref="B10:E10"/>
    <mergeCell ref="B11:E11"/>
    <mergeCell ref="A14:A15"/>
    <mergeCell ref="B14:H15"/>
    <mergeCell ref="A1:L2"/>
    <mergeCell ref="A4:B4"/>
    <mergeCell ref="E4:K5"/>
    <mergeCell ref="A5:B5"/>
    <mergeCell ref="A6:A7"/>
    <mergeCell ref="B6:E7"/>
    <mergeCell ref="F6:F7"/>
    <mergeCell ref="G6:G7"/>
    <mergeCell ref="H6:H7"/>
    <mergeCell ref="I6:I7"/>
    <mergeCell ref="J6:J7"/>
    <mergeCell ref="K6:K7"/>
  </mergeCells>
  <pageMargins left="0.51180555555555496" right="0.51180555555555496" top="0.78749999999999998" bottom="0.78749999999999998" header="0.51180555555555496" footer="0.51180555555555496"/>
  <pageSetup paperSize="9" scale="95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FF"/>
    <pageSetUpPr fitToPage="1"/>
  </sheetPr>
  <dimension ref="A1:N1048576"/>
  <sheetViews>
    <sheetView zoomScaleNormal="100" workbookViewId="0"/>
  </sheetViews>
  <sheetFormatPr defaultColWidth="8.7109375" defaultRowHeight="15"/>
  <cols>
    <col min="1" max="1" width="20.42578125" customWidth="1"/>
    <col min="2" max="2" width="12.5703125" customWidth="1"/>
    <col min="3" max="3" width="21.42578125" customWidth="1"/>
    <col min="4" max="4" width="14.28515625" customWidth="1"/>
  </cols>
  <sheetData>
    <row r="1" spans="1:13" ht="13.9">
      <c r="C1" t="s">
        <v>410</v>
      </c>
    </row>
    <row r="2" spans="1:13" ht="13.9">
      <c r="A2" s="542" t="s">
        <v>411</v>
      </c>
      <c r="B2" s="542" t="s">
        <v>412</v>
      </c>
      <c r="C2" s="543" t="s">
        <v>413</v>
      </c>
      <c r="D2" s="544" t="s">
        <v>414</v>
      </c>
    </row>
    <row r="3" spans="1:13" ht="13.9">
      <c r="A3" s="542" t="s">
        <v>415</v>
      </c>
      <c r="B3" s="542" t="s">
        <v>325</v>
      </c>
      <c r="C3" s="542" t="s">
        <v>326</v>
      </c>
      <c r="D3" s="545">
        <f>VLOOKUP(A3,A12:M46,13,0)</f>
        <v>5.51</v>
      </c>
    </row>
    <row r="4" spans="1:13" ht="13.9">
      <c r="A4" s="542" t="s">
        <v>416</v>
      </c>
      <c r="B4" s="542"/>
      <c r="C4" s="542" t="s">
        <v>327</v>
      </c>
      <c r="D4" s="545">
        <f>VLOOKUP(A4,A13:M47,13,0)</f>
        <v>1.08</v>
      </c>
    </row>
    <row r="5" spans="1:13" ht="13.9">
      <c r="A5" s="542" t="s">
        <v>417</v>
      </c>
      <c r="B5" s="542"/>
      <c r="C5" s="542" t="s">
        <v>328</v>
      </c>
      <c r="D5" s="545">
        <f>VLOOKUP(A5,A14:M48,13,0)</f>
        <v>7</v>
      </c>
    </row>
    <row r="12" spans="1:13" ht="15.75" customHeight="1">
      <c r="A12" s="546" t="s">
        <v>418</v>
      </c>
      <c r="B12" s="547"/>
      <c r="C12" s="729" t="s">
        <v>419</v>
      </c>
      <c r="D12" s="729"/>
      <c r="E12" s="729"/>
      <c r="F12" s="729"/>
      <c r="G12" s="729"/>
      <c r="H12" s="729"/>
      <c r="I12" s="729"/>
      <c r="J12" s="729"/>
      <c r="K12" s="729"/>
      <c r="L12" s="548"/>
      <c r="M12" s="548"/>
    </row>
    <row r="13" spans="1:13" ht="15.75" customHeight="1">
      <c r="A13" s="549" t="s">
        <v>420</v>
      </c>
      <c r="B13" s="550" t="s">
        <v>325</v>
      </c>
      <c r="C13" s="730" t="s">
        <v>421</v>
      </c>
      <c r="D13" s="730"/>
      <c r="E13" s="730"/>
      <c r="F13" s="730"/>
      <c r="G13" s="730"/>
      <c r="H13" s="730"/>
      <c r="I13" s="730"/>
      <c r="J13" s="730"/>
      <c r="K13" s="730"/>
      <c r="L13" s="551"/>
      <c r="M13" s="551"/>
    </row>
    <row r="14" spans="1:13" ht="15.75" customHeight="1">
      <c r="A14" s="552" t="s">
        <v>422</v>
      </c>
      <c r="B14" s="553" t="s">
        <v>325</v>
      </c>
      <c r="C14" s="731" t="s">
        <v>423</v>
      </c>
      <c r="D14" s="731"/>
      <c r="E14" s="731"/>
      <c r="F14" s="731"/>
      <c r="G14" s="731"/>
      <c r="H14" s="731"/>
      <c r="I14" s="731"/>
      <c r="J14" s="731"/>
      <c r="K14" s="731"/>
      <c r="L14" s="553" t="s">
        <v>404</v>
      </c>
      <c r="M14" s="554">
        <v>3.51</v>
      </c>
    </row>
    <row r="15" spans="1:13" ht="15.75" customHeight="1">
      <c r="A15" s="552" t="s">
        <v>424</v>
      </c>
      <c r="B15" s="553" t="s">
        <v>325</v>
      </c>
      <c r="C15" s="731" t="s">
        <v>425</v>
      </c>
      <c r="D15" s="731"/>
      <c r="E15" s="731"/>
      <c r="F15" s="731"/>
      <c r="G15" s="731"/>
      <c r="H15" s="731"/>
      <c r="I15" s="731"/>
      <c r="J15" s="731"/>
      <c r="K15" s="731"/>
      <c r="L15" s="553" t="s">
        <v>404</v>
      </c>
      <c r="M15" s="554">
        <v>4.01</v>
      </c>
    </row>
    <row r="16" spans="1:13" ht="15.75" customHeight="1">
      <c r="A16" s="552" t="s">
        <v>426</v>
      </c>
      <c r="B16" s="553" t="s">
        <v>325</v>
      </c>
      <c r="C16" s="731" t="s">
        <v>427</v>
      </c>
      <c r="D16" s="731"/>
      <c r="E16" s="731"/>
      <c r="F16" s="731"/>
      <c r="G16" s="731"/>
      <c r="H16" s="731"/>
      <c r="I16" s="731"/>
      <c r="J16" s="731"/>
      <c r="K16" s="731"/>
      <c r="L16" s="553" t="s">
        <v>404</v>
      </c>
      <c r="M16" s="554">
        <v>8.01</v>
      </c>
    </row>
    <row r="17" spans="1:13" ht="15.75" customHeight="1">
      <c r="A17" s="549" t="s">
        <v>428</v>
      </c>
      <c r="B17" s="550" t="s">
        <v>325</v>
      </c>
      <c r="C17" s="730" t="s">
        <v>429</v>
      </c>
      <c r="D17" s="730"/>
      <c r="E17" s="730"/>
      <c r="F17" s="730"/>
      <c r="G17" s="730"/>
      <c r="H17" s="730"/>
      <c r="I17" s="730"/>
      <c r="J17" s="730"/>
      <c r="K17" s="730"/>
      <c r="L17" s="551"/>
      <c r="M17" s="551"/>
    </row>
    <row r="18" spans="1:13" ht="15.75" customHeight="1">
      <c r="A18" s="552" t="s">
        <v>430</v>
      </c>
      <c r="B18" s="553" t="s">
        <v>325</v>
      </c>
      <c r="C18" s="731" t="s">
        <v>431</v>
      </c>
      <c r="D18" s="731"/>
      <c r="E18" s="731"/>
      <c r="F18" s="731"/>
      <c r="G18" s="731"/>
      <c r="H18" s="731"/>
      <c r="I18" s="731"/>
      <c r="J18" s="731"/>
      <c r="K18" s="731"/>
      <c r="L18" s="553" t="s">
        <v>404</v>
      </c>
      <c r="M18" s="554">
        <v>0.25</v>
      </c>
    </row>
    <row r="19" spans="1:13" ht="15.75" customHeight="1">
      <c r="A19" s="552" t="s">
        <v>432</v>
      </c>
      <c r="B19" s="553" t="s">
        <v>325</v>
      </c>
      <c r="C19" s="731" t="s">
        <v>433</v>
      </c>
      <c r="D19" s="731"/>
      <c r="E19" s="731"/>
      <c r="F19" s="731"/>
      <c r="G19" s="731"/>
      <c r="H19" s="731"/>
      <c r="I19" s="731"/>
      <c r="J19" s="731"/>
      <c r="K19" s="731"/>
      <c r="L19" s="553" t="s">
        <v>404</v>
      </c>
      <c r="M19" s="554">
        <v>0.45</v>
      </c>
    </row>
    <row r="20" spans="1:13" ht="15.75" customHeight="1">
      <c r="A20" s="549" t="s">
        <v>434</v>
      </c>
      <c r="B20" s="550" t="s">
        <v>325</v>
      </c>
      <c r="C20" s="730" t="s">
        <v>435</v>
      </c>
      <c r="D20" s="730"/>
      <c r="E20" s="730"/>
      <c r="F20" s="730"/>
      <c r="G20" s="730"/>
      <c r="H20" s="730"/>
      <c r="I20" s="730"/>
      <c r="J20" s="730"/>
      <c r="K20" s="730"/>
      <c r="L20" s="551"/>
      <c r="M20" s="551"/>
    </row>
    <row r="21" spans="1:13" ht="15.75" customHeight="1">
      <c r="A21" s="552" t="s">
        <v>436</v>
      </c>
      <c r="B21" s="553" t="s">
        <v>325</v>
      </c>
      <c r="C21" s="731" t="s">
        <v>431</v>
      </c>
      <c r="D21" s="731"/>
      <c r="E21" s="731"/>
      <c r="F21" s="731"/>
      <c r="G21" s="731"/>
      <c r="H21" s="731"/>
      <c r="I21" s="731"/>
      <c r="J21" s="731"/>
      <c r="K21" s="731"/>
      <c r="L21" s="553" t="s">
        <v>404</v>
      </c>
      <c r="M21" s="554">
        <v>1.4</v>
      </c>
    </row>
    <row r="22" spans="1:13" ht="15.75" customHeight="1">
      <c r="A22" s="552" t="s">
        <v>437</v>
      </c>
      <c r="B22" s="553" t="s">
        <v>325</v>
      </c>
      <c r="C22" s="731" t="s">
        <v>433</v>
      </c>
      <c r="D22" s="731"/>
      <c r="E22" s="731"/>
      <c r="F22" s="731"/>
      <c r="G22" s="731"/>
      <c r="H22" s="731"/>
      <c r="I22" s="731"/>
      <c r="J22" s="731"/>
      <c r="K22" s="731"/>
      <c r="L22" s="553" t="s">
        <v>404</v>
      </c>
      <c r="M22" s="554">
        <v>2.5</v>
      </c>
    </row>
    <row r="23" spans="1:13" ht="15.75" customHeight="1">
      <c r="A23" s="549" t="s">
        <v>438</v>
      </c>
      <c r="B23" s="550" t="s">
        <v>325</v>
      </c>
      <c r="C23" s="730" t="s">
        <v>439</v>
      </c>
      <c r="D23" s="730"/>
      <c r="E23" s="730"/>
      <c r="F23" s="730"/>
      <c r="G23" s="730"/>
      <c r="H23" s="730"/>
      <c r="I23" s="730"/>
      <c r="J23" s="730"/>
      <c r="K23" s="730"/>
      <c r="L23" s="551"/>
      <c r="M23" s="551"/>
    </row>
    <row r="24" spans="1:13" ht="15.75" customHeight="1">
      <c r="A24" s="552" t="s">
        <v>415</v>
      </c>
      <c r="B24" s="553" t="s">
        <v>325</v>
      </c>
      <c r="C24" s="731" t="s">
        <v>440</v>
      </c>
      <c r="D24" s="731"/>
      <c r="E24" s="731"/>
      <c r="F24" s="731"/>
      <c r="G24" s="731"/>
      <c r="H24" s="731"/>
      <c r="I24" s="731"/>
      <c r="J24" s="731"/>
      <c r="K24" s="731"/>
      <c r="L24" s="553" t="s">
        <v>404</v>
      </c>
      <c r="M24" s="554">
        <v>5.51</v>
      </c>
    </row>
    <row r="25" spans="1:13" ht="15.75" customHeight="1">
      <c r="A25" s="549" t="s">
        <v>441</v>
      </c>
      <c r="B25" s="550" t="s">
        <v>325</v>
      </c>
      <c r="C25" s="730" t="s">
        <v>442</v>
      </c>
      <c r="D25" s="730"/>
      <c r="E25" s="730"/>
      <c r="F25" s="730"/>
      <c r="G25" s="730"/>
      <c r="H25" s="730"/>
      <c r="I25" s="730"/>
      <c r="J25" s="730"/>
      <c r="K25" s="730"/>
      <c r="L25" s="551"/>
      <c r="M25" s="551"/>
    </row>
    <row r="26" spans="1:13" ht="15.75" customHeight="1">
      <c r="A26" s="552" t="s">
        <v>416</v>
      </c>
      <c r="B26" s="553"/>
      <c r="C26" s="731" t="s">
        <v>433</v>
      </c>
      <c r="D26" s="731"/>
      <c r="E26" s="731"/>
      <c r="F26" s="731"/>
      <c r="G26" s="731"/>
      <c r="H26" s="731"/>
      <c r="I26" s="731"/>
      <c r="J26" s="731"/>
      <c r="K26" s="731"/>
      <c r="L26" s="553" t="s">
        <v>404</v>
      </c>
      <c r="M26" s="554">
        <f>M34/M35*M27</f>
        <v>1.08</v>
      </c>
    </row>
    <row r="27" spans="1:13" ht="15.75" customHeight="1">
      <c r="A27" s="552" t="s">
        <v>443</v>
      </c>
      <c r="B27" s="553" t="s">
        <v>325</v>
      </c>
      <c r="C27" s="731" t="s">
        <v>433</v>
      </c>
      <c r="D27" s="731"/>
      <c r="E27" s="731"/>
      <c r="F27" s="731"/>
      <c r="G27" s="731"/>
      <c r="H27" s="731"/>
      <c r="I27" s="731"/>
      <c r="J27" s="731"/>
      <c r="K27" s="731"/>
      <c r="L27" s="553" t="s">
        <v>404</v>
      </c>
      <c r="M27" s="554">
        <v>3</v>
      </c>
    </row>
    <row r="28" spans="1:13" ht="15.75" customHeight="1">
      <c r="A28" s="552" t="s">
        <v>444</v>
      </c>
      <c r="B28" s="553" t="s">
        <v>325</v>
      </c>
      <c r="C28" s="731" t="s">
        <v>423</v>
      </c>
      <c r="D28" s="731"/>
      <c r="E28" s="731"/>
      <c r="F28" s="731"/>
      <c r="G28" s="731"/>
      <c r="H28" s="731"/>
      <c r="I28" s="731"/>
      <c r="J28" s="731"/>
      <c r="K28" s="731"/>
      <c r="L28" s="553" t="s">
        <v>404</v>
      </c>
      <c r="M28" s="554">
        <v>5.4</v>
      </c>
    </row>
    <row r="29" spans="1:13" ht="15.75" customHeight="1">
      <c r="A29" s="552" t="s">
        <v>417</v>
      </c>
      <c r="B29" s="553" t="s">
        <v>325</v>
      </c>
      <c r="C29" s="731" t="s">
        <v>425</v>
      </c>
      <c r="D29" s="731"/>
      <c r="E29" s="731"/>
      <c r="F29" s="731"/>
      <c r="G29" s="731"/>
      <c r="H29" s="731"/>
      <c r="I29" s="731"/>
      <c r="J29" s="731"/>
      <c r="K29" s="731"/>
      <c r="L29" s="553" t="s">
        <v>404</v>
      </c>
      <c r="M29" s="554">
        <v>7</v>
      </c>
    </row>
    <row r="30" spans="1:13" ht="15.75" customHeight="1">
      <c r="A30" s="552" t="s">
        <v>445</v>
      </c>
      <c r="B30" s="553" t="s">
        <v>325</v>
      </c>
      <c r="C30" s="731" t="s">
        <v>427</v>
      </c>
      <c r="D30" s="731"/>
      <c r="E30" s="731"/>
      <c r="F30" s="731"/>
      <c r="G30" s="731"/>
      <c r="H30" s="731"/>
      <c r="I30" s="731"/>
      <c r="J30" s="731"/>
      <c r="K30" s="731"/>
      <c r="L30" s="553" t="s">
        <v>404</v>
      </c>
      <c r="M30" s="554">
        <v>18</v>
      </c>
    </row>
    <row r="31" spans="1:13" ht="15.75" customHeight="1">
      <c r="A31" s="552" t="s">
        <v>446</v>
      </c>
      <c r="B31" s="553" t="s">
        <v>325</v>
      </c>
      <c r="C31" s="731" t="s">
        <v>447</v>
      </c>
      <c r="D31" s="731"/>
      <c r="E31" s="731"/>
      <c r="F31" s="731"/>
      <c r="G31" s="731"/>
      <c r="H31" s="731"/>
      <c r="I31" s="731"/>
      <c r="J31" s="731"/>
      <c r="K31" s="731"/>
      <c r="L31" s="553" t="s">
        <v>404</v>
      </c>
      <c r="M31" s="554">
        <v>11</v>
      </c>
    </row>
    <row r="32" spans="1:13" ht="15.75" customHeight="1">
      <c r="A32" s="552" t="s">
        <v>448</v>
      </c>
      <c r="B32" s="553" t="s">
        <v>325</v>
      </c>
      <c r="C32" s="731" t="s">
        <v>449</v>
      </c>
      <c r="D32" s="731"/>
      <c r="E32" s="731"/>
      <c r="F32" s="731"/>
      <c r="G32" s="731"/>
      <c r="H32" s="731"/>
      <c r="I32" s="731"/>
      <c r="J32" s="731"/>
      <c r="K32" s="731"/>
      <c r="L32" s="553" t="s">
        <v>404</v>
      </c>
      <c r="M32" s="554">
        <v>13.5</v>
      </c>
    </row>
    <row r="33" spans="1:14" ht="15.75" customHeight="1">
      <c r="A33" s="549" t="s">
        <v>450</v>
      </c>
      <c r="B33" s="550" t="s">
        <v>325</v>
      </c>
      <c r="C33" s="730" t="s">
        <v>451</v>
      </c>
      <c r="D33" s="730"/>
      <c r="E33" s="730"/>
      <c r="F33" s="730"/>
      <c r="G33" s="730"/>
      <c r="H33" s="730"/>
      <c r="I33" s="730"/>
      <c r="J33" s="730"/>
      <c r="K33" s="730"/>
      <c r="L33" s="551"/>
      <c r="M33" s="551"/>
    </row>
    <row r="34" spans="1:14" ht="15.75" customHeight="1">
      <c r="A34" s="552" t="s">
        <v>452</v>
      </c>
      <c r="B34" s="553" t="s">
        <v>325</v>
      </c>
      <c r="C34" s="731" t="s">
        <v>431</v>
      </c>
      <c r="D34" s="731"/>
      <c r="E34" s="731"/>
      <c r="F34" s="731"/>
      <c r="G34" s="731"/>
      <c r="H34" s="731"/>
      <c r="I34" s="731"/>
      <c r="J34" s="731"/>
      <c r="K34" s="731"/>
      <c r="L34" s="553" t="s">
        <v>404</v>
      </c>
      <c r="M34" s="554">
        <v>0.9</v>
      </c>
    </row>
    <row r="35" spans="1:14" ht="15.75" customHeight="1">
      <c r="A35" s="552" t="s">
        <v>453</v>
      </c>
      <c r="B35" s="553" t="s">
        <v>325</v>
      </c>
      <c r="C35" s="731" t="s">
        <v>433</v>
      </c>
      <c r="D35" s="731"/>
      <c r="E35" s="731"/>
      <c r="F35" s="731"/>
      <c r="G35" s="731"/>
      <c r="H35" s="731"/>
      <c r="I35" s="731"/>
      <c r="J35" s="731"/>
      <c r="K35" s="731"/>
      <c r="L35" s="553" t="s">
        <v>404</v>
      </c>
      <c r="M35" s="554">
        <v>2.5</v>
      </c>
      <c r="N35">
        <f>M34/M35</f>
        <v>0.36</v>
      </c>
    </row>
    <row r="36" spans="1:14" ht="15.75" customHeight="1">
      <c r="A36" s="552" t="s">
        <v>454</v>
      </c>
      <c r="B36" s="553" t="s">
        <v>325</v>
      </c>
      <c r="C36" s="731" t="s">
        <v>423</v>
      </c>
      <c r="D36" s="731"/>
      <c r="E36" s="731"/>
      <c r="F36" s="731"/>
      <c r="G36" s="731"/>
      <c r="H36" s="731"/>
      <c r="I36" s="731"/>
      <c r="J36" s="731"/>
      <c r="K36" s="731"/>
      <c r="L36" s="553" t="s">
        <v>404</v>
      </c>
      <c r="M36" s="554">
        <v>6.5</v>
      </c>
    </row>
    <row r="37" spans="1:14" ht="15.75" customHeight="1">
      <c r="A37" s="552" t="s">
        <v>455</v>
      </c>
      <c r="B37" s="553" t="s">
        <v>325</v>
      </c>
      <c r="C37" s="731" t="s">
        <v>425</v>
      </c>
      <c r="D37" s="731"/>
      <c r="E37" s="731"/>
      <c r="F37" s="731"/>
      <c r="G37" s="731"/>
      <c r="H37" s="731"/>
      <c r="I37" s="731"/>
      <c r="J37" s="731"/>
      <c r="K37" s="731"/>
      <c r="L37" s="553" t="s">
        <v>404</v>
      </c>
      <c r="M37" s="554">
        <v>8.6999999999999993</v>
      </c>
    </row>
    <row r="38" spans="1:14" ht="15.75" customHeight="1">
      <c r="A38" s="552" t="s">
        <v>456</v>
      </c>
      <c r="B38" s="553" t="s">
        <v>325</v>
      </c>
      <c r="C38" s="731" t="s">
        <v>427</v>
      </c>
      <c r="D38" s="731"/>
      <c r="E38" s="731"/>
      <c r="F38" s="731"/>
      <c r="G38" s="731"/>
      <c r="H38" s="731"/>
      <c r="I38" s="731"/>
      <c r="J38" s="731"/>
      <c r="K38" s="731"/>
      <c r="L38" s="553" t="s">
        <v>404</v>
      </c>
      <c r="M38" s="554">
        <v>10.8</v>
      </c>
    </row>
    <row r="39" spans="1:14" ht="15.75" customHeight="1">
      <c r="A39" s="552" t="s">
        <v>457</v>
      </c>
      <c r="B39" s="553" t="s">
        <v>325</v>
      </c>
      <c r="C39" s="731" t="s">
        <v>447</v>
      </c>
      <c r="D39" s="731"/>
      <c r="E39" s="731"/>
      <c r="F39" s="731"/>
      <c r="G39" s="731"/>
      <c r="H39" s="731"/>
      <c r="I39" s="731"/>
      <c r="J39" s="731"/>
      <c r="K39" s="731"/>
      <c r="L39" s="553" t="s">
        <v>404</v>
      </c>
      <c r="M39" s="554">
        <v>12</v>
      </c>
    </row>
    <row r="40" spans="1:14" ht="15.75" customHeight="1">
      <c r="A40" s="552" t="s">
        <v>458</v>
      </c>
      <c r="B40" s="553" t="s">
        <v>325</v>
      </c>
      <c r="C40" s="731" t="s">
        <v>449</v>
      </c>
      <c r="D40" s="731"/>
      <c r="E40" s="731"/>
      <c r="F40" s="731"/>
      <c r="G40" s="731"/>
      <c r="H40" s="731"/>
      <c r="I40" s="731"/>
      <c r="J40" s="731"/>
      <c r="K40" s="731"/>
      <c r="L40" s="553" t="s">
        <v>404</v>
      </c>
      <c r="M40" s="554">
        <v>16</v>
      </c>
    </row>
    <row r="41" spans="1:14" ht="15.75" customHeight="1">
      <c r="A41" s="549" t="s">
        <v>459</v>
      </c>
      <c r="B41" s="550" t="s">
        <v>325</v>
      </c>
      <c r="C41" s="730" t="s">
        <v>460</v>
      </c>
      <c r="D41" s="730"/>
      <c r="E41" s="730"/>
      <c r="F41" s="730"/>
      <c r="G41" s="730"/>
      <c r="H41" s="730"/>
      <c r="I41" s="730"/>
      <c r="J41" s="730"/>
      <c r="K41" s="730"/>
      <c r="L41" s="551"/>
      <c r="M41" s="551"/>
    </row>
    <row r="42" spans="1:14" ht="15.75" customHeight="1">
      <c r="A42" s="552" t="s">
        <v>461</v>
      </c>
      <c r="B42" s="553" t="s">
        <v>325</v>
      </c>
      <c r="C42" s="731" t="s">
        <v>462</v>
      </c>
      <c r="D42" s="731"/>
      <c r="E42" s="731"/>
      <c r="F42" s="731"/>
      <c r="G42" s="731"/>
      <c r="H42" s="731"/>
      <c r="I42" s="731"/>
      <c r="J42" s="731"/>
      <c r="K42" s="731"/>
      <c r="L42" s="553" t="s">
        <v>404</v>
      </c>
      <c r="M42" s="554">
        <v>3.85</v>
      </c>
    </row>
    <row r="43" spans="1:14" ht="15.75" customHeight="1">
      <c r="A43" s="552" t="s">
        <v>463</v>
      </c>
      <c r="B43" s="553" t="s">
        <v>325</v>
      </c>
      <c r="C43" s="731" t="s">
        <v>464</v>
      </c>
      <c r="D43" s="731"/>
      <c r="E43" s="731"/>
      <c r="F43" s="731"/>
      <c r="G43" s="731"/>
      <c r="H43" s="731"/>
      <c r="I43" s="731"/>
      <c r="J43" s="731"/>
      <c r="K43" s="731"/>
      <c r="L43" s="553" t="s">
        <v>404</v>
      </c>
      <c r="M43" s="554">
        <v>2.5499999999999998</v>
      </c>
    </row>
    <row r="44" spans="1:14" ht="15.75" customHeight="1">
      <c r="A44" s="552" t="s">
        <v>465</v>
      </c>
      <c r="B44" s="553" t="s">
        <v>325</v>
      </c>
      <c r="C44" s="731" t="s">
        <v>466</v>
      </c>
      <c r="D44" s="731"/>
      <c r="E44" s="731"/>
      <c r="F44" s="731"/>
      <c r="G44" s="731"/>
      <c r="H44" s="731"/>
      <c r="I44" s="731"/>
      <c r="J44" s="731"/>
      <c r="K44" s="731"/>
      <c r="L44" s="553" t="s">
        <v>404</v>
      </c>
      <c r="M44" s="554">
        <v>2.17</v>
      </c>
    </row>
    <row r="45" spans="1:14" ht="15.75" customHeight="1">
      <c r="A45" s="552" t="s">
        <v>467</v>
      </c>
      <c r="B45" s="553" t="s">
        <v>325</v>
      </c>
      <c r="C45" s="731" t="s">
        <v>468</v>
      </c>
      <c r="D45" s="731"/>
      <c r="E45" s="731"/>
      <c r="F45" s="731"/>
      <c r="G45" s="731"/>
      <c r="H45" s="731"/>
      <c r="I45" s="731"/>
      <c r="J45" s="731"/>
      <c r="K45" s="731"/>
      <c r="L45" s="553" t="s">
        <v>404</v>
      </c>
      <c r="M45" s="554">
        <v>0.85</v>
      </c>
    </row>
    <row r="46" spans="1:14" ht="15.75" customHeight="1">
      <c r="A46" s="552" t="s">
        <v>469</v>
      </c>
      <c r="B46" s="553" t="s">
        <v>325</v>
      </c>
      <c r="C46" s="731" t="s">
        <v>470</v>
      </c>
      <c r="D46" s="731"/>
      <c r="E46" s="731"/>
      <c r="F46" s="731"/>
      <c r="G46" s="731"/>
      <c r="H46" s="731"/>
      <c r="I46" s="731"/>
      <c r="J46" s="731"/>
      <c r="K46" s="731"/>
      <c r="L46" s="553" t="s">
        <v>404</v>
      </c>
      <c r="M46" s="554">
        <v>0.59</v>
      </c>
    </row>
    <row r="47" spans="1:14" ht="13.9"/>
    <row r="48" spans="1:14" ht="13.9"/>
    <row r="49" ht="13.9"/>
    <row r="50" ht="13.9"/>
    <row r="51" ht="13.9"/>
    <row r="52" ht="13.9"/>
    <row r="53" ht="13.9"/>
    <row r="54" ht="13.9"/>
    <row r="55" ht="13.9"/>
    <row r="56" ht="13.9"/>
    <row r="57" ht="13.9"/>
    <row r="58" ht="13.9"/>
    <row r="59" ht="13.9"/>
    <row r="60" ht="13.9"/>
    <row r="61" ht="13.9"/>
    <row r="62" ht="13.9"/>
    <row r="63" ht="13.9"/>
    <row r="64" ht="13.9"/>
    <row r="65" ht="13.9"/>
    <row r="66" ht="13.9"/>
    <row r="67" ht="13.9"/>
    <row r="68" ht="13.9"/>
    <row r="1048310" ht="12.75"/>
    <row r="1048311" ht="12.75"/>
    <row r="1048312" ht="12.75"/>
    <row r="1048313" ht="12.75"/>
    <row r="1048314" ht="12.75"/>
    <row r="1048315" ht="12.75"/>
    <row r="1048316" ht="12.75"/>
    <row r="1048317" ht="12.75"/>
    <row r="1048318" ht="12.75"/>
    <row r="1048319" ht="12.75"/>
    <row r="1048320" ht="12.75"/>
    <row r="1048321" ht="12.75"/>
    <row r="1048322" ht="12.75"/>
    <row r="1048323" ht="12.75"/>
    <row r="1048324" ht="12.75"/>
    <row r="1048325" ht="12.75"/>
    <row r="1048326" ht="12.75"/>
    <row r="1048327" ht="12.75"/>
    <row r="1048328" ht="12.75"/>
    <row r="1048329" ht="12.75"/>
    <row r="1048330" ht="12.75"/>
    <row r="1048331" ht="12.75"/>
    <row r="1048332" ht="12.75"/>
    <row r="1048333" ht="12.75"/>
    <row r="1048334" ht="12.75"/>
    <row r="1048335" ht="12.75"/>
    <row r="1048336" ht="12.75"/>
    <row r="1048337" ht="12.75"/>
    <row r="1048338" ht="12.75"/>
    <row r="1048339" ht="12.75"/>
    <row r="1048340" ht="12.75"/>
    <row r="1048341" ht="12.75"/>
    <row r="1048342" ht="12.75"/>
    <row r="1048343" ht="12.75"/>
    <row r="1048344" ht="12.75"/>
    <row r="1048345" ht="12.75"/>
    <row r="1048346" ht="12.75"/>
    <row r="1048347" ht="12.75"/>
    <row r="1048348" ht="12.75"/>
    <row r="1048349" ht="12.75"/>
    <row r="1048350" ht="12.75"/>
    <row r="1048351" ht="12.75"/>
    <row r="1048352" ht="12.75"/>
    <row r="1048353" ht="12.75"/>
    <row r="1048354" ht="12.75"/>
    <row r="1048355" ht="12.75"/>
    <row r="1048356" ht="12.75"/>
    <row r="1048357" ht="12.75"/>
    <row r="1048358" ht="12.75"/>
    <row r="1048359" ht="12.75"/>
    <row r="1048360" ht="12.75"/>
    <row r="1048361" ht="12.75"/>
    <row r="1048362" ht="12.75"/>
    <row r="1048363" ht="12.75"/>
    <row r="1048364" ht="12.75"/>
    <row r="1048365" ht="12.75"/>
    <row r="1048366" ht="12.75"/>
    <row r="1048367" ht="12.75"/>
    <row r="1048368" ht="12.75"/>
    <row r="1048369" ht="12.75"/>
    <row r="1048370" ht="12.75"/>
    <row r="1048371" ht="12.75"/>
    <row r="1048372" ht="12.75"/>
    <row r="1048373" ht="12.75"/>
    <row r="1048374" ht="12.75"/>
    <row r="1048375" ht="12.75"/>
    <row r="1048376" ht="12.75"/>
    <row r="1048377" ht="12.75"/>
    <row r="1048378" ht="12.75"/>
    <row r="1048379" ht="12.75"/>
    <row r="1048380" ht="12.75"/>
    <row r="1048381" ht="12.75"/>
    <row r="1048382" ht="12.75"/>
    <row r="1048383" ht="12.75"/>
    <row r="1048384" ht="12.75"/>
    <row r="1048385" ht="12.75"/>
    <row r="1048386" ht="12.75"/>
    <row r="1048387" ht="12.75"/>
    <row r="1048388" ht="12.75"/>
    <row r="1048389" ht="12.75"/>
    <row r="1048390" ht="12.75"/>
    <row r="1048391" ht="12.75"/>
    <row r="1048392" ht="12.75"/>
    <row r="1048393" ht="12.75"/>
    <row r="1048394" ht="12.75"/>
    <row r="1048395" ht="12.75"/>
    <row r="1048396" ht="12.75"/>
    <row r="1048397" ht="12.75"/>
    <row r="1048398" ht="12.75"/>
    <row r="1048399" ht="12.75"/>
    <row r="1048400" ht="12.75"/>
    <row r="1048401" ht="12.75"/>
    <row r="1048402" ht="12.75"/>
    <row r="1048403" ht="12.75"/>
    <row r="1048404" ht="12.75"/>
    <row r="1048405" ht="12.75"/>
    <row r="1048406" ht="12.75"/>
    <row r="1048407" ht="12.75"/>
    <row r="1048408" ht="12.75"/>
    <row r="1048409" ht="12.75"/>
    <row r="1048410" ht="12.75"/>
    <row r="1048411" ht="12.75"/>
    <row r="1048412" ht="12.75"/>
    <row r="1048413" ht="12.75"/>
    <row r="1048414" ht="12.75"/>
    <row r="1048415" ht="12.75"/>
    <row r="1048416" ht="12.75"/>
    <row r="1048417" ht="12.75"/>
    <row r="1048418" ht="12.75"/>
    <row r="1048419" ht="12.75"/>
    <row r="1048420" ht="12.75"/>
    <row r="1048421" ht="12.75"/>
    <row r="1048422" ht="12.75"/>
    <row r="1048423" ht="12.75"/>
    <row r="1048424" ht="12.75"/>
    <row r="1048425" ht="12.75"/>
    <row r="1048426" ht="12.75"/>
    <row r="1048427" ht="12.75"/>
    <row r="1048428" ht="12.75"/>
    <row r="1048429" ht="12.75"/>
    <row r="1048430" ht="12.75"/>
    <row r="1048431" ht="12.75"/>
    <row r="1048432" ht="12.75"/>
    <row r="1048433" ht="12.75"/>
    <row r="1048434" ht="12.75"/>
    <row r="1048435" ht="12.75"/>
    <row r="1048436" ht="12.75"/>
    <row r="1048437" ht="12.75"/>
    <row r="1048438" ht="12.75"/>
    <row r="1048439" ht="12.75"/>
    <row r="1048440" ht="12.75"/>
    <row r="1048441" ht="12.75"/>
    <row r="1048442" ht="12.75"/>
    <row r="1048443" ht="12.75"/>
    <row r="1048444" ht="12.75"/>
    <row r="1048445" ht="12.75"/>
    <row r="1048446" ht="12.75"/>
    <row r="1048447" ht="12.75"/>
    <row r="1048448" ht="12.75"/>
    <row r="1048449" ht="12.75"/>
    <row r="1048450" ht="12.75"/>
    <row r="1048451" ht="12.75"/>
    <row r="1048452" ht="12.75"/>
    <row r="1048453" ht="12.75"/>
    <row r="1048454" ht="12.75"/>
    <row r="1048455" ht="12.75"/>
    <row r="1048456" ht="12.75"/>
    <row r="1048457" ht="12.75"/>
    <row r="1048458" ht="12.75"/>
    <row r="1048459" ht="12.75"/>
    <row r="1048460" ht="12.75"/>
    <row r="1048461" ht="12.75"/>
    <row r="1048462" ht="12.75"/>
    <row r="1048463" ht="12.75"/>
    <row r="1048464" ht="12.75"/>
    <row r="1048465" ht="12.75"/>
    <row r="1048466" ht="12.75"/>
    <row r="1048467" ht="12.75"/>
    <row r="1048468" ht="12.75"/>
    <row r="1048469" ht="12.75"/>
    <row r="1048470" ht="12.75"/>
    <row r="1048471" ht="12.75"/>
    <row r="1048472" ht="12.75"/>
    <row r="1048473" ht="12.75"/>
    <row r="1048474" ht="12.75"/>
    <row r="1048475" ht="12.75"/>
    <row r="1048476" ht="12.75"/>
    <row r="1048477" ht="12.75"/>
    <row r="1048478" ht="12.75"/>
    <row r="1048479" ht="12.75"/>
    <row r="1048480" ht="12.75"/>
    <row r="1048481" ht="12.75"/>
    <row r="1048482" ht="12.75"/>
    <row r="1048483" ht="12.75"/>
    <row r="1048484" ht="12.75"/>
    <row r="1048485" ht="12.75"/>
    <row r="1048486" ht="12.75"/>
    <row r="1048487" ht="12.75"/>
    <row r="1048488" ht="12.75"/>
    <row r="1048489" ht="12.75"/>
    <row r="1048490" ht="12.75"/>
    <row r="1048491" ht="12.75"/>
    <row r="1048492" ht="12.75"/>
    <row r="1048493" ht="12.75"/>
    <row r="1048494" ht="12.75"/>
    <row r="1048495" ht="12.75"/>
    <row r="1048496" ht="12.75"/>
    <row r="1048497" ht="12.75"/>
    <row r="1048498" ht="12.75"/>
    <row r="1048499" ht="12.75"/>
    <row r="1048500" ht="12.75"/>
    <row r="1048501" ht="12.75"/>
    <row r="1048502" ht="12.75"/>
    <row r="1048503" ht="12.75"/>
    <row r="1048504" ht="12.75"/>
    <row r="1048505" ht="12.75"/>
    <row r="1048506" ht="12.75"/>
    <row r="1048507" ht="12.75"/>
    <row r="1048508" ht="12.75"/>
    <row r="1048509" ht="12.75"/>
    <row r="1048510" ht="12.75"/>
    <row r="1048511" ht="12.75"/>
    <row r="1048512" ht="12.75"/>
    <row r="1048513" ht="12.75"/>
    <row r="1048514" ht="12.75"/>
    <row r="1048515" ht="12.75"/>
    <row r="1048516" ht="12.75"/>
    <row r="1048517" ht="12.75"/>
    <row r="1048518" ht="12.75"/>
    <row r="1048519" ht="12.75"/>
    <row r="1048520" ht="12.75"/>
    <row r="1048521" ht="12.75"/>
    <row r="1048522" ht="12.75"/>
    <row r="1048523" ht="12.75"/>
    <row r="1048524" ht="12.75"/>
    <row r="1048525" ht="12.75"/>
    <row r="1048526" ht="12.75"/>
    <row r="1048527" ht="12.75"/>
    <row r="1048528" ht="12.75"/>
    <row r="1048529" ht="12.75"/>
    <row r="1048530" ht="12.75"/>
    <row r="1048531" ht="12.75"/>
    <row r="1048532" ht="12.75"/>
    <row r="1048533" ht="12.75"/>
    <row r="1048534" ht="12.75"/>
    <row r="1048535" ht="12.75"/>
    <row r="1048536" ht="12.75"/>
    <row r="1048537" ht="12.75"/>
    <row r="1048538" ht="12.75"/>
    <row r="1048539" ht="12.75"/>
    <row r="1048540" ht="12.75"/>
    <row r="1048541" ht="12.75"/>
    <row r="1048542" ht="12.75"/>
    <row r="1048543" ht="12.75"/>
    <row r="1048544" ht="12.75"/>
    <row r="1048545" ht="12.75"/>
    <row r="1048546" ht="12.75"/>
    <row r="1048547" ht="12.75"/>
    <row r="1048548" ht="12.75"/>
    <row r="1048549" ht="12.75"/>
    <row r="1048550" ht="12.75"/>
    <row r="1048551" ht="12.75"/>
    <row r="1048552" ht="12.75"/>
    <row r="1048553" ht="12.75"/>
    <row r="1048554" ht="12.75"/>
    <row r="1048555" ht="12.75"/>
    <row r="1048556" ht="12.75"/>
    <row r="1048557" ht="12.75"/>
    <row r="1048558" ht="12.75"/>
    <row r="1048559" ht="12.75"/>
    <row r="1048560" ht="12.75"/>
    <row r="1048561" ht="12.75"/>
    <row r="1048562" ht="12.75"/>
    <row r="1048563" ht="12.75"/>
    <row r="1048564" ht="12.75"/>
    <row r="1048565" ht="12.75"/>
    <row r="1048566" ht="12.75"/>
    <row r="1048567" ht="12.75"/>
    <row r="1048568" ht="12.75"/>
    <row r="1048569" ht="12.75"/>
    <row r="1048570" ht="12.75"/>
    <row r="1048571" ht="12.75"/>
    <row r="1048572" ht="12.75"/>
    <row r="1048573" ht="12.75"/>
    <row r="1048574" ht="12.75"/>
    <row r="1048575" ht="12.75"/>
    <row r="1048576" ht="12.75"/>
  </sheetData>
  <mergeCells count="35">
    <mergeCell ref="C42:K42"/>
    <mergeCell ref="C43:K43"/>
    <mergeCell ref="C44:K44"/>
    <mergeCell ref="C45:K45"/>
    <mergeCell ref="C46:K46"/>
    <mergeCell ref="C37:K37"/>
    <mergeCell ref="C38:K38"/>
    <mergeCell ref="C39:K39"/>
    <mergeCell ref="C40:K40"/>
    <mergeCell ref="C41:K41"/>
    <mergeCell ref="C32:K32"/>
    <mergeCell ref="C33:K33"/>
    <mergeCell ref="C34:K34"/>
    <mergeCell ref="C35:K35"/>
    <mergeCell ref="C36:K36"/>
    <mergeCell ref="C27:K27"/>
    <mergeCell ref="C28:K28"/>
    <mergeCell ref="C29:K29"/>
    <mergeCell ref="C30:K30"/>
    <mergeCell ref="C31:K31"/>
    <mergeCell ref="C22:K22"/>
    <mergeCell ref="C23:K23"/>
    <mergeCell ref="C24:K24"/>
    <mergeCell ref="C25:K25"/>
    <mergeCell ref="C26:K26"/>
    <mergeCell ref="C17:K17"/>
    <mergeCell ref="C18:K18"/>
    <mergeCell ref="C19:K19"/>
    <mergeCell ref="C20:K20"/>
    <mergeCell ref="C21:K21"/>
    <mergeCell ref="C12:K12"/>
    <mergeCell ref="C13:K13"/>
    <mergeCell ref="C14:K14"/>
    <mergeCell ref="C15:K15"/>
    <mergeCell ref="C16:K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A0FC"/>
    <pageSetUpPr fitToPage="1"/>
  </sheetPr>
  <dimension ref="A1:AMJ50"/>
  <sheetViews>
    <sheetView zoomScaleNormal="100" workbookViewId="0"/>
  </sheetViews>
  <sheetFormatPr defaultColWidth="9.140625" defaultRowHeight="13.9"/>
  <cols>
    <col min="1" max="1" width="41.7109375" style="389" customWidth="1"/>
    <col min="2" max="9" width="11.28515625" style="389" customWidth="1"/>
    <col min="10" max="10" width="12.28515625" style="389" customWidth="1"/>
    <col min="11" max="11" width="22" style="389" customWidth="1"/>
    <col min="12" max="12" width="17.42578125" style="389" customWidth="1"/>
    <col min="13" max="14" width="9.140625" style="389"/>
    <col min="15" max="15" width="0.140625" style="389" customWidth="1"/>
    <col min="16" max="256" width="9.140625" style="389"/>
    <col min="257" max="257" width="37.42578125" style="389" customWidth="1"/>
    <col min="258" max="261" width="9.7109375" style="389" customWidth="1"/>
    <col min="262" max="262" width="27.140625" style="389" customWidth="1"/>
    <col min="263" max="265" width="9.7109375" style="389" customWidth="1"/>
    <col min="266" max="512" width="9.140625" style="389"/>
    <col min="513" max="513" width="37.42578125" style="389" customWidth="1"/>
    <col min="514" max="517" width="9.7109375" style="389" customWidth="1"/>
    <col min="518" max="518" width="27.140625" style="389" customWidth="1"/>
    <col min="519" max="521" width="9.7109375" style="389" customWidth="1"/>
    <col min="522" max="768" width="9.140625" style="389"/>
    <col min="769" max="769" width="37.42578125" style="389" customWidth="1"/>
    <col min="770" max="773" width="9.7109375" style="389" customWidth="1"/>
    <col min="774" max="774" width="27.140625" style="389" customWidth="1"/>
    <col min="775" max="777" width="9.7109375" style="389" customWidth="1"/>
    <col min="778" max="1024" width="9.140625" style="389"/>
  </cols>
  <sheetData>
    <row r="1" spans="1:20" ht="17.45">
      <c r="A1" s="555"/>
      <c r="B1" s="732" t="str">
        <f>RESUMO!C7</f>
        <v>TRIBUNAL REGIONAL FEDERAL DA 6ª REGIÃO</v>
      </c>
      <c r="C1" s="732"/>
      <c r="D1" s="732"/>
      <c r="E1" s="732"/>
      <c r="F1" s="732"/>
      <c r="G1" s="732"/>
      <c r="H1" s="732"/>
      <c r="I1" s="732"/>
      <c r="J1" s="556"/>
      <c r="K1" s="556"/>
      <c r="L1" s="556"/>
      <c r="M1" s="556"/>
      <c r="N1" s="556"/>
      <c r="O1" s="556"/>
    </row>
    <row r="2" spans="1:20" ht="17.45">
      <c r="A2" s="557"/>
      <c r="B2" s="733" t="str">
        <f>RESUMO!C8</f>
        <v>SECAM - SECRETARIA DE ADMINISTRAÇÃO E SERVIÇOS</v>
      </c>
      <c r="C2" s="733"/>
      <c r="D2" s="733"/>
      <c r="E2" s="733"/>
      <c r="F2" s="733"/>
      <c r="G2" s="733"/>
      <c r="H2" s="733"/>
      <c r="I2" s="733"/>
      <c r="J2" s="556"/>
      <c r="K2" s="556"/>
      <c r="L2" s="556"/>
      <c r="M2" s="556"/>
      <c r="N2" s="556"/>
      <c r="O2" s="556"/>
    </row>
    <row r="3" spans="1:20" ht="17.45">
      <c r="A3" s="557"/>
      <c r="B3" s="733" t="str">
        <f>RESUMO!C9</f>
        <v>DIEAR – DIVISÃO DE ENGENHARIA E ARQUITETURA</v>
      </c>
      <c r="C3" s="733"/>
      <c r="D3" s="733"/>
      <c r="E3" s="733"/>
      <c r="F3" s="733"/>
      <c r="G3" s="733"/>
      <c r="H3" s="733"/>
      <c r="I3" s="733"/>
      <c r="J3" s="556"/>
      <c r="K3" s="556"/>
      <c r="L3" s="556"/>
      <c r="M3" s="556"/>
      <c r="N3" s="556"/>
      <c r="O3" s="556"/>
    </row>
    <row r="4" spans="1:20" ht="17.45">
      <c r="A4" s="558"/>
      <c r="B4" s="734" t="str">
        <f>RESUMO!C10</f>
        <v>SEPEA – SEÇÃO DE PROJETOS DE ENGENHARIA E ARQUITETURA</v>
      </c>
      <c r="C4" s="734"/>
      <c r="D4" s="734"/>
      <c r="E4" s="734"/>
      <c r="F4" s="734"/>
      <c r="G4" s="734"/>
      <c r="H4" s="734"/>
      <c r="I4" s="734"/>
      <c r="J4" s="556"/>
      <c r="K4" s="556"/>
      <c r="L4" s="556"/>
      <c r="M4" s="556"/>
      <c r="N4" s="556"/>
      <c r="O4" s="556"/>
    </row>
    <row r="5" spans="1:20" ht="38.25" customHeight="1">
      <c r="A5" s="735" t="s">
        <v>471</v>
      </c>
      <c r="B5" s="735"/>
      <c r="C5" s="735"/>
      <c r="D5" s="735"/>
      <c r="E5" s="735"/>
      <c r="F5" s="735"/>
      <c r="G5" s="735"/>
      <c r="H5" s="735"/>
      <c r="I5" s="735"/>
      <c r="J5" s="556"/>
      <c r="K5" s="556"/>
      <c r="L5" s="556"/>
      <c r="M5" s="556"/>
      <c r="N5" s="556"/>
      <c r="O5" s="556"/>
    </row>
    <row r="6" spans="1:20" ht="21" customHeight="1">
      <c r="A6" s="736"/>
      <c r="B6" s="736"/>
      <c r="C6" s="736"/>
      <c r="D6" s="736"/>
      <c r="E6" s="736"/>
      <c r="F6" s="736"/>
      <c r="G6" s="736"/>
      <c r="H6" s="736"/>
      <c r="I6" s="736"/>
      <c r="J6" s="556"/>
      <c r="K6" s="556"/>
      <c r="L6" s="556"/>
      <c r="M6" s="556"/>
      <c r="N6" s="556"/>
      <c r="O6" s="556"/>
    </row>
    <row r="7" spans="1:20" ht="15.75" customHeight="1">
      <c r="A7" s="559" t="s">
        <v>472</v>
      </c>
      <c r="B7" s="737" t="s">
        <v>472</v>
      </c>
      <c r="C7" s="737"/>
      <c r="D7" s="737"/>
      <c r="E7" s="737"/>
      <c r="F7" s="738" t="s">
        <v>473</v>
      </c>
      <c r="G7" s="738"/>
      <c r="H7" s="738"/>
      <c r="I7" s="738"/>
      <c r="J7" s="556"/>
      <c r="K7" s="561"/>
      <c r="L7" s="556"/>
      <c r="M7" s="556"/>
      <c r="N7" s="556"/>
      <c r="O7" s="556"/>
    </row>
    <row r="8" spans="1:20" s="525" customFormat="1" ht="25.5" customHeight="1">
      <c r="A8" s="560" t="s">
        <v>474</v>
      </c>
      <c r="B8" s="739" t="s">
        <v>475</v>
      </c>
      <c r="C8" s="739"/>
      <c r="D8" s="739"/>
      <c r="E8" s="739"/>
      <c r="F8" s="738" t="s">
        <v>476</v>
      </c>
      <c r="G8" s="738"/>
      <c r="H8" s="738"/>
      <c r="I8" s="738"/>
      <c r="J8" s="562"/>
      <c r="K8" s="562"/>
      <c r="L8" s="562"/>
      <c r="M8" s="562"/>
      <c r="N8" s="562"/>
      <c r="O8" s="562"/>
    </row>
    <row r="9" spans="1:20" ht="12.75" customHeight="1">
      <c r="A9" s="560" t="s">
        <v>477</v>
      </c>
      <c r="B9" s="739" t="s">
        <v>478</v>
      </c>
      <c r="C9" s="739"/>
      <c r="D9" s="739"/>
      <c r="E9" s="739"/>
      <c r="F9" s="738" t="s">
        <v>479</v>
      </c>
      <c r="G9" s="738"/>
      <c r="H9" s="738"/>
      <c r="I9" s="738"/>
      <c r="J9" s="556"/>
      <c r="K9" s="556"/>
      <c r="L9" s="556"/>
      <c r="M9" s="556"/>
      <c r="N9" s="556"/>
      <c r="O9" s="556"/>
    </row>
    <row r="10" spans="1:20" ht="25.5" customHeight="1">
      <c r="A10" s="560" t="s">
        <v>480</v>
      </c>
      <c r="B10" s="739" t="s">
        <v>481</v>
      </c>
      <c r="C10" s="739"/>
      <c r="D10" s="739"/>
      <c r="E10" s="739"/>
      <c r="F10" s="738" t="s">
        <v>482</v>
      </c>
      <c r="G10" s="738"/>
      <c r="H10" s="738"/>
      <c r="I10" s="738"/>
      <c r="J10" s="556"/>
      <c r="K10" s="556"/>
      <c r="L10" s="556"/>
      <c r="M10" s="556"/>
      <c r="N10" s="556"/>
      <c r="O10" s="556"/>
    </row>
    <row r="11" spans="1:20" s="556" customFormat="1" ht="25.5" customHeight="1">
      <c r="A11" s="740" t="s">
        <v>483</v>
      </c>
      <c r="B11" s="740"/>
      <c r="C11" s="740"/>
      <c r="D11" s="740"/>
      <c r="E11" s="740"/>
      <c r="F11" s="740"/>
      <c r="G11" s="740"/>
      <c r="H11" s="740"/>
      <c r="I11" s="740"/>
      <c r="K11" s="561"/>
    </row>
    <row r="12" spans="1:20" s="563" customFormat="1" ht="21" customHeight="1">
      <c r="A12" s="741"/>
      <c r="B12" s="741"/>
      <c r="C12" s="741"/>
      <c r="D12" s="741"/>
      <c r="E12" s="741"/>
      <c r="F12" s="741"/>
      <c r="G12" s="741"/>
      <c r="H12" s="741"/>
      <c r="I12" s="741"/>
      <c r="J12" s="556"/>
      <c r="K12" s="556"/>
      <c r="L12" s="556"/>
      <c r="M12" s="556"/>
      <c r="N12" s="556"/>
      <c r="O12" s="556"/>
      <c r="P12" s="389"/>
      <c r="Q12" s="389"/>
      <c r="R12" s="389"/>
      <c r="S12" s="389"/>
      <c r="T12" s="389"/>
    </row>
    <row r="13" spans="1:20" ht="12.75" customHeight="1">
      <c r="A13" s="742" t="s">
        <v>484</v>
      </c>
      <c r="B13" s="742"/>
      <c r="C13" s="742"/>
      <c r="D13" s="742"/>
      <c r="E13" s="742"/>
      <c r="F13" s="742"/>
      <c r="G13" s="742"/>
      <c r="H13" s="742"/>
      <c r="I13" s="742"/>
      <c r="J13" s="556"/>
      <c r="K13" s="556"/>
      <c r="L13" s="556"/>
      <c r="M13" s="556"/>
      <c r="N13" s="556"/>
      <c r="O13" s="556"/>
    </row>
    <row r="14" spans="1:20" ht="12.75" customHeight="1">
      <c r="A14" s="742"/>
      <c r="B14" s="742"/>
      <c r="C14" s="742"/>
      <c r="D14" s="742"/>
      <c r="E14" s="742"/>
      <c r="F14" s="742"/>
      <c r="G14" s="742"/>
      <c r="H14" s="742"/>
      <c r="I14" s="742"/>
      <c r="J14" s="556"/>
      <c r="K14" s="556"/>
      <c r="L14" s="556"/>
      <c r="M14" s="556"/>
      <c r="N14" s="556"/>
      <c r="O14" s="556"/>
    </row>
    <row r="15" spans="1:20" s="563" customFormat="1" ht="21" customHeight="1">
      <c r="A15" s="743"/>
      <c r="B15" s="743"/>
      <c r="C15" s="743"/>
      <c r="D15" s="743"/>
      <c r="E15" s="743"/>
      <c r="F15" s="743"/>
      <c r="G15" s="743"/>
      <c r="H15" s="743"/>
      <c r="I15" s="743"/>
      <c r="J15" s="556"/>
      <c r="K15" s="556"/>
      <c r="L15" s="556"/>
      <c r="M15" s="556"/>
      <c r="N15" s="556"/>
      <c r="O15" s="556"/>
      <c r="P15" s="389"/>
      <c r="Q15" s="389"/>
      <c r="R15" s="389"/>
      <c r="S15" s="389"/>
      <c r="T15" s="389"/>
    </row>
    <row r="16" spans="1:20" s="566" customFormat="1" ht="18" customHeight="1">
      <c r="A16" s="564" t="s">
        <v>65</v>
      </c>
      <c r="B16" s="744" t="s">
        <v>485</v>
      </c>
      <c r="C16" s="744"/>
      <c r="D16" s="744" t="s">
        <v>486</v>
      </c>
      <c r="E16" s="744"/>
      <c r="F16" s="744" t="s">
        <v>487</v>
      </c>
      <c r="G16" s="744"/>
      <c r="H16" s="744" t="s">
        <v>488</v>
      </c>
      <c r="I16" s="744"/>
      <c r="J16" s="565"/>
      <c r="K16" s="565"/>
      <c r="L16" s="565"/>
      <c r="M16" s="565"/>
      <c r="N16" s="565"/>
      <c r="O16" s="565"/>
    </row>
    <row r="17" spans="1:15" ht="14.1">
      <c r="A17" s="567" t="s">
        <v>489</v>
      </c>
      <c r="B17" s="568" t="s">
        <v>490</v>
      </c>
      <c r="C17" s="568" t="s">
        <v>491</v>
      </c>
      <c r="D17" s="568" t="s">
        <v>490</v>
      </c>
      <c r="E17" s="568" t="s">
        <v>491</v>
      </c>
      <c r="F17" s="568" t="s">
        <v>490</v>
      </c>
      <c r="G17" s="568" t="s">
        <v>491</v>
      </c>
      <c r="H17" s="568" t="s">
        <v>490</v>
      </c>
      <c r="I17" s="568" t="s">
        <v>491</v>
      </c>
      <c r="J17" s="556"/>
      <c r="K17" s="556"/>
      <c r="L17" s="556"/>
      <c r="M17" s="556"/>
      <c r="N17" s="556"/>
      <c r="O17" s="556"/>
    </row>
    <row r="18" spans="1:15" ht="15" customHeight="1">
      <c r="A18" s="569" t="s">
        <v>492</v>
      </c>
      <c r="B18" s="570">
        <v>0.03</v>
      </c>
      <c r="C18" s="570">
        <v>6.1600000000000002E-2</v>
      </c>
      <c r="D18" s="570">
        <v>5.5E-2</v>
      </c>
      <c r="E18" s="570">
        <v>8.9599999999999999E-2</v>
      </c>
      <c r="F18" s="570">
        <v>0.04</v>
      </c>
      <c r="G18" s="570">
        <v>7.3999999999999996E-2</v>
      </c>
      <c r="H18" s="571">
        <v>0.04</v>
      </c>
      <c r="I18" s="571">
        <v>7.3999999999999996E-2</v>
      </c>
      <c r="J18" s="556"/>
      <c r="K18" s="556"/>
      <c r="L18" s="556"/>
      <c r="M18" s="556"/>
      <c r="N18" s="556"/>
      <c r="O18" s="556"/>
    </row>
    <row r="19" spans="1:15" ht="15.75" customHeight="1">
      <c r="A19" s="567" t="s">
        <v>493</v>
      </c>
      <c r="B19" s="745">
        <v>5.8999999999999999E-3</v>
      </c>
      <c r="C19" s="745"/>
      <c r="D19" s="745">
        <v>1.3899999999999999E-2</v>
      </c>
      <c r="E19" s="745"/>
      <c r="F19" s="745">
        <v>1.23E-2</v>
      </c>
      <c r="G19" s="745"/>
      <c r="H19" s="746">
        <v>4.7000000000000002E-3</v>
      </c>
      <c r="I19" s="746"/>
      <c r="J19" s="556"/>
      <c r="K19" s="556"/>
      <c r="L19" s="556"/>
      <c r="M19" s="556"/>
      <c r="N19" s="556"/>
      <c r="O19" s="556"/>
    </row>
    <row r="20" spans="1:15" ht="15.75" customHeight="1">
      <c r="A20" s="567" t="s">
        <v>494</v>
      </c>
      <c r="B20" s="745">
        <v>8.0000000000000002E-3</v>
      </c>
      <c r="C20" s="745"/>
      <c r="D20" s="745">
        <v>0.01</v>
      </c>
      <c r="E20" s="745"/>
      <c r="F20" s="745">
        <v>8.0000000000000002E-3</v>
      </c>
      <c r="G20" s="745"/>
      <c r="H20" s="746">
        <v>8.0000000000000002E-3</v>
      </c>
      <c r="I20" s="746"/>
      <c r="J20" s="556"/>
      <c r="K20" s="556"/>
      <c r="L20" s="556"/>
      <c r="M20" s="556"/>
      <c r="N20" s="556"/>
      <c r="O20" s="556"/>
    </row>
    <row r="21" spans="1:15" ht="15.75" customHeight="1">
      <c r="A21" s="572" t="s">
        <v>495</v>
      </c>
      <c r="B21" s="745">
        <v>9.7000000000000003E-3</v>
      </c>
      <c r="C21" s="745"/>
      <c r="D21" s="745">
        <v>1.2699999999999999E-2</v>
      </c>
      <c r="E21" s="745"/>
      <c r="F21" s="745">
        <v>1.2699999999999999E-2</v>
      </c>
      <c r="G21" s="745"/>
      <c r="H21" s="746">
        <v>1.2699999999999999E-2</v>
      </c>
      <c r="I21" s="746"/>
      <c r="J21" s="556"/>
      <c r="K21" s="556"/>
      <c r="L21" s="556"/>
      <c r="M21" s="556"/>
      <c r="N21" s="556"/>
      <c r="O21" s="556"/>
    </row>
    <row r="22" spans="1:15" ht="15.75" customHeight="1">
      <c r="A22" s="573" t="s">
        <v>496</v>
      </c>
      <c r="B22" s="747">
        <v>4.65E-2</v>
      </c>
      <c r="C22" s="747"/>
      <c r="D22" s="747">
        <v>8.6499999999999994E-2</v>
      </c>
      <c r="E22" s="747"/>
      <c r="F22" s="747">
        <v>5.3999999999999999E-2</v>
      </c>
      <c r="G22" s="747"/>
      <c r="H22" s="748">
        <f>SUM(H23:I25)</f>
        <v>0.124</v>
      </c>
      <c r="I22" s="748"/>
      <c r="J22" s="556"/>
      <c r="K22" s="556"/>
      <c r="L22" s="749" t="s">
        <v>497</v>
      </c>
      <c r="M22" s="749"/>
      <c r="N22" s="556"/>
      <c r="O22" s="556"/>
    </row>
    <row r="23" spans="1:15" ht="15.75" customHeight="1">
      <c r="A23" s="574" t="s">
        <v>94</v>
      </c>
      <c r="B23" s="745">
        <v>0.01</v>
      </c>
      <c r="C23" s="745"/>
      <c r="D23" s="745">
        <v>0.05</v>
      </c>
      <c r="E23" s="745"/>
      <c r="F23" s="745">
        <v>0.03</v>
      </c>
      <c r="G23" s="745"/>
      <c r="H23" s="746">
        <v>0.05</v>
      </c>
      <c r="I23" s="746"/>
      <c r="J23" s="556"/>
      <c r="K23" s="556"/>
      <c r="L23" s="749"/>
      <c r="M23" s="749"/>
      <c r="N23" s="556"/>
      <c r="O23" s="556"/>
    </row>
    <row r="24" spans="1:15" ht="15.75" customHeight="1">
      <c r="A24" s="574" t="s">
        <v>91</v>
      </c>
      <c r="B24" s="745" t="s">
        <v>498</v>
      </c>
      <c r="C24" s="745"/>
      <c r="D24" s="745" t="s">
        <v>498</v>
      </c>
      <c r="E24" s="745"/>
      <c r="F24" s="745" t="s">
        <v>498</v>
      </c>
      <c r="G24" s="745"/>
      <c r="H24" s="746">
        <v>1.32E-2</v>
      </c>
      <c r="I24" s="746"/>
      <c r="J24" s="556"/>
      <c r="K24" s="556"/>
      <c r="L24" s="749"/>
      <c r="M24" s="749"/>
      <c r="N24" s="556"/>
      <c r="O24" s="556"/>
    </row>
    <row r="25" spans="1:15" ht="15.75" customHeight="1">
      <c r="A25" s="574" t="s">
        <v>499</v>
      </c>
      <c r="B25" s="745" t="s">
        <v>498</v>
      </c>
      <c r="C25" s="745"/>
      <c r="D25" s="745" t="s">
        <v>498</v>
      </c>
      <c r="E25" s="745"/>
      <c r="F25" s="745" t="s">
        <v>498</v>
      </c>
      <c r="G25" s="745"/>
      <c r="H25" s="746">
        <v>6.08E-2</v>
      </c>
      <c r="I25" s="746"/>
      <c r="J25" s="556"/>
      <c r="K25" s="556"/>
      <c r="L25" s="750" t="s">
        <v>500</v>
      </c>
      <c r="M25" s="750"/>
      <c r="N25" s="556"/>
      <c r="O25" s="575">
        <f>H27</f>
        <v>0.30655936239726045</v>
      </c>
    </row>
    <row r="26" spans="1:15" ht="15.75" customHeight="1">
      <c r="A26" s="576"/>
      <c r="B26" s="577"/>
      <c r="C26" s="577"/>
      <c r="D26" s="577"/>
      <c r="E26" s="577"/>
      <c r="F26" s="577"/>
      <c r="G26" s="577"/>
      <c r="H26" s="578"/>
      <c r="I26" s="578"/>
      <c r="J26" s="556"/>
      <c r="K26" s="556"/>
      <c r="L26" s="751" t="s">
        <v>501</v>
      </c>
      <c r="M26" s="751"/>
      <c r="N26" s="556"/>
      <c r="O26" s="556"/>
    </row>
    <row r="27" spans="1:15" ht="39" customHeight="1">
      <c r="A27" s="752" t="s">
        <v>502</v>
      </c>
      <c r="B27" s="752"/>
      <c r="C27" s="752"/>
      <c r="D27" s="752"/>
      <c r="E27" s="752"/>
      <c r="F27" s="752"/>
      <c r="G27" s="752"/>
      <c r="H27" s="753">
        <f>(((1+H31+H32+H33)*(1+H34)*(1+H35))/(1-H36))-1</f>
        <v>0.30655936239726045</v>
      </c>
      <c r="I27" s="753"/>
      <c r="J27" s="575">
        <f>H27</f>
        <v>0.30655936239726045</v>
      </c>
      <c r="K27" s="579"/>
      <c r="L27" s="556"/>
      <c r="M27" s="556"/>
      <c r="N27" s="556"/>
      <c r="O27" s="556"/>
    </row>
    <row r="28" spans="1:15" ht="21.75" customHeight="1">
      <c r="A28" s="754"/>
      <c r="B28" s="754"/>
      <c r="C28" s="754"/>
      <c r="D28" s="754"/>
      <c r="E28" s="754"/>
      <c r="F28" s="754"/>
      <c r="G28" s="754"/>
      <c r="H28" s="754"/>
      <c r="I28" s="754"/>
      <c r="J28" s="556"/>
      <c r="K28" s="556"/>
      <c r="L28" s="556"/>
      <c r="M28" s="556"/>
      <c r="N28" s="556"/>
      <c r="O28" s="556"/>
    </row>
    <row r="29" spans="1:15" ht="18" customHeight="1">
      <c r="A29" s="742" t="s">
        <v>503</v>
      </c>
      <c r="B29" s="742"/>
      <c r="C29" s="742"/>
      <c r="D29" s="742"/>
      <c r="E29" s="742"/>
      <c r="F29" s="742"/>
      <c r="G29" s="742"/>
      <c r="H29" s="742"/>
      <c r="I29" s="742"/>
      <c r="J29" s="556"/>
      <c r="K29" s="556"/>
      <c r="L29" s="556"/>
      <c r="M29" s="556"/>
      <c r="N29" s="556"/>
      <c r="O29" s="556"/>
    </row>
    <row r="30" spans="1:15" ht="18" customHeight="1">
      <c r="A30" s="755" t="s">
        <v>504</v>
      </c>
      <c r="B30" s="755"/>
      <c r="C30" s="755"/>
      <c r="D30" s="755"/>
      <c r="E30" s="755"/>
      <c r="F30" s="755"/>
      <c r="G30" s="755"/>
      <c r="H30" s="756" t="s">
        <v>488</v>
      </c>
      <c r="I30" s="756"/>
      <c r="J30" s="556"/>
      <c r="K30" s="556"/>
      <c r="L30" s="556"/>
      <c r="M30" s="556"/>
      <c r="N30" s="556"/>
      <c r="O30" s="556"/>
    </row>
    <row r="31" spans="1:15" ht="18" customHeight="1">
      <c r="A31" s="757" t="s">
        <v>475</v>
      </c>
      <c r="B31" s="757"/>
      <c r="C31" s="757"/>
      <c r="D31" s="757"/>
      <c r="E31" s="757"/>
      <c r="F31" s="757"/>
      <c r="G31" s="757"/>
      <c r="H31" s="758">
        <f>H18</f>
        <v>0.04</v>
      </c>
      <c r="I31" s="758"/>
      <c r="J31" s="556"/>
      <c r="K31" s="556"/>
      <c r="L31" s="556"/>
      <c r="M31" s="556"/>
      <c r="N31" s="556"/>
      <c r="O31" s="556"/>
    </row>
    <row r="32" spans="1:15" ht="18" customHeight="1">
      <c r="A32" s="757" t="s">
        <v>505</v>
      </c>
      <c r="B32" s="757"/>
      <c r="C32" s="757"/>
      <c r="D32" s="757"/>
      <c r="E32" s="757"/>
      <c r="F32" s="757"/>
      <c r="G32" s="757"/>
      <c r="H32" s="758">
        <f>H20</f>
        <v>8.0000000000000002E-3</v>
      </c>
      <c r="I32" s="758"/>
      <c r="J32" s="556"/>
      <c r="K32" s="556"/>
      <c r="L32" s="556"/>
      <c r="M32" s="556"/>
      <c r="N32" s="556"/>
      <c r="O32" s="556"/>
    </row>
    <row r="33" spans="1:15" ht="17.25" customHeight="1">
      <c r="A33" s="757" t="s">
        <v>481</v>
      </c>
      <c r="B33" s="757"/>
      <c r="C33" s="757"/>
      <c r="D33" s="757"/>
      <c r="E33" s="757"/>
      <c r="F33" s="757"/>
      <c r="G33" s="757"/>
      <c r="H33" s="758">
        <f>H21</f>
        <v>1.2699999999999999E-2</v>
      </c>
      <c r="I33" s="758"/>
      <c r="J33" s="556"/>
      <c r="K33" s="556"/>
      <c r="L33" s="556"/>
      <c r="M33" s="556"/>
      <c r="N33" s="556"/>
      <c r="O33" s="556"/>
    </row>
    <row r="34" spans="1:15" ht="18" customHeight="1">
      <c r="A34" s="757" t="s">
        <v>476</v>
      </c>
      <c r="B34" s="757"/>
      <c r="C34" s="757"/>
      <c r="D34" s="757"/>
      <c r="E34" s="757"/>
      <c r="F34" s="757"/>
      <c r="G34" s="757"/>
      <c r="H34" s="758">
        <f>H19</f>
        <v>4.7000000000000002E-3</v>
      </c>
      <c r="I34" s="758"/>
      <c r="J34" s="556"/>
      <c r="K34" s="556"/>
      <c r="L34" s="556"/>
      <c r="M34" s="556"/>
      <c r="N34" s="556"/>
      <c r="O34" s="556"/>
    </row>
    <row r="35" spans="1:15" ht="18" customHeight="1">
      <c r="A35" s="757" t="s">
        <v>479</v>
      </c>
      <c r="B35" s="757"/>
      <c r="C35" s="757"/>
      <c r="D35" s="757"/>
      <c r="E35" s="757"/>
      <c r="F35" s="757"/>
      <c r="G35" s="757"/>
      <c r="H35" s="758">
        <f>I18</f>
        <v>7.3999999999999996E-2</v>
      </c>
      <c r="I35" s="758"/>
      <c r="J35" s="556"/>
      <c r="K35" s="556"/>
      <c r="L35" s="556"/>
      <c r="M35" s="556"/>
      <c r="N35" s="556"/>
      <c r="O35" s="556"/>
    </row>
    <row r="36" spans="1:15" ht="16.5" customHeight="1">
      <c r="A36" s="757" t="s">
        <v>482</v>
      </c>
      <c r="B36" s="757"/>
      <c r="C36" s="757"/>
      <c r="D36" s="757"/>
      <c r="E36" s="757"/>
      <c r="F36" s="757"/>
      <c r="G36" s="757"/>
      <c r="H36" s="758">
        <f>H22</f>
        <v>0.124</v>
      </c>
      <c r="I36" s="758"/>
      <c r="J36" s="556"/>
      <c r="K36" s="556"/>
      <c r="L36" s="556"/>
      <c r="M36" s="556"/>
      <c r="N36" s="556"/>
      <c r="O36" s="556"/>
    </row>
    <row r="37" spans="1:15" ht="16.5" customHeight="1">
      <c r="A37" s="759"/>
      <c r="B37" s="759"/>
      <c r="C37" s="759"/>
      <c r="D37" s="759"/>
      <c r="E37" s="759"/>
      <c r="F37" s="759"/>
      <c r="G37" s="759"/>
      <c r="H37" s="759"/>
      <c r="I37" s="759"/>
      <c r="J37" s="556"/>
      <c r="K37" s="556"/>
      <c r="L37" s="556"/>
      <c r="M37" s="556"/>
      <c r="N37" s="556"/>
      <c r="O37" s="556"/>
    </row>
    <row r="38" spans="1:15" ht="16.5" customHeight="1">
      <c r="A38" s="760" t="s">
        <v>506</v>
      </c>
      <c r="B38" s="760"/>
      <c r="C38" s="760"/>
      <c r="D38" s="760"/>
      <c r="E38" s="760"/>
      <c r="F38" s="760"/>
      <c r="G38" s="760"/>
      <c r="H38" s="760"/>
      <c r="I38" s="760"/>
      <c r="J38" s="556"/>
      <c r="K38" s="556"/>
      <c r="L38" s="556"/>
      <c r="M38" s="556"/>
      <c r="N38" s="556"/>
      <c r="O38" s="556"/>
    </row>
    <row r="39" spans="1:15" ht="16.5" customHeight="1">
      <c r="A39" s="580"/>
      <c r="B39" s="580"/>
      <c r="C39" s="580"/>
      <c r="D39" s="580"/>
      <c r="E39" s="580"/>
      <c r="F39" s="580"/>
      <c r="G39" s="580"/>
      <c r="H39" s="580"/>
      <c r="I39" s="580"/>
      <c r="J39" s="556"/>
      <c r="K39" s="556"/>
      <c r="L39" s="556"/>
      <c r="M39" s="556"/>
      <c r="N39" s="556"/>
      <c r="O39" s="556"/>
    </row>
    <row r="40" spans="1:15" ht="17.25" customHeight="1">
      <c r="A40" s="581" t="s">
        <v>346</v>
      </c>
      <c r="B40" s="580"/>
      <c r="C40" s="580"/>
      <c r="D40" s="580"/>
      <c r="E40" s="580"/>
      <c r="F40" s="580"/>
      <c r="G40" s="580"/>
      <c r="H40" s="580"/>
      <c r="I40" s="580"/>
      <c r="J40" s="556"/>
      <c r="K40" s="556"/>
      <c r="L40" s="556"/>
      <c r="M40" s="556"/>
      <c r="N40" s="556"/>
      <c r="O40" s="556"/>
    </row>
    <row r="41" spans="1:15" ht="54.75" customHeight="1">
      <c r="A41" s="761" t="s">
        <v>507</v>
      </c>
      <c r="B41" s="761"/>
      <c r="C41" s="761"/>
      <c r="D41" s="761"/>
      <c r="E41" s="761"/>
      <c r="F41" s="761"/>
      <c r="G41" s="761"/>
      <c r="H41" s="761"/>
      <c r="I41" s="761"/>
      <c r="J41" s="582"/>
      <c r="K41" s="556"/>
      <c r="L41" s="556"/>
      <c r="M41" s="556"/>
      <c r="N41" s="556"/>
      <c r="O41" s="556"/>
    </row>
    <row r="42" spans="1:15" ht="39" customHeight="1">
      <c r="A42" s="761" t="s">
        <v>508</v>
      </c>
      <c r="B42" s="761"/>
      <c r="C42" s="761"/>
      <c r="D42" s="761"/>
      <c r="E42" s="761"/>
      <c r="F42" s="761"/>
      <c r="G42" s="761"/>
      <c r="H42" s="761"/>
      <c r="I42" s="761"/>
      <c r="J42" s="583"/>
      <c r="K42" s="556"/>
      <c r="L42" s="556"/>
      <c r="M42" s="556"/>
      <c r="N42" s="556"/>
      <c r="O42" s="556"/>
    </row>
    <row r="43" spans="1:15" ht="44.25" customHeight="1">
      <c r="A43" s="761" t="s">
        <v>509</v>
      </c>
      <c r="B43" s="761"/>
      <c r="C43" s="761"/>
      <c r="D43" s="761"/>
      <c r="E43" s="761"/>
      <c r="F43" s="761"/>
      <c r="G43" s="761"/>
      <c r="H43" s="761"/>
      <c r="I43" s="761"/>
      <c r="J43" s="582"/>
      <c r="K43" s="556"/>
      <c r="L43" s="556"/>
      <c r="M43" s="556"/>
      <c r="N43" s="556"/>
      <c r="O43" s="556"/>
    </row>
    <row r="44" spans="1:15" s="525" customFormat="1" ht="13.9" customHeight="1">
      <c r="A44" s="761" t="s">
        <v>510</v>
      </c>
      <c r="B44" s="761"/>
      <c r="C44" s="761"/>
      <c r="D44" s="761"/>
      <c r="E44" s="761"/>
      <c r="F44" s="761"/>
      <c r="G44" s="761"/>
      <c r="H44" s="761"/>
      <c r="I44" s="761"/>
      <c r="J44" s="582"/>
      <c r="K44" s="562"/>
      <c r="L44" s="562"/>
      <c r="M44" s="562"/>
      <c r="N44" s="562"/>
      <c r="O44" s="562"/>
    </row>
    <row r="45" spans="1:15" ht="16.5" customHeight="1">
      <c r="A45" s="761" t="s">
        <v>511</v>
      </c>
      <c r="B45" s="761"/>
      <c r="C45" s="761"/>
      <c r="D45" s="761"/>
      <c r="E45" s="761"/>
      <c r="F45" s="761"/>
      <c r="G45" s="761"/>
      <c r="H45" s="761"/>
      <c r="I45" s="761"/>
      <c r="J45" s="583"/>
      <c r="K45" s="556"/>
      <c r="L45" s="556"/>
      <c r="M45" s="556"/>
      <c r="N45" s="556"/>
      <c r="O45" s="556"/>
    </row>
    <row r="46" spans="1:15" ht="16.5" customHeight="1">
      <c r="A46" s="584"/>
      <c r="B46" s="584"/>
      <c r="C46" s="584"/>
      <c r="D46" s="584"/>
      <c r="E46" s="580"/>
      <c r="F46" s="580"/>
      <c r="G46" s="580"/>
      <c r="H46" s="580"/>
      <c r="I46" s="580"/>
      <c r="J46" s="556"/>
      <c r="K46" s="556"/>
      <c r="L46" s="556"/>
      <c r="M46" s="556"/>
      <c r="N46" s="556"/>
      <c r="O46" s="556"/>
    </row>
    <row r="47" spans="1:15" ht="15" customHeight="1">
      <c r="A47" s="762" t="s">
        <v>512</v>
      </c>
      <c r="B47" s="762"/>
      <c r="C47" s="762"/>
      <c r="D47" s="762"/>
      <c r="E47" s="762"/>
      <c r="F47" s="762"/>
      <c r="G47" s="762"/>
      <c r="H47" s="762"/>
      <c r="I47" s="762"/>
      <c r="J47" s="556"/>
      <c r="K47" s="556"/>
      <c r="L47" s="556"/>
      <c r="M47" s="556"/>
      <c r="N47" s="556"/>
      <c r="O47" s="556"/>
    </row>
    <row r="48" spans="1:15" ht="13.9" customHeight="1">
      <c r="A48" s="763" t="s">
        <v>513</v>
      </c>
      <c r="B48" s="763"/>
      <c r="C48" s="763"/>
      <c r="D48" s="763"/>
      <c r="E48" s="763"/>
      <c r="F48" s="763"/>
      <c r="G48" s="763"/>
      <c r="H48" s="763"/>
      <c r="I48" s="763"/>
      <c r="J48" s="556"/>
      <c r="K48" s="556"/>
      <c r="L48" s="556"/>
      <c r="M48" s="556"/>
      <c r="N48" s="556"/>
      <c r="O48" s="556"/>
    </row>
    <row r="49" spans="1:15" ht="13.9" customHeight="1">
      <c r="A49" s="763" t="s">
        <v>514</v>
      </c>
      <c r="B49" s="763"/>
      <c r="C49" s="763"/>
      <c r="D49" s="763"/>
      <c r="E49" s="763"/>
      <c r="F49" s="763"/>
      <c r="G49" s="763"/>
      <c r="H49" s="763"/>
      <c r="I49" s="763"/>
      <c r="J49" s="556"/>
      <c r="K49" s="556"/>
      <c r="L49" s="556"/>
      <c r="M49" s="556"/>
      <c r="N49" s="556"/>
      <c r="O49" s="556"/>
    </row>
    <row r="50" spans="1:15" ht="12.75">
      <c r="A50" s="764"/>
      <c r="B50" s="764"/>
      <c r="C50" s="764"/>
      <c r="D50" s="764"/>
      <c r="E50" s="764"/>
      <c r="F50" s="764"/>
      <c r="G50" s="764"/>
      <c r="H50" s="764"/>
      <c r="I50" s="764"/>
    </row>
  </sheetData>
  <mergeCells count="82">
    <mergeCell ref="A48:I48"/>
    <mergeCell ref="A49:I49"/>
    <mergeCell ref="A50:I50"/>
    <mergeCell ref="A42:I42"/>
    <mergeCell ref="A43:I43"/>
    <mergeCell ref="A44:I44"/>
    <mergeCell ref="A45:I45"/>
    <mergeCell ref="A47:I47"/>
    <mergeCell ref="A36:G36"/>
    <mergeCell ref="H36:I36"/>
    <mergeCell ref="A37:I37"/>
    <mergeCell ref="A38:I38"/>
    <mergeCell ref="A41:I41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L26:M26"/>
    <mergeCell ref="A27:G27"/>
    <mergeCell ref="H27:I27"/>
    <mergeCell ref="A28:I28"/>
    <mergeCell ref="A29:I29"/>
    <mergeCell ref="B25:C25"/>
    <mergeCell ref="D25:E25"/>
    <mergeCell ref="F25:G25"/>
    <mergeCell ref="H25:I25"/>
    <mergeCell ref="L25:M25"/>
    <mergeCell ref="L22:M24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A12:I12"/>
    <mergeCell ref="A13:I14"/>
    <mergeCell ref="A15:I15"/>
    <mergeCell ref="B16:C16"/>
    <mergeCell ref="D16:E16"/>
    <mergeCell ref="F16:G16"/>
    <mergeCell ref="H16:I16"/>
    <mergeCell ref="B9:E9"/>
    <mergeCell ref="F9:I9"/>
    <mergeCell ref="B10:E10"/>
    <mergeCell ref="F10:I10"/>
    <mergeCell ref="A11:I11"/>
    <mergeCell ref="A6:I6"/>
    <mergeCell ref="B7:E7"/>
    <mergeCell ref="F7:I7"/>
    <mergeCell ref="B8:E8"/>
    <mergeCell ref="F8:I8"/>
    <mergeCell ref="B1:I1"/>
    <mergeCell ref="B2:I2"/>
    <mergeCell ref="B3:I3"/>
    <mergeCell ref="B4:I4"/>
    <mergeCell ref="A5:I5"/>
  </mergeCells>
  <pageMargins left="0.78749999999999998" right="0.78749999999999998" top="0.88611111111111096" bottom="0.88611111111111096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A0FC"/>
  </sheetPr>
  <dimension ref="A1:X47"/>
  <sheetViews>
    <sheetView zoomScaleNormal="100" workbookViewId="0">
      <selection activeCell="L5" sqref="L5"/>
    </sheetView>
  </sheetViews>
  <sheetFormatPr defaultColWidth="11.5703125" defaultRowHeight="13.9"/>
  <cols>
    <col min="1" max="1" width="5.85546875" customWidth="1"/>
    <col min="2" max="2" width="50.5703125" style="585" customWidth="1"/>
    <col min="5" max="5" width="21.140625" customWidth="1"/>
    <col min="7" max="7" width="11.5703125" style="226"/>
    <col min="9" max="9" width="13.7109375" customWidth="1"/>
    <col min="10" max="10" width="12.7109375" customWidth="1"/>
    <col min="11" max="11" width="13.85546875" customWidth="1"/>
  </cols>
  <sheetData>
    <row r="1" spans="1:21">
      <c r="A1" s="323"/>
      <c r="B1" s="586"/>
      <c r="C1" s="323"/>
      <c r="D1" s="323"/>
      <c r="E1" s="323"/>
      <c r="F1" s="323"/>
      <c r="G1" s="587"/>
      <c r="H1" s="323"/>
      <c r="I1" s="323"/>
      <c r="J1" s="323" t="s">
        <v>515</v>
      </c>
      <c r="K1" s="588">
        <f>BDI!H27</f>
        <v>0.30655936239726045</v>
      </c>
    </row>
    <row r="2" spans="1:21">
      <c r="A2" s="323"/>
      <c r="B2" s="586"/>
      <c r="C2" s="323"/>
      <c r="D2" s="323"/>
      <c r="E2" s="323"/>
      <c r="F2" s="323"/>
      <c r="G2" s="587"/>
      <c r="H2" s="323"/>
      <c r="I2" s="323"/>
      <c r="J2" s="323"/>
      <c r="K2" s="323"/>
    </row>
    <row r="3" spans="1:21" ht="35.1">
      <c r="A3" s="589" t="s">
        <v>64</v>
      </c>
      <c r="B3" s="590" t="s">
        <v>65</v>
      </c>
      <c r="C3" s="591" t="s">
        <v>216</v>
      </c>
      <c r="D3" s="591" t="s">
        <v>516</v>
      </c>
      <c r="E3" s="591" t="s">
        <v>517</v>
      </c>
      <c r="F3" s="592" t="s">
        <v>518</v>
      </c>
      <c r="G3" s="593" t="s">
        <v>18</v>
      </c>
      <c r="H3" s="591" t="s">
        <v>17</v>
      </c>
      <c r="I3" s="591" t="s">
        <v>519</v>
      </c>
      <c r="J3" s="594" t="s">
        <v>520</v>
      </c>
      <c r="K3" s="595" t="s">
        <v>521</v>
      </c>
    </row>
    <row r="4" spans="1:21" ht="13.9" customHeight="1">
      <c r="A4" s="596">
        <v>1</v>
      </c>
      <c r="B4" s="765" t="s">
        <v>522</v>
      </c>
      <c r="C4" s="765"/>
      <c r="D4" s="765"/>
      <c r="E4" s="765"/>
      <c r="F4" s="765"/>
      <c r="G4" s="765"/>
      <c r="H4" s="765"/>
      <c r="I4" s="765"/>
      <c r="J4" s="598">
        <f>SUM(J5:J17)</f>
        <v>24898.799999999999</v>
      </c>
      <c r="K4" s="598">
        <f>SUM(K5:K17)</f>
        <v>32531.67</v>
      </c>
    </row>
    <row r="5" spans="1:21">
      <c r="A5" s="599" t="s">
        <v>523</v>
      </c>
      <c r="B5" s="600" t="s">
        <v>524</v>
      </c>
      <c r="C5" s="599" t="s">
        <v>525</v>
      </c>
      <c r="D5" s="599" t="s">
        <v>325</v>
      </c>
      <c r="E5" s="599"/>
      <c r="F5" s="599"/>
      <c r="G5" s="601" t="s">
        <v>404</v>
      </c>
      <c r="H5" s="602">
        <v>2</v>
      </c>
      <c r="I5" s="603">
        <f>(1+$S$24)*U5</f>
        <v>1866.084276</v>
      </c>
      <c r="J5" s="603">
        <f>IFERROR(TRUNC(H5*I5,2),"")</f>
        <v>3732.16</v>
      </c>
      <c r="K5" s="603">
        <f>IFERROR(TRUNC(J5*(1+$K$1),2),"")</f>
        <v>4876.28</v>
      </c>
      <c r="U5" s="603">
        <f>IFERROR(VLOOKUP(C5,'2023.10 SUDECAP'!$A$2:$E$354,5,0),"")</f>
        <v>1859.02</v>
      </c>
    </row>
    <row r="6" spans="1:21">
      <c r="A6" s="599" t="s">
        <v>526</v>
      </c>
      <c r="B6" s="600" t="s">
        <v>527</v>
      </c>
      <c r="C6" s="599" t="s">
        <v>528</v>
      </c>
      <c r="D6" s="599" t="s">
        <v>325</v>
      </c>
      <c r="E6" s="599"/>
      <c r="F6" s="599"/>
      <c r="G6" s="601" t="s">
        <v>404</v>
      </c>
      <c r="H6" s="599">
        <v>1</v>
      </c>
      <c r="I6" s="603">
        <f>(1+$S$24)*U6</f>
        <v>561.00374399999998</v>
      </c>
      <c r="J6" s="603">
        <f>IFERROR(TRUNC(H6*I6,2),"")</f>
        <v>561</v>
      </c>
      <c r="K6" s="603">
        <f>IFERROR(TRUNC(J6*(1+$K$1),2),"")</f>
        <v>732.97</v>
      </c>
      <c r="U6" s="603">
        <f>IFERROR(VLOOKUP(C6,'2023.10 SUDECAP'!$A$2:$E$354,5,0),"")</f>
        <v>558.88</v>
      </c>
    </row>
    <row r="7" spans="1:21">
      <c r="A7" s="599" t="s">
        <v>529</v>
      </c>
      <c r="B7" s="600" t="s">
        <v>530</v>
      </c>
      <c r="C7" s="599" t="s">
        <v>528</v>
      </c>
      <c r="D7" s="599" t="s">
        <v>325</v>
      </c>
      <c r="E7" s="599"/>
      <c r="F7" s="599"/>
      <c r="G7" s="601" t="s">
        <v>404</v>
      </c>
      <c r="H7" s="599">
        <v>1</v>
      </c>
      <c r="I7" s="603">
        <f>(1+$S$24)*U7</f>
        <v>561.00374399999998</v>
      </c>
      <c r="J7" s="603">
        <f>IFERROR(TRUNC(H7*I7,2),"")</f>
        <v>561</v>
      </c>
      <c r="K7" s="603">
        <f>IFERROR(TRUNC(J7*(1+$K$1),2),"")</f>
        <v>732.97</v>
      </c>
      <c r="U7" s="603">
        <f>IFERROR(VLOOKUP(C7,'2023.10 SUDECAP'!$A$2:$E$354,5,0),"")</f>
        <v>558.88</v>
      </c>
    </row>
    <row r="8" spans="1:21">
      <c r="A8" s="599" t="s">
        <v>531</v>
      </c>
      <c r="B8" s="600" t="s">
        <v>532</v>
      </c>
      <c r="C8" s="599" t="s">
        <v>533</v>
      </c>
      <c r="D8" s="599" t="s">
        <v>325</v>
      </c>
      <c r="E8" s="599"/>
      <c r="F8" s="599"/>
      <c r="G8" s="601" t="s">
        <v>404</v>
      </c>
      <c r="H8" s="602">
        <v>2</v>
      </c>
      <c r="I8" s="603">
        <f>(1+$S$24)*U8</f>
        <v>589.08003000000008</v>
      </c>
      <c r="J8" s="603">
        <f>IFERROR(TRUNC(H8*I8,2),"")</f>
        <v>1178.1600000000001</v>
      </c>
      <c r="K8" s="603">
        <f>IFERROR(TRUNC(J8*(1+$K$1),2),"")</f>
        <v>1539.33</v>
      </c>
      <c r="U8" s="603">
        <f>IFERROR(VLOOKUP(C8,'2023.10 SUDECAP'!$A$2:$E$354,5,0),"")</f>
        <v>586.85</v>
      </c>
    </row>
    <row r="9" spans="1:21">
      <c r="A9" s="599" t="s">
        <v>534</v>
      </c>
      <c r="B9" s="600" t="s">
        <v>535</v>
      </c>
      <c r="C9" s="599" t="s">
        <v>528</v>
      </c>
      <c r="D9" s="599" t="s">
        <v>325</v>
      </c>
      <c r="E9" s="599"/>
      <c r="F9" s="599"/>
      <c r="G9" s="601" t="s">
        <v>404</v>
      </c>
      <c r="H9" s="599">
        <v>1</v>
      </c>
      <c r="I9" s="603">
        <f>(1+$S$24)*U9</f>
        <v>561.00374399999998</v>
      </c>
      <c r="J9" s="603">
        <f>IFERROR(TRUNC(H9*I9,2),"")</f>
        <v>561</v>
      </c>
      <c r="K9" s="603">
        <f>IFERROR(TRUNC(J9*(1+$K$1),2),"")</f>
        <v>732.97</v>
      </c>
      <c r="U9" s="603">
        <f>IFERROR(VLOOKUP(C9,'2023.10 SUDECAP'!$A$2:$E$354,5,0),"")</f>
        <v>558.88</v>
      </c>
    </row>
    <row r="10" spans="1:21" ht="13.9" customHeight="1">
      <c r="A10" s="599" t="s">
        <v>536</v>
      </c>
      <c r="B10" s="600" t="s">
        <v>537</v>
      </c>
      <c r="C10" s="599" t="s">
        <v>538</v>
      </c>
      <c r="D10" s="599" t="s">
        <v>325</v>
      </c>
      <c r="E10" s="599"/>
      <c r="F10" s="599"/>
      <c r="G10" s="601" t="s">
        <v>404</v>
      </c>
      <c r="H10" s="602">
        <v>2</v>
      </c>
      <c r="I10" s="603">
        <f>(1+$S$24)*U10</f>
        <v>1486.3768500000001</v>
      </c>
      <c r="J10" s="603">
        <f>IFERROR(TRUNC(H10*I10,2),"")</f>
        <v>2972.75</v>
      </c>
      <c r="K10" s="603">
        <f>IFERROR(TRUNC(J10*(1+$K$1),2),"")</f>
        <v>3884.07</v>
      </c>
      <c r="M10" s="766" t="s">
        <v>539</v>
      </c>
      <c r="N10" s="766"/>
      <c r="O10" s="766"/>
      <c r="P10" s="766"/>
      <c r="Q10" s="766"/>
      <c r="U10" s="603">
        <f>IFERROR(VLOOKUP(C10,'2023.10 SUDECAP'!$A$2:$E$354,5,0),"")</f>
        <v>1480.75</v>
      </c>
    </row>
    <row r="11" spans="1:21" ht="13.9" customHeight="1">
      <c r="A11" s="599" t="s">
        <v>540</v>
      </c>
      <c r="B11" s="600" t="s">
        <v>541</v>
      </c>
      <c r="C11" s="599" t="s">
        <v>528</v>
      </c>
      <c r="D11" s="599" t="s">
        <v>325</v>
      </c>
      <c r="E11" s="599"/>
      <c r="F11" s="599"/>
      <c r="G11" s="601" t="s">
        <v>404</v>
      </c>
      <c r="H11" s="602">
        <v>2</v>
      </c>
      <c r="I11" s="603">
        <f>(1+$S$24)*U11</f>
        <v>561.00374399999998</v>
      </c>
      <c r="J11" s="603">
        <f>IFERROR(TRUNC(H11*I11,2),"")</f>
        <v>1122</v>
      </c>
      <c r="K11" s="603">
        <f>IFERROR(TRUNC(J11*(1+$K$1),2),"")</f>
        <v>1465.95</v>
      </c>
      <c r="M11" s="767" t="s">
        <v>542</v>
      </c>
      <c r="N11" s="767"/>
      <c r="O11" s="767"/>
      <c r="P11" s="767"/>
      <c r="Q11" s="767"/>
      <c r="U11" s="603">
        <f>IFERROR(VLOOKUP(C11,'2023.10 SUDECAP'!$A$2:$E$354,5,0),"")</f>
        <v>558.88</v>
      </c>
    </row>
    <row r="12" spans="1:21" ht="24.95">
      <c r="A12" s="599" t="s">
        <v>543</v>
      </c>
      <c r="B12" s="600" t="s">
        <v>544</v>
      </c>
      <c r="C12" s="599" t="s">
        <v>545</v>
      </c>
      <c r="D12" s="599" t="s">
        <v>325</v>
      </c>
      <c r="E12" s="599"/>
      <c r="F12" s="599"/>
      <c r="G12" s="601" t="s">
        <v>404</v>
      </c>
      <c r="H12" s="599">
        <v>1</v>
      </c>
      <c r="I12" s="603">
        <f>(1+$S$24)*U12</f>
        <v>682.97548200000006</v>
      </c>
      <c r="J12" s="603">
        <f>IFERROR(TRUNC(H12*I12,2),"")</f>
        <v>682.97</v>
      </c>
      <c r="K12" s="603">
        <f>IFERROR(TRUNC(J12*(1+$K$1),2),"")</f>
        <v>892.34</v>
      </c>
      <c r="M12" s="604" t="s">
        <v>546</v>
      </c>
      <c r="N12" s="604" t="s">
        <v>547</v>
      </c>
      <c r="O12" s="604" t="s">
        <v>548</v>
      </c>
      <c r="P12" s="604" t="s">
        <v>549</v>
      </c>
      <c r="Q12" s="604" t="s">
        <v>550</v>
      </c>
      <c r="U12" s="603">
        <f>IFERROR(VLOOKUP(C12,'2023.10 SUDECAP'!$A$2:$E$354,5,0),"")</f>
        <v>680.39</v>
      </c>
    </row>
    <row r="13" spans="1:21">
      <c r="A13" s="599" t="s">
        <v>551</v>
      </c>
      <c r="B13" s="600" t="s">
        <v>552</v>
      </c>
      <c r="C13" s="599" t="s">
        <v>553</v>
      </c>
      <c r="D13" s="599" t="s">
        <v>325</v>
      </c>
      <c r="E13" s="599"/>
      <c r="F13" s="599"/>
      <c r="G13" s="601" t="s">
        <v>404</v>
      </c>
      <c r="H13" s="602">
        <v>2</v>
      </c>
      <c r="I13" s="603">
        <f>(1+$S$24)*U13</f>
        <v>1607.0135340000002</v>
      </c>
      <c r="J13" s="603">
        <f>IFERROR(TRUNC(H13*I13,2),"")</f>
        <v>3214.02</v>
      </c>
      <c r="K13" s="603">
        <f>IFERROR(TRUNC(J13*(1+$K$1),2),"")</f>
        <v>4199.3</v>
      </c>
      <c r="M13" s="605" t="s">
        <v>554</v>
      </c>
      <c r="N13" s="605">
        <v>1056.4179999999999</v>
      </c>
      <c r="O13" s="606">
        <v>4.5999999999999999E-3</v>
      </c>
      <c r="P13" s="606">
        <v>4.5999999999999999E-3</v>
      </c>
      <c r="Q13" s="606">
        <v>0.09</v>
      </c>
      <c r="U13" s="603">
        <f>IFERROR(VLOOKUP(C13,'2023.10 SUDECAP'!$A$2:$E$354,5,0),"")</f>
        <v>1600.93</v>
      </c>
    </row>
    <row r="14" spans="1:21">
      <c r="A14" s="599" t="s">
        <v>555</v>
      </c>
      <c r="B14" s="600" t="s">
        <v>556</v>
      </c>
      <c r="C14" s="599" t="s">
        <v>553</v>
      </c>
      <c r="D14" s="599" t="s">
        <v>325</v>
      </c>
      <c r="E14" s="599"/>
      <c r="F14" s="599"/>
      <c r="G14" s="601" t="s">
        <v>404</v>
      </c>
      <c r="H14" s="602">
        <v>2</v>
      </c>
      <c r="I14" s="603">
        <f>(1+$S$24)*U14</f>
        <v>1607.0135340000002</v>
      </c>
      <c r="J14" s="603">
        <f>IFERROR(TRUNC(H14*I14,2),"")</f>
        <v>3214.02</v>
      </c>
      <c r="K14" s="603">
        <f>IFERROR(TRUNC(J14*(1+$K$1),2),"")</f>
        <v>4199.3</v>
      </c>
      <c r="M14" s="605" t="s">
        <v>557</v>
      </c>
      <c r="N14" s="605">
        <v>1056.896</v>
      </c>
      <c r="O14" s="606">
        <v>5.0000000000000001E-4</v>
      </c>
      <c r="P14" s="606">
        <v>5.0000000000000001E-3</v>
      </c>
      <c r="Q14" s="606">
        <v>8.6300000000000002E-2</v>
      </c>
      <c r="U14" s="603">
        <f>IFERROR(VLOOKUP(C14,'2023.10 SUDECAP'!$A$2:$E$354,5,0),"")</f>
        <v>1600.93</v>
      </c>
    </row>
    <row r="15" spans="1:21">
      <c r="A15" s="599" t="s">
        <v>558</v>
      </c>
      <c r="B15" s="600" t="s">
        <v>559</v>
      </c>
      <c r="C15" s="599" t="s">
        <v>560</v>
      </c>
      <c r="D15" s="599" t="s">
        <v>325</v>
      </c>
      <c r="E15" s="599"/>
      <c r="F15" s="599"/>
      <c r="G15" s="601" t="s">
        <v>404</v>
      </c>
      <c r="H15" s="602">
        <v>2</v>
      </c>
      <c r="I15" s="603">
        <f>(1+$S$24)*U15</f>
        <v>1607.0135340000002</v>
      </c>
      <c r="J15" s="603">
        <f>IFERROR(TRUNC(H15*I15,2),"")</f>
        <v>3214.02</v>
      </c>
      <c r="K15" s="603">
        <f>IFERROR(TRUNC(J15*(1+$K$1),2),"")</f>
        <v>4199.3</v>
      </c>
      <c r="M15" s="605" t="s">
        <v>561</v>
      </c>
      <c r="N15" s="605">
        <v>1060.116</v>
      </c>
      <c r="O15" s="606">
        <v>3.0000000000000001E-3</v>
      </c>
      <c r="P15" s="606">
        <v>8.0999999999999996E-3</v>
      </c>
      <c r="Q15" s="606">
        <v>8.0399999999999999E-2</v>
      </c>
      <c r="U15" s="603">
        <f>IFERROR(VLOOKUP(C15,'2023.10 SUDECAP'!$A$2:$E$354,5,0),"")</f>
        <v>1600.93</v>
      </c>
    </row>
    <row r="16" spans="1:21">
      <c r="A16" s="599" t="s">
        <v>562</v>
      </c>
      <c r="B16" s="600" t="s">
        <v>563</v>
      </c>
      <c r="C16" s="599" t="s">
        <v>564</v>
      </c>
      <c r="D16" s="599" t="s">
        <v>325</v>
      </c>
      <c r="E16" s="599"/>
      <c r="F16" s="599"/>
      <c r="G16" s="601" t="s">
        <v>404</v>
      </c>
      <c r="H16" s="602">
        <v>2</v>
      </c>
      <c r="I16" s="603">
        <f>(1+$S$24)*U16</f>
        <v>1942.8549</v>
      </c>
      <c r="J16" s="603">
        <f>IFERROR(TRUNC(H16*I16,2),"")</f>
        <v>3885.7</v>
      </c>
      <c r="K16" s="603">
        <f>IFERROR(TRUNC(J16*(1+$K$1),2),"")</f>
        <v>5076.8900000000003</v>
      </c>
      <c r="M16" s="605" t="s">
        <v>565</v>
      </c>
      <c r="N16" s="605">
        <v>1061.635</v>
      </c>
      <c r="O16" s="606">
        <v>1.4E-3</v>
      </c>
      <c r="P16" s="606">
        <v>9.4999999999999998E-3</v>
      </c>
      <c r="Q16" s="606">
        <v>7.1800000000000003E-2</v>
      </c>
      <c r="U16" s="603">
        <f>IFERROR(VLOOKUP(C16,'2023.10 SUDECAP'!$A$2:$E$354,5,0),"")</f>
        <v>1935.5</v>
      </c>
    </row>
    <row r="17" spans="1:21">
      <c r="A17" s="599"/>
      <c r="B17" s="600"/>
      <c r="C17" s="599"/>
      <c r="D17" s="599"/>
      <c r="E17" s="599"/>
      <c r="F17" s="599"/>
      <c r="G17" s="601"/>
      <c r="H17" s="599"/>
      <c r="I17" s="603"/>
      <c r="J17" s="603" t="str">
        <f>IFERROR(TRUNC(H17*U17,2),"")</f>
        <v/>
      </c>
      <c r="K17" s="603" t="str">
        <f>IFERROR(TRUNC(J17*(1+$K$1),2),"")</f>
        <v/>
      </c>
      <c r="M17" s="605" t="s">
        <v>566</v>
      </c>
      <c r="N17" s="605">
        <v>1067.9190000000001</v>
      </c>
      <c r="O17" s="606">
        <v>5.8999999999999999E-3</v>
      </c>
      <c r="P17" s="606">
        <v>1.55E-2</v>
      </c>
      <c r="Q17" s="606">
        <v>5.3999999999999999E-2</v>
      </c>
      <c r="U17" s="603" t="str">
        <f>IFERROR(VLOOKUP(C17,'2023.10 SUDECAP'!$A$2:$E$354,5,0),"")</f>
        <v/>
      </c>
    </row>
    <row r="18" spans="1:21">
      <c r="A18" s="596">
        <v>2</v>
      </c>
      <c r="B18" s="597" t="s">
        <v>567</v>
      </c>
      <c r="C18" s="596"/>
      <c r="D18" s="596"/>
      <c r="E18" s="596"/>
      <c r="F18" s="596"/>
      <c r="G18" s="601"/>
      <c r="H18" s="596"/>
      <c r="I18" s="598"/>
      <c r="J18" s="598">
        <f>SUM(J19:J25)</f>
        <v>11071.08</v>
      </c>
      <c r="K18" s="598">
        <f>SUM(K19:K25)</f>
        <v>13281.14</v>
      </c>
      <c r="M18" s="605" t="s">
        <v>568</v>
      </c>
      <c r="N18" s="605">
        <v>1075.54</v>
      </c>
      <c r="O18" s="606">
        <v>7.1000000000000004E-3</v>
      </c>
      <c r="P18" s="606">
        <v>2.2700000000000001E-2</v>
      </c>
      <c r="Q18" s="606">
        <v>3.9300000000000002E-2</v>
      </c>
      <c r="U18" s="598"/>
    </row>
    <row r="19" spans="1:21">
      <c r="A19" s="599" t="s">
        <v>569</v>
      </c>
      <c r="B19" s="600" t="s">
        <v>570</v>
      </c>
      <c r="C19" s="599" t="s">
        <v>571</v>
      </c>
      <c r="D19" s="599" t="s">
        <v>572</v>
      </c>
      <c r="E19" s="599"/>
      <c r="F19" s="599"/>
      <c r="G19" s="601" t="s">
        <v>573</v>
      </c>
      <c r="H19" s="599">
        <v>508</v>
      </c>
      <c r="I19" s="603">
        <f>(1+$R$24)*U19</f>
        <v>1.6449960000000001</v>
      </c>
      <c r="J19" s="603">
        <f>IFERROR(TRUNC(H19*I19,2),"")</f>
        <v>835.65</v>
      </c>
      <c r="K19" s="603">
        <f>IFERROR(TRUNC(J19*(1+$K$1),2),"")</f>
        <v>1091.82</v>
      </c>
      <c r="M19" s="605" t="s">
        <v>574</v>
      </c>
      <c r="N19" s="605">
        <v>1076.626</v>
      </c>
      <c r="O19" s="606">
        <v>1E-3</v>
      </c>
      <c r="P19" s="606">
        <v>2.3800000000000002E-2</v>
      </c>
      <c r="Q19" s="606">
        <v>3.15E-2</v>
      </c>
      <c r="U19" s="603">
        <v>1.63</v>
      </c>
    </row>
    <row r="20" spans="1:21">
      <c r="A20" s="599" t="s">
        <v>575</v>
      </c>
      <c r="B20" s="600" t="s">
        <v>576</v>
      </c>
      <c r="C20" s="599" t="s">
        <v>571</v>
      </c>
      <c r="D20" s="599" t="s">
        <v>572</v>
      </c>
      <c r="E20" s="599"/>
      <c r="F20" s="599"/>
      <c r="G20" s="601" t="s">
        <v>573</v>
      </c>
      <c r="H20" s="599">
        <v>508</v>
      </c>
      <c r="I20" s="603">
        <f>(1+$R$24)*U20</f>
        <v>1.6449960000000001</v>
      </c>
      <c r="J20" s="603">
        <f>IFERROR(TRUNC(H20*I20,2),"")</f>
        <v>835.65</v>
      </c>
      <c r="K20" s="603">
        <f>IFERROR(TRUNC(J20*(1+$K$1),2),"")</f>
        <v>1091.82</v>
      </c>
      <c r="M20" s="605" t="s">
        <v>577</v>
      </c>
      <c r="N20" s="605">
        <v>1078.412</v>
      </c>
      <c r="O20" s="606">
        <v>1.6999999999999999E-3</v>
      </c>
      <c r="P20" s="606">
        <v>2.5499999999999998E-2</v>
      </c>
      <c r="Q20" s="606">
        <v>3.2300000000000002E-2</v>
      </c>
      <c r="U20" s="603">
        <v>1.63</v>
      </c>
    </row>
    <row r="21" spans="1:21" ht="24.95">
      <c r="A21" s="599" t="s">
        <v>578</v>
      </c>
      <c r="B21" s="600" t="s">
        <v>579</v>
      </c>
      <c r="C21" s="599" t="s">
        <v>571</v>
      </c>
      <c r="D21" s="599" t="s">
        <v>572</v>
      </c>
      <c r="E21" s="599"/>
      <c r="F21" s="599"/>
      <c r="G21" s="601" t="s">
        <v>573</v>
      </c>
      <c r="H21" s="599">
        <v>508</v>
      </c>
      <c r="I21" s="603">
        <f>(1+$R$24)*U21</f>
        <v>1.6449960000000001</v>
      </c>
      <c r="J21" s="603">
        <f>IFERROR(TRUNC(H21*I21,2),"")</f>
        <v>835.65</v>
      </c>
      <c r="K21" s="603">
        <f>IFERROR(TRUNC(J21*(1+$K$1),2),"")</f>
        <v>1091.82</v>
      </c>
      <c r="M21" s="605" t="s">
        <v>580</v>
      </c>
      <c r="N21" s="605">
        <v>1082.104</v>
      </c>
      <c r="O21" s="606">
        <v>3.3999999999999998E-3</v>
      </c>
      <c r="P21" s="606">
        <v>2.9000000000000001E-2</v>
      </c>
      <c r="Q21" s="606">
        <v>3.49E-2</v>
      </c>
      <c r="R21" s="607">
        <f>(1+O21)-1</f>
        <v>3.4000000000000696E-3</v>
      </c>
      <c r="S21" s="607"/>
      <c r="U21" s="603">
        <v>1.63</v>
      </c>
    </row>
    <row r="22" spans="1:21">
      <c r="A22" s="599" t="s">
        <v>581</v>
      </c>
      <c r="B22" s="600" t="s">
        <v>582</v>
      </c>
      <c r="C22" s="599" t="s">
        <v>571</v>
      </c>
      <c r="D22" s="599" t="s">
        <v>572</v>
      </c>
      <c r="E22" s="599"/>
      <c r="F22" s="599"/>
      <c r="G22" s="601" t="s">
        <v>573</v>
      </c>
      <c r="H22" s="599">
        <v>508</v>
      </c>
      <c r="I22" s="603">
        <f>(1+$R$24)*U22</f>
        <v>1.6449960000000001</v>
      </c>
      <c r="J22" s="603">
        <f>IFERROR(TRUNC(H22*I22,2),"")</f>
        <v>835.65</v>
      </c>
      <c r="K22" s="603">
        <f>IFERROR(TRUNC(J22*(1+$K$1),2),"")</f>
        <v>1091.82</v>
      </c>
      <c r="M22" s="605" t="s">
        <v>583</v>
      </c>
      <c r="N22" s="605">
        <v>1084.242</v>
      </c>
      <c r="O22" s="606">
        <v>2E-3</v>
      </c>
      <c r="P22" s="606">
        <v>3.1E-2</v>
      </c>
      <c r="Q22" s="606">
        <v>3.5700000000000003E-2</v>
      </c>
      <c r="R22" s="607">
        <f>(R21+(1+O22))-1</f>
        <v>5.4000000000000714E-3</v>
      </c>
      <c r="S22" s="607"/>
      <c r="U22" s="603">
        <v>1.63</v>
      </c>
    </row>
    <row r="23" spans="1:21" ht="24.95">
      <c r="A23" s="599" t="s">
        <v>584</v>
      </c>
      <c r="B23" s="600" t="s">
        <v>585</v>
      </c>
      <c r="C23" s="599" t="s">
        <v>586</v>
      </c>
      <c r="D23" s="599" t="s">
        <v>325</v>
      </c>
      <c r="E23" s="599"/>
      <c r="F23" s="599"/>
      <c r="G23" s="601" t="s">
        <v>404</v>
      </c>
      <c r="H23" s="599">
        <v>1</v>
      </c>
      <c r="I23" s="603">
        <f>U23</f>
        <v>3861.73</v>
      </c>
      <c r="J23" s="603">
        <f>IFERROR(TRUNC(H23*I23,2),"")</f>
        <v>3861.73</v>
      </c>
      <c r="K23" s="603">
        <v>3861.73</v>
      </c>
      <c r="M23" s="605" t="s">
        <v>587</v>
      </c>
      <c r="N23" s="605">
        <v>1084.9860000000001</v>
      </c>
      <c r="O23" s="606">
        <v>6.9999999999999999E-4</v>
      </c>
      <c r="P23" s="606">
        <v>3.1699999999999999E-2</v>
      </c>
      <c r="Q23" s="606">
        <v>3.2599999999999997E-2</v>
      </c>
      <c r="R23" s="607">
        <f>(R22+(1+O23))-1</f>
        <v>6.0999999999999943E-3</v>
      </c>
      <c r="S23" s="607">
        <f>(1+O23)-1</f>
        <v>6.9999999999992291E-4</v>
      </c>
      <c r="U23" s="603">
        <f>X38</f>
        <v>3861.73</v>
      </c>
    </row>
    <row r="24" spans="1:21">
      <c r="A24" s="599" t="s">
        <v>588</v>
      </c>
      <c r="B24" s="600" t="s">
        <v>589</v>
      </c>
      <c r="C24" s="599" t="s">
        <v>571</v>
      </c>
      <c r="D24" s="599" t="s">
        <v>572</v>
      </c>
      <c r="E24" s="599"/>
      <c r="F24" s="599"/>
      <c r="G24" s="601" t="s">
        <v>573</v>
      </c>
      <c r="H24" s="599">
        <v>508</v>
      </c>
      <c r="I24" s="603">
        <f>(1+$R$24)*U24</f>
        <v>1.6449960000000001</v>
      </c>
      <c r="J24" s="603">
        <f>IFERROR(TRUNC(H24*I24,2),"")</f>
        <v>835.65</v>
      </c>
      <c r="K24" s="603">
        <f>IFERROR(TRUNC(J24*(1+$K$1),2),"")</f>
        <v>1091.82</v>
      </c>
      <c r="M24" s="605" t="s">
        <v>590</v>
      </c>
      <c r="N24" s="605">
        <v>1088.3119999999999</v>
      </c>
      <c r="O24" s="606">
        <v>3.0999999999999999E-3</v>
      </c>
      <c r="P24" s="606">
        <v>3.49E-2</v>
      </c>
      <c r="Q24" s="606">
        <v>3.49E-2</v>
      </c>
      <c r="R24" s="607">
        <f>(R23+(1+O24))-1</f>
        <v>9.200000000000097E-3</v>
      </c>
      <c r="S24" s="607">
        <f>(S23+(1+O24))-1</f>
        <v>3.8000000000000256E-3</v>
      </c>
      <c r="U24" s="603">
        <f>IFERROR(VLOOKUP(C24,'2023.08 SEINFRA'!$A:$D,4,0),"")</f>
        <v>1.63</v>
      </c>
    </row>
    <row r="25" spans="1:21">
      <c r="A25" s="599" t="s">
        <v>591</v>
      </c>
      <c r="B25" s="600" t="s">
        <v>592</v>
      </c>
      <c r="C25" s="599" t="s">
        <v>593</v>
      </c>
      <c r="D25" s="599" t="s">
        <v>325</v>
      </c>
      <c r="E25" s="599"/>
      <c r="F25" s="599"/>
      <c r="G25" s="601" t="s">
        <v>404</v>
      </c>
      <c r="H25" s="599">
        <v>1</v>
      </c>
      <c r="I25" s="603">
        <f>(1+$S$24)*U25</f>
        <v>3031.1045940000004</v>
      </c>
      <c r="J25" s="603">
        <f>IFERROR(TRUNC(H25*I25,2),"")</f>
        <v>3031.1</v>
      </c>
      <c r="K25" s="603">
        <f>IFERROR(TRUNC(J25*(1+$K$1),2),"")</f>
        <v>3960.31</v>
      </c>
      <c r="M25" s="608" t="s">
        <v>594</v>
      </c>
      <c r="N25" t="s">
        <v>595</v>
      </c>
      <c r="U25" s="603">
        <f>IFERROR(VLOOKUP(C25,'2023.10 SUDECAP'!$A$2:$E$354,5,0),"")</f>
        <v>3019.63</v>
      </c>
    </row>
    <row r="26" spans="1:21">
      <c r="I26" s="609"/>
      <c r="J26" s="610">
        <f>J18+J4</f>
        <v>35969.879999999997</v>
      </c>
      <c r="K26" s="610">
        <f>K18+K4</f>
        <v>45812.81</v>
      </c>
      <c r="M26" s="611" t="s">
        <v>596</v>
      </c>
    </row>
    <row r="27" spans="1:21">
      <c r="I27" s="609"/>
      <c r="J27" s="609"/>
      <c r="K27" s="609"/>
    </row>
    <row r="28" spans="1:21">
      <c r="B28" s="585" t="s">
        <v>115</v>
      </c>
    </row>
    <row r="29" spans="1:21">
      <c r="B29" s="585" t="s">
        <v>597</v>
      </c>
    </row>
    <row r="30" spans="1:21">
      <c r="B30" s="585" t="s">
        <v>598</v>
      </c>
    </row>
    <row r="31" spans="1:21">
      <c r="B31" s="585" t="s">
        <v>599</v>
      </c>
    </row>
    <row r="38" spans="13:24" ht="13.9" customHeight="1">
      <c r="M38" s="612" t="s">
        <v>586</v>
      </c>
      <c r="N38" s="768" t="s">
        <v>600</v>
      </c>
      <c r="O38" s="768"/>
      <c r="P38" s="768"/>
      <c r="Q38" s="768"/>
      <c r="R38" s="768"/>
      <c r="S38" s="768"/>
      <c r="T38" s="768"/>
      <c r="U38" s="612" t="s">
        <v>404</v>
      </c>
      <c r="V38" s="613" t="s">
        <v>601</v>
      </c>
      <c r="W38" s="613" t="s">
        <v>602</v>
      </c>
      <c r="X38" s="613">
        <f>SUM(X39:X44)</f>
        <v>3861.73</v>
      </c>
    </row>
    <row r="39" spans="13:24">
      <c r="N39" s="614" t="s">
        <v>603</v>
      </c>
      <c r="O39" s="769" t="s">
        <v>604</v>
      </c>
      <c r="P39" s="769"/>
      <c r="Q39" s="769"/>
      <c r="R39" s="769"/>
      <c r="S39" s="769"/>
      <c r="T39" s="769"/>
      <c r="U39" s="614" t="s">
        <v>605</v>
      </c>
      <c r="V39" s="615">
        <v>18</v>
      </c>
      <c r="W39">
        <v>124.39</v>
      </c>
      <c r="X39">
        <f>V39*W39</f>
        <v>2239.02</v>
      </c>
    </row>
    <row r="40" spans="13:24">
      <c r="N40" s="614" t="s">
        <v>606</v>
      </c>
      <c r="O40" s="769" t="s">
        <v>607</v>
      </c>
      <c r="P40" s="769"/>
      <c r="Q40" s="769"/>
      <c r="R40" s="769"/>
      <c r="S40" s="769"/>
      <c r="T40" s="769"/>
      <c r="U40" s="614" t="s">
        <v>605</v>
      </c>
      <c r="V40" s="615">
        <v>50</v>
      </c>
      <c r="W40">
        <v>32.049999999999997</v>
      </c>
      <c r="X40">
        <f>V40*W40</f>
        <v>1602.4999999999998</v>
      </c>
    </row>
    <row r="41" spans="13:24">
      <c r="N41" s="614" t="s">
        <v>469</v>
      </c>
      <c r="O41" s="769" t="s">
        <v>470</v>
      </c>
      <c r="P41" s="769"/>
      <c r="Q41" s="769"/>
      <c r="R41" s="769"/>
      <c r="S41" s="769"/>
      <c r="T41" s="769"/>
      <c r="U41" s="614" t="s">
        <v>404</v>
      </c>
      <c r="V41" s="615">
        <v>10</v>
      </c>
      <c r="W41">
        <v>0.59</v>
      </c>
      <c r="X41">
        <f>V41*W41</f>
        <v>5.8999999999999995</v>
      </c>
    </row>
    <row r="42" spans="13:24">
      <c r="N42" s="614" t="s">
        <v>608</v>
      </c>
      <c r="O42" s="769" t="s">
        <v>609</v>
      </c>
      <c r="P42" s="769"/>
      <c r="Q42" s="769"/>
      <c r="R42" s="769"/>
      <c r="S42" s="769"/>
      <c r="T42" s="769"/>
      <c r="U42" s="614" t="s">
        <v>404</v>
      </c>
      <c r="V42" s="615">
        <v>30</v>
      </c>
      <c r="W42">
        <v>0.25</v>
      </c>
      <c r="X42">
        <f>V42*W42</f>
        <v>7.5</v>
      </c>
    </row>
    <row r="43" spans="13:24">
      <c r="N43" s="614" t="s">
        <v>610</v>
      </c>
      <c r="O43" s="769" t="s">
        <v>611</v>
      </c>
      <c r="P43" s="769"/>
      <c r="Q43" s="769"/>
      <c r="R43" s="769"/>
      <c r="S43" s="769"/>
      <c r="T43" s="769"/>
      <c r="U43" s="614" t="s">
        <v>404</v>
      </c>
      <c r="V43" s="615">
        <v>1</v>
      </c>
      <c r="W43">
        <v>5.51</v>
      </c>
      <c r="X43">
        <f>V43*W43</f>
        <v>5.51</v>
      </c>
    </row>
    <row r="44" spans="13:24">
      <c r="N44" s="614" t="s">
        <v>612</v>
      </c>
      <c r="O44" s="769" t="s">
        <v>613</v>
      </c>
      <c r="P44" s="769"/>
      <c r="Q44" s="769"/>
      <c r="R44" s="769"/>
      <c r="S44" s="769"/>
      <c r="T44" s="769"/>
      <c r="U44" s="614" t="s">
        <v>404</v>
      </c>
      <c r="V44" s="615">
        <v>1</v>
      </c>
      <c r="W44">
        <v>1.3</v>
      </c>
      <c r="X44">
        <f>V44*W44</f>
        <v>1.3</v>
      </c>
    </row>
    <row r="47" spans="13:24">
      <c r="X47">
        <f>4928.57-X38</f>
        <v>1066.8399999999997</v>
      </c>
    </row>
  </sheetData>
  <mergeCells count="10">
    <mergeCell ref="O40:T40"/>
    <mergeCell ref="O41:T41"/>
    <mergeCell ref="O42:T42"/>
    <mergeCell ref="O43:T43"/>
    <mergeCell ref="O44:T44"/>
    <mergeCell ref="B4:I4"/>
    <mergeCell ref="M10:Q10"/>
    <mergeCell ref="M11:Q11"/>
    <mergeCell ref="N38:T38"/>
    <mergeCell ref="O39:T3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0950-1F80-4F5F-90D3-F2A4E4D90CF0}">
  <sheetPr>
    <tabColor rgb="FF00A0FC"/>
  </sheetPr>
  <dimension ref="A1:Y47"/>
  <sheetViews>
    <sheetView tabSelected="1" zoomScaleNormal="100" workbookViewId="0">
      <selection activeCell="L5" sqref="L5"/>
    </sheetView>
  </sheetViews>
  <sheetFormatPr defaultColWidth="11.5703125" defaultRowHeight="15"/>
  <cols>
    <col min="1" max="1" width="8" customWidth="1"/>
    <col min="2" max="2" width="50.5703125" style="585" customWidth="1"/>
    <col min="3" max="4" width="9.140625"/>
    <col min="5" max="5" width="21.140625" hidden="1" customWidth="1"/>
    <col min="6" max="6" width="0" hidden="1" customWidth="1"/>
    <col min="7" max="7" width="9.140625" style="226"/>
    <col min="8" max="8" width="9.140625"/>
    <col min="9" max="9" width="13.7109375" customWidth="1"/>
    <col min="10" max="10" width="12.7109375" customWidth="1"/>
    <col min="11" max="11" width="13.85546875" customWidth="1"/>
    <col min="12" max="12" width="15.5703125" customWidth="1"/>
    <col min="13" max="13" width="13.7109375" customWidth="1"/>
  </cols>
  <sheetData>
    <row r="1" spans="1:22">
      <c r="A1" s="323"/>
      <c r="B1" s="586"/>
      <c r="C1" s="323"/>
      <c r="D1" s="323"/>
      <c r="E1" s="323"/>
      <c r="F1" s="323"/>
      <c r="G1" s="587"/>
      <c r="H1" s="323"/>
      <c r="I1" s="323"/>
      <c r="J1" s="323" t="s">
        <v>515</v>
      </c>
      <c r="K1" s="588">
        <f>BDI!H27</f>
        <v>0.30655936239726045</v>
      </c>
    </row>
    <row r="2" spans="1:22">
      <c r="A2" s="323"/>
      <c r="B2" s="586"/>
      <c r="C2" s="323"/>
      <c r="D2" s="323"/>
      <c r="E2" s="323"/>
      <c r="F2" s="323"/>
      <c r="G2" s="587"/>
      <c r="H2" s="323"/>
      <c r="I2" s="323"/>
      <c r="J2" s="323"/>
      <c r="K2" s="323"/>
    </row>
    <row r="3" spans="1:22" ht="45.75">
      <c r="A3" s="589" t="s">
        <v>64</v>
      </c>
      <c r="B3" s="590" t="s">
        <v>65</v>
      </c>
      <c r="C3" s="591" t="s">
        <v>216</v>
      </c>
      <c r="D3" s="591" t="s">
        <v>516</v>
      </c>
      <c r="E3" s="591" t="s">
        <v>517</v>
      </c>
      <c r="F3" s="592" t="s">
        <v>518</v>
      </c>
      <c r="G3" s="593" t="s">
        <v>18</v>
      </c>
      <c r="H3" s="591" t="s">
        <v>17</v>
      </c>
      <c r="I3" s="591" t="s">
        <v>519</v>
      </c>
      <c r="J3" s="594" t="s">
        <v>520</v>
      </c>
      <c r="K3" s="595" t="s">
        <v>521</v>
      </c>
      <c r="L3" s="785" t="s">
        <v>614</v>
      </c>
      <c r="M3" s="786" t="s">
        <v>615</v>
      </c>
    </row>
    <row r="4" spans="1:22" ht="13.9" customHeight="1">
      <c r="A4" s="596">
        <v>1</v>
      </c>
      <c r="B4" s="765" t="s">
        <v>522</v>
      </c>
      <c r="C4" s="765"/>
      <c r="D4" s="765"/>
      <c r="E4" s="765"/>
      <c r="F4" s="765"/>
      <c r="G4" s="765"/>
      <c r="H4" s="765"/>
      <c r="I4" s="765"/>
      <c r="J4" s="598">
        <f>SUM(J5:J17)</f>
        <v>24898.799999999999</v>
      </c>
      <c r="K4" s="775">
        <f>SUM(K5:K17)</f>
        <v>32531.67</v>
      </c>
      <c r="L4" s="787"/>
      <c r="M4" s="788">
        <f>SUM(M5:M17)</f>
        <v>22658.32</v>
      </c>
    </row>
    <row r="5" spans="1:22">
      <c r="A5" s="599" t="s">
        <v>523</v>
      </c>
      <c r="B5" s="600" t="s">
        <v>524</v>
      </c>
      <c r="C5" s="599" t="s">
        <v>525</v>
      </c>
      <c r="D5" s="599" t="s">
        <v>325</v>
      </c>
      <c r="E5" s="599"/>
      <c r="F5" s="599"/>
      <c r="G5" s="601" t="s">
        <v>404</v>
      </c>
      <c r="H5" s="773">
        <v>2</v>
      </c>
      <c r="I5" s="774">
        <f>(1+$T$24)*V5</f>
        <v>1866.084276</v>
      </c>
      <c r="J5" s="774">
        <f>IFERROR(TRUNC(H5*I5,2),"")</f>
        <v>3732.16</v>
      </c>
      <c r="K5" s="776">
        <f>IFERROR(TRUNC(J5*(1+$K$1),2),"")</f>
        <v>4876.28</v>
      </c>
      <c r="L5" s="783">
        <v>0</v>
      </c>
      <c r="M5" s="781">
        <f>L5*K5</f>
        <v>0</v>
      </c>
      <c r="V5" s="603">
        <f>IFERROR(VLOOKUP(C5,'2023.10 SUDECAP'!$A$2:$E$354,5,0),"")</f>
        <v>1859.02</v>
      </c>
    </row>
    <row r="6" spans="1:22">
      <c r="A6" s="599" t="s">
        <v>526</v>
      </c>
      <c r="B6" s="600" t="s">
        <v>527</v>
      </c>
      <c r="C6" s="599" t="s">
        <v>528</v>
      </c>
      <c r="D6" s="599" t="s">
        <v>325</v>
      </c>
      <c r="E6" s="599"/>
      <c r="F6" s="599"/>
      <c r="G6" s="601" t="s">
        <v>404</v>
      </c>
      <c r="H6" s="773">
        <v>1</v>
      </c>
      <c r="I6" s="774">
        <f>(1+$T$24)*V6</f>
        <v>561.00374399999998</v>
      </c>
      <c r="J6" s="774">
        <f>IFERROR(TRUNC(H6*I6,2),"")</f>
        <v>561</v>
      </c>
      <c r="K6" s="776">
        <f>IFERROR(TRUNC(J6*(1+$K$1),2),"")</f>
        <v>732.97</v>
      </c>
      <c r="L6" s="783">
        <v>0</v>
      </c>
      <c r="M6" s="781">
        <f t="shared" ref="M6:M16" si="0">L6*K6</f>
        <v>0</v>
      </c>
      <c r="V6" s="603">
        <f>IFERROR(VLOOKUP(C6,'2023.10 SUDECAP'!$A$2:$E$354,5,0),"")</f>
        <v>558.88</v>
      </c>
    </row>
    <row r="7" spans="1:22">
      <c r="A7" s="599" t="s">
        <v>529</v>
      </c>
      <c r="B7" s="600" t="s">
        <v>530</v>
      </c>
      <c r="C7" s="599" t="s">
        <v>528</v>
      </c>
      <c r="D7" s="599" t="s">
        <v>325</v>
      </c>
      <c r="E7" s="599"/>
      <c r="F7" s="599"/>
      <c r="G7" s="601" t="s">
        <v>404</v>
      </c>
      <c r="H7" s="773">
        <v>1</v>
      </c>
      <c r="I7" s="774">
        <f>(1+$T$24)*V7</f>
        <v>561.00374399999998</v>
      </c>
      <c r="J7" s="774">
        <f>IFERROR(TRUNC(H7*I7,2),"")</f>
        <v>561</v>
      </c>
      <c r="K7" s="776">
        <f>IFERROR(TRUNC(J7*(1+$K$1),2),"")</f>
        <v>732.97</v>
      </c>
      <c r="L7" s="783">
        <v>0</v>
      </c>
      <c r="M7" s="781">
        <f t="shared" si="0"/>
        <v>0</v>
      </c>
      <c r="V7" s="603">
        <f>IFERROR(VLOOKUP(C7,'2023.10 SUDECAP'!$A$2:$E$354,5,0),"")</f>
        <v>558.88</v>
      </c>
    </row>
    <row r="8" spans="1:22">
      <c r="A8" s="599" t="s">
        <v>531</v>
      </c>
      <c r="B8" s="600" t="s">
        <v>532</v>
      </c>
      <c r="C8" s="599" t="s">
        <v>533</v>
      </c>
      <c r="D8" s="599" t="s">
        <v>325</v>
      </c>
      <c r="E8" s="599"/>
      <c r="F8" s="599"/>
      <c r="G8" s="601" t="s">
        <v>404</v>
      </c>
      <c r="H8" s="773">
        <v>2</v>
      </c>
      <c r="I8" s="774">
        <f>(1+$T$24)*V8</f>
        <v>589.08003000000008</v>
      </c>
      <c r="J8" s="774">
        <f>IFERROR(TRUNC(H8*I8,2),"")</f>
        <v>1178.1600000000001</v>
      </c>
      <c r="K8" s="776">
        <f>IFERROR(TRUNC(J8*(1+$K$1),2),"")</f>
        <v>1539.33</v>
      </c>
      <c r="L8" s="783">
        <v>0</v>
      </c>
      <c r="M8" s="781">
        <f t="shared" si="0"/>
        <v>0</v>
      </c>
      <c r="V8" s="603">
        <f>IFERROR(VLOOKUP(C8,'2023.10 SUDECAP'!$A$2:$E$354,5,0),"")</f>
        <v>586.85</v>
      </c>
    </row>
    <row r="9" spans="1:22">
      <c r="A9" s="599" t="s">
        <v>534</v>
      </c>
      <c r="B9" s="600" t="s">
        <v>535</v>
      </c>
      <c r="C9" s="599" t="s">
        <v>528</v>
      </c>
      <c r="D9" s="599" t="s">
        <v>325</v>
      </c>
      <c r="E9" s="599"/>
      <c r="F9" s="599"/>
      <c r="G9" s="601" t="s">
        <v>404</v>
      </c>
      <c r="H9" s="773">
        <v>1</v>
      </c>
      <c r="I9" s="774">
        <f>(1+$T$24)*V9</f>
        <v>561.00374399999998</v>
      </c>
      <c r="J9" s="774">
        <f>IFERROR(TRUNC(H9*I9,2),"")</f>
        <v>561</v>
      </c>
      <c r="K9" s="776">
        <f>IFERROR(TRUNC(J9*(1+$K$1),2),"")</f>
        <v>732.97</v>
      </c>
      <c r="L9" s="783">
        <v>0.5</v>
      </c>
      <c r="M9" s="781">
        <f>L9*K9</f>
        <v>366.48500000000001</v>
      </c>
      <c r="V9" s="603">
        <f>IFERROR(VLOOKUP(C9,'2023.10 SUDECAP'!$A$2:$E$354,5,0),"")</f>
        <v>558.88</v>
      </c>
    </row>
    <row r="10" spans="1:22" ht="13.9" customHeight="1">
      <c r="A10" s="599" t="s">
        <v>536</v>
      </c>
      <c r="B10" s="600" t="s">
        <v>537</v>
      </c>
      <c r="C10" s="599" t="s">
        <v>538</v>
      </c>
      <c r="D10" s="599" t="s">
        <v>325</v>
      </c>
      <c r="E10" s="599"/>
      <c r="F10" s="599"/>
      <c r="G10" s="601" t="s">
        <v>404</v>
      </c>
      <c r="H10" s="773">
        <v>2</v>
      </c>
      <c r="I10" s="774">
        <f>(1+$T$24)*V10</f>
        <v>1486.3768500000001</v>
      </c>
      <c r="J10" s="774">
        <f>IFERROR(TRUNC(H10*I10,2),"")</f>
        <v>2972.75</v>
      </c>
      <c r="K10" s="776">
        <f>IFERROR(TRUNC(J10*(1+$K$1),2),"")</f>
        <v>3884.07</v>
      </c>
      <c r="L10" s="783">
        <v>1</v>
      </c>
      <c r="M10" s="781">
        <f t="shared" ref="M10:M16" si="1">L10*K10</f>
        <v>3884.07</v>
      </c>
      <c r="N10" s="777" t="s">
        <v>539</v>
      </c>
      <c r="O10" s="766"/>
      <c r="P10" s="766"/>
      <c r="Q10" s="766"/>
      <c r="R10" s="766"/>
      <c r="V10" s="603">
        <f>IFERROR(VLOOKUP(C10,'2023.10 SUDECAP'!$A$2:$E$354,5,0),"")</f>
        <v>1480.75</v>
      </c>
    </row>
    <row r="11" spans="1:22" ht="13.9" customHeight="1">
      <c r="A11" s="599" t="s">
        <v>540</v>
      </c>
      <c r="B11" s="600" t="s">
        <v>541</v>
      </c>
      <c r="C11" s="599" t="s">
        <v>528</v>
      </c>
      <c r="D11" s="599" t="s">
        <v>325</v>
      </c>
      <c r="E11" s="599"/>
      <c r="F11" s="599"/>
      <c r="G11" s="601" t="s">
        <v>404</v>
      </c>
      <c r="H11" s="773">
        <v>2</v>
      </c>
      <c r="I11" s="774">
        <f>(1+$T$24)*V11</f>
        <v>561.00374399999998</v>
      </c>
      <c r="J11" s="774">
        <f>IFERROR(TRUNC(H11*I11,2),"")</f>
        <v>1122</v>
      </c>
      <c r="K11" s="776">
        <f>IFERROR(TRUNC(J11*(1+$K$1),2),"")</f>
        <v>1465.95</v>
      </c>
      <c r="L11" s="783">
        <v>0.5</v>
      </c>
      <c r="M11" s="781">
        <f t="shared" si="1"/>
        <v>732.97500000000002</v>
      </c>
      <c r="N11" s="778" t="s">
        <v>542</v>
      </c>
      <c r="O11" s="767"/>
      <c r="P11" s="767"/>
      <c r="Q11" s="767"/>
      <c r="R11" s="767"/>
      <c r="V11" s="603">
        <f>IFERROR(VLOOKUP(C11,'2023.10 SUDECAP'!$A$2:$E$354,5,0),"")</f>
        <v>558.88</v>
      </c>
    </row>
    <row r="12" spans="1:22" ht="30.75">
      <c r="A12" s="599" t="s">
        <v>543</v>
      </c>
      <c r="B12" s="600" t="s">
        <v>544</v>
      </c>
      <c r="C12" s="599" t="s">
        <v>545</v>
      </c>
      <c r="D12" s="599" t="s">
        <v>325</v>
      </c>
      <c r="E12" s="599"/>
      <c r="F12" s="599"/>
      <c r="G12" s="601" t="s">
        <v>404</v>
      </c>
      <c r="H12" s="773">
        <v>1</v>
      </c>
      <c r="I12" s="774">
        <f>(1+$T$24)*V12</f>
        <v>682.97548200000006</v>
      </c>
      <c r="J12" s="774">
        <f>IFERROR(TRUNC(H12*I12,2),"")</f>
        <v>682.97</v>
      </c>
      <c r="K12" s="776">
        <f>IFERROR(TRUNC(J12*(1+$K$1),2),"")</f>
        <v>892.34</v>
      </c>
      <c r="L12" s="783">
        <v>0</v>
      </c>
      <c r="M12" s="781">
        <f t="shared" si="1"/>
        <v>0</v>
      </c>
      <c r="N12" s="779" t="s">
        <v>546</v>
      </c>
      <c r="O12" s="604" t="s">
        <v>547</v>
      </c>
      <c r="P12" s="604" t="s">
        <v>548</v>
      </c>
      <c r="Q12" s="604" t="s">
        <v>549</v>
      </c>
      <c r="R12" s="604" t="s">
        <v>550</v>
      </c>
      <c r="V12" s="603">
        <f>IFERROR(VLOOKUP(C12,'2023.10 SUDECAP'!$A$2:$E$354,5,0),"")</f>
        <v>680.39</v>
      </c>
    </row>
    <row r="13" spans="1:22" ht="30.75">
      <c r="A13" s="599" t="s">
        <v>551</v>
      </c>
      <c r="B13" s="600" t="s">
        <v>552</v>
      </c>
      <c r="C13" s="599" t="s">
        <v>553</v>
      </c>
      <c r="D13" s="599" t="s">
        <v>325</v>
      </c>
      <c r="E13" s="599"/>
      <c r="F13" s="599"/>
      <c r="G13" s="601" t="s">
        <v>404</v>
      </c>
      <c r="H13" s="773">
        <v>2</v>
      </c>
      <c r="I13" s="774">
        <f>(1+$T$24)*V13</f>
        <v>1607.0135340000002</v>
      </c>
      <c r="J13" s="774">
        <f>IFERROR(TRUNC(H13*I13,2),"")</f>
        <v>3214.02</v>
      </c>
      <c r="K13" s="776">
        <f>IFERROR(TRUNC(J13*(1+$K$1),2),"")</f>
        <v>4199.3</v>
      </c>
      <c r="L13" s="783">
        <v>1</v>
      </c>
      <c r="M13" s="781">
        <f t="shared" si="1"/>
        <v>4199.3</v>
      </c>
      <c r="N13" s="780" t="s">
        <v>554</v>
      </c>
      <c r="O13" s="605">
        <v>1056.4179999999999</v>
      </c>
      <c r="P13" s="606">
        <v>4.5999999999999999E-3</v>
      </c>
      <c r="Q13" s="606">
        <v>4.5999999999999999E-3</v>
      </c>
      <c r="R13" s="606">
        <v>0.09</v>
      </c>
      <c r="V13" s="603">
        <f>IFERROR(VLOOKUP(C13,'2023.10 SUDECAP'!$A$2:$E$354,5,0),"")</f>
        <v>1600.93</v>
      </c>
    </row>
    <row r="14" spans="1:22">
      <c r="A14" s="599" t="s">
        <v>555</v>
      </c>
      <c r="B14" s="600" t="s">
        <v>556</v>
      </c>
      <c r="C14" s="599" t="s">
        <v>553</v>
      </c>
      <c r="D14" s="599" t="s">
        <v>325</v>
      </c>
      <c r="E14" s="599"/>
      <c r="F14" s="599"/>
      <c r="G14" s="601" t="s">
        <v>404</v>
      </c>
      <c r="H14" s="773">
        <v>2</v>
      </c>
      <c r="I14" s="774">
        <f>(1+$T$24)*V14</f>
        <v>1607.0135340000002</v>
      </c>
      <c r="J14" s="774">
        <f>IFERROR(TRUNC(H14*I14,2),"")</f>
        <v>3214.02</v>
      </c>
      <c r="K14" s="776">
        <f>IFERROR(TRUNC(J14*(1+$K$1),2),"")</f>
        <v>4199.3</v>
      </c>
      <c r="L14" s="783">
        <v>1</v>
      </c>
      <c r="M14" s="781">
        <f t="shared" si="1"/>
        <v>4199.3</v>
      </c>
      <c r="N14" s="780" t="s">
        <v>557</v>
      </c>
      <c r="O14" s="605">
        <v>1056.896</v>
      </c>
      <c r="P14" s="606">
        <v>5.0000000000000001E-4</v>
      </c>
      <c r="Q14" s="606">
        <v>5.0000000000000001E-3</v>
      </c>
      <c r="R14" s="606">
        <v>8.6300000000000002E-2</v>
      </c>
      <c r="V14" s="603">
        <f>IFERROR(VLOOKUP(C14,'2023.10 SUDECAP'!$A$2:$E$354,5,0),"")</f>
        <v>1600.93</v>
      </c>
    </row>
    <row r="15" spans="1:22">
      <c r="A15" s="599" t="s">
        <v>558</v>
      </c>
      <c r="B15" s="600" t="s">
        <v>559</v>
      </c>
      <c r="C15" s="599" t="s">
        <v>560</v>
      </c>
      <c r="D15" s="599" t="s">
        <v>325</v>
      </c>
      <c r="E15" s="599"/>
      <c r="F15" s="599"/>
      <c r="G15" s="601" t="s">
        <v>404</v>
      </c>
      <c r="H15" s="773">
        <v>2</v>
      </c>
      <c r="I15" s="774">
        <f>(1+$T$24)*V15</f>
        <v>1607.0135340000002</v>
      </c>
      <c r="J15" s="774">
        <f>IFERROR(TRUNC(H15*I15,2),"")</f>
        <v>3214.02</v>
      </c>
      <c r="K15" s="776">
        <f>IFERROR(TRUNC(J15*(1+$K$1),2),"")</f>
        <v>4199.3</v>
      </c>
      <c r="L15" s="783">
        <v>1</v>
      </c>
      <c r="M15" s="781">
        <f t="shared" si="1"/>
        <v>4199.3</v>
      </c>
      <c r="N15" s="780" t="s">
        <v>561</v>
      </c>
      <c r="O15" s="605">
        <v>1060.116</v>
      </c>
      <c r="P15" s="606">
        <v>3.0000000000000001E-3</v>
      </c>
      <c r="Q15" s="606">
        <v>8.0999999999999996E-3</v>
      </c>
      <c r="R15" s="606">
        <v>8.0399999999999999E-2</v>
      </c>
      <c r="V15" s="603">
        <f>IFERROR(VLOOKUP(C15,'2023.10 SUDECAP'!$A$2:$E$354,5,0),"")</f>
        <v>1600.93</v>
      </c>
    </row>
    <row r="16" spans="1:22">
      <c r="A16" s="599" t="s">
        <v>562</v>
      </c>
      <c r="B16" s="600" t="s">
        <v>563</v>
      </c>
      <c r="C16" s="599" t="s">
        <v>564</v>
      </c>
      <c r="D16" s="599" t="s">
        <v>325</v>
      </c>
      <c r="E16" s="599"/>
      <c r="F16" s="599"/>
      <c r="G16" s="601" t="s">
        <v>404</v>
      </c>
      <c r="H16" s="773">
        <v>2</v>
      </c>
      <c r="I16" s="774">
        <f>(1+$T$24)*V16</f>
        <v>1942.8549</v>
      </c>
      <c r="J16" s="774">
        <f>IFERROR(TRUNC(H16*I16,2),"")</f>
        <v>3885.7</v>
      </c>
      <c r="K16" s="776">
        <f>IFERROR(TRUNC(J16*(1+$K$1),2),"")</f>
        <v>5076.8900000000003</v>
      </c>
      <c r="L16" s="783">
        <v>1</v>
      </c>
      <c r="M16" s="781">
        <f t="shared" si="1"/>
        <v>5076.8900000000003</v>
      </c>
      <c r="N16" s="780" t="s">
        <v>565</v>
      </c>
      <c r="O16" s="605">
        <v>1061.635</v>
      </c>
      <c r="P16" s="606">
        <v>1.4E-3</v>
      </c>
      <c r="Q16" s="606">
        <v>9.4999999999999998E-3</v>
      </c>
      <c r="R16" s="606">
        <v>7.1800000000000003E-2</v>
      </c>
      <c r="V16" s="603">
        <f>IFERROR(VLOOKUP(C16,'2023.10 SUDECAP'!$A$2:$E$354,5,0),"")</f>
        <v>1935.5</v>
      </c>
    </row>
    <row r="17" spans="1:22">
      <c r="A17" s="599"/>
      <c r="B17" s="600"/>
      <c r="C17" s="599"/>
      <c r="D17" s="599"/>
      <c r="E17" s="599"/>
      <c r="F17" s="599"/>
      <c r="G17" s="601"/>
      <c r="H17" s="599"/>
      <c r="I17" s="603"/>
      <c r="J17" s="603" t="str">
        <f>IFERROR(TRUNC(H17*V17,2),"")</f>
        <v/>
      </c>
      <c r="K17" s="776" t="str">
        <f>IFERROR(TRUNC(J17*(1+$K$1),2),"")</f>
        <v/>
      </c>
      <c r="L17" s="783"/>
      <c r="M17" s="781"/>
      <c r="N17" s="780" t="s">
        <v>566</v>
      </c>
      <c r="O17" s="605">
        <v>1067.9190000000001</v>
      </c>
      <c r="P17" s="606">
        <v>5.8999999999999999E-3</v>
      </c>
      <c r="Q17" s="606">
        <v>1.55E-2</v>
      </c>
      <c r="R17" s="606">
        <v>5.3999999999999999E-2</v>
      </c>
      <c r="V17" s="603" t="str">
        <f>IFERROR(VLOOKUP(C17,'2023.10 SUDECAP'!$A$2:$E$354,5,0),"")</f>
        <v/>
      </c>
    </row>
    <row r="18" spans="1:22">
      <c r="A18" s="596">
        <v>2</v>
      </c>
      <c r="B18" s="597" t="s">
        <v>567</v>
      </c>
      <c r="C18" s="596"/>
      <c r="D18" s="596"/>
      <c r="E18" s="596"/>
      <c r="F18" s="596"/>
      <c r="G18" s="601"/>
      <c r="H18" s="596"/>
      <c r="I18" s="598"/>
      <c r="J18" s="598">
        <f>SUM(J19:J25)</f>
        <v>11071.08</v>
      </c>
      <c r="K18" s="775">
        <f>SUM(K19:K25)</f>
        <v>13281.14</v>
      </c>
      <c r="L18" s="783"/>
      <c r="M18" s="782">
        <f>SUM(M19:M25)</f>
        <v>10209.165000000001</v>
      </c>
      <c r="N18" s="780" t="s">
        <v>568</v>
      </c>
      <c r="O18" s="605">
        <v>1075.54</v>
      </c>
      <c r="P18" s="606">
        <v>7.1000000000000004E-3</v>
      </c>
      <c r="Q18" s="606">
        <v>2.2700000000000001E-2</v>
      </c>
      <c r="R18" s="606">
        <v>3.9300000000000002E-2</v>
      </c>
      <c r="V18" s="598"/>
    </row>
    <row r="19" spans="1:22">
      <c r="A19" s="599" t="s">
        <v>569</v>
      </c>
      <c r="B19" s="600" t="s">
        <v>570</v>
      </c>
      <c r="C19" s="599" t="s">
        <v>571</v>
      </c>
      <c r="D19" s="599" t="s">
        <v>572</v>
      </c>
      <c r="E19" s="599"/>
      <c r="F19" s="599"/>
      <c r="G19" s="601" t="s">
        <v>573</v>
      </c>
      <c r="H19" s="599">
        <v>508</v>
      </c>
      <c r="I19" s="603">
        <f>(1+$S$24)*V19</f>
        <v>1.6449960000000001</v>
      </c>
      <c r="J19" s="603">
        <f>IFERROR(TRUNC(H19*I19,2),"")</f>
        <v>835.65</v>
      </c>
      <c r="K19" s="776">
        <f>IFERROR(TRUNC(J19*(1+$K$1),2),"")</f>
        <v>1091.82</v>
      </c>
      <c r="L19" s="783">
        <v>1</v>
      </c>
      <c r="M19" s="781">
        <f t="shared" ref="M19:M20" si="2">L19*K19</f>
        <v>1091.82</v>
      </c>
      <c r="N19" s="780" t="s">
        <v>574</v>
      </c>
      <c r="O19" s="605">
        <v>1076.626</v>
      </c>
      <c r="P19" s="606">
        <v>1E-3</v>
      </c>
      <c r="Q19" s="606">
        <v>2.3800000000000002E-2</v>
      </c>
      <c r="R19" s="606">
        <v>3.15E-2</v>
      </c>
      <c r="V19" s="603">
        <v>1.63</v>
      </c>
    </row>
    <row r="20" spans="1:22">
      <c r="A20" s="599" t="s">
        <v>575</v>
      </c>
      <c r="B20" s="600" t="s">
        <v>576</v>
      </c>
      <c r="C20" s="599" t="s">
        <v>571</v>
      </c>
      <c r="D20" s="599" t="s">
        <v>572</v>
      </c>
      <c r="E20" s="599"/>
      <c r="F20" s="599"/>
      <c r="G20" s="601" t="s">
        <v>573</v>
      </c>
      <c r="H20" s="599">
        <v>508</v>
      </c>
      <c r="I20" s="603">
        <f>(1+$S$24)*V20</f>
        <v>1.6449960000000001</v>
      </c>
      <c r="J20" s="603">
        <f>IFERROR(TRUNC(H20*I20,2),"")</f>
        <v>835.65</v>
      </c>
      <c r="K20" s="776">
        <f>IFERROR(TRUNC(J20*(1+$K$1),2),"")</f>
        <v>1091.82</v>
      </c>
      <c r="L20" s="783">
        <v>1</v>
      </c>
      <c r="M20" s="781">
        <f t="shared" si="2"/>
        <v>1091.82</v>
      </c>
      <c r="N20" s="780" t="s">
        <v>577</v>
      </c>
      <c r="O20" s="605">
        <v>1078.412</v>
      </c>
      <c r="P20" s="606">
        <v>1.6999999999999999E-3</v>
      </c>
      <c r="Q20" s="606">
        <v>2.5499999999999998E-2</v>
      </c>
      <c r="R20" s="606">
        <v>3.2300000000000002E-2</v>
      </c>
      <c r="V20" s="603">
        <v>1.63</v>
      </c>
    </row>
    <row r="21" spans="1:22" ht="30.75">
      <c r="A21" s="599" t="s">
        <v>578</v>
      </c>
      <c r="B21" s="600" t="s">
        <v>579</v>
      </c>
      <c r="C21" s="599" t="s">
        <v>571</v>
      </c>
      <c r="D21" s="599" t="s">
        <v>572</v>
      </c>
      <c r="E21" s="599"/>
      <c r="F21" s="599"/>
      <c r="G21" s="601" t="s">
        <v>573</v>
      </c>
      <c r="H21" s="599">
        <v>508</v>
      </c>
      <c r="I21" s="603">
        <f>(1+$S$24)*V21</f>
        <v>1.6449960000000001</v>
      </c>
      <c r="J21" s="603">
        <f>IFERROR(TRUNC(H21*I21,2),"")</f>
        <v>835.65</v>
      </c>
      <c r="K21" s="776">
        <f>IFERROR(TRUNC(J21*(1+$K$1),2),"")</f>
        <v>1091.82</v>
      </c>
      <c r="L21" s="783">
        <v>0.5</v>
      </c>
      <c r="M21" s="781">
        <f>L21*K21</f>
        <v>545.91</v>
      </c>
      <c r="N21" s="780" t="s">
        <v>580</v>
      </c>
      <c r="O21" s="605">
        <v>1082.104</v>
      </c>
      <c r="P21" s="606">
        <v>3.3999999999999998E-3</v>
      </c>
      <c r="Q21" s="606">
        <v>2.9000000000000001E-2</v>
      </c>
      <c r="R21" s="606">
        <v>3.49E-2</v>
      </c>
      <c r="S21" s="607">
        <f>(1+P21)-1</f>
        <v>3.4000000000000696E-3</v>
      </c>
      <c r="T21" s="607"/>
      <c r="V21" s="603">
        <v>1.63</v>
      </c>
    </row>
    <row r="22" spans="1:22">
      <c r="A22" s="599" t="s">
        <v>581</v>
      </c>
      <c r="B22" s="600" t="s">
        <v>582</v>
      </c>
      <c r="C22" s="599" t="s">
        <v>571</v>
      </c>
      <c r="D22" s="599" t="s">
        <v>572</v>
      </c>
      <c r="E22" s="599"/>
      <c r="F22" s="599"/>
      <c r="G22" s="601" t="s">
        <v>573</v>
      </c>
      <c r="H22" s="599">
        <v>508</v>
      </c>
      <c r="I22" s="603">
        <f>(1+$S$24)*V22</f>
        <v>1.6449960000000001</v>
      </c>
      <c r="J22" s="603">
        <f>IFERROR(TRUNC(H22*I22,2),"")</f>
        <v>835.65</v>
      </c>
      <c r="K22" s="776">
        <f>IFERROR(TRUNC(J22*(1+$K$1),2),"")</f>
        <v>1091.82</v>
      </c>
      <c r="L22" s="783">
        <v>0.5</v>
      </c>
      <c r="M22" s="781">
        <f>L22*K22</f>
        <v>545.91</v>
      </c>
      <c r="N22" s="780" t="s">
        <v>583</v>
      </c>
      <c r="O22" s="605">
        <v>1084.242</v>
      </c>
      <c r="P22" s="606">
        <v>2E-3</v>
      </c>
      <c r="Q22" s="606">
        <v>3.1E-2</v>
      </c>
      <c r="R22" s="606">
        <v>3.5700000000000003E-2</v>
      </c>
      <c r="S22" s="607">
        <f>(S21+(1+P22))-1</f>
        <v>5.4000000000000714E-3</v>
      </c>
      <c r="T22" s="607"/>
      <c r="V22" s="603">
        <v>1.63</v>
      </c>
    </row>
    <row r="23" spans="1:22" ht="30.75">
      <c r="A23" s="599" t="s">
        <v>584</v>
      </c>
      <c r="B23" s="600" t="s">
        <v>585</v>
      </c>
      <c r="C23" s="599" t="s">
        <v>586</v>
      </c>
      <c r="D23" s="599" t="s">
        <v>325</v>
      </c>
      <c r="E23" s="599"/>
      <c r="F23" s="599"/>
      <c r="G23" s="601" t="s">
        <v>404</v>
      </c>
      <c r="H23" s="599">
        <v>1</v>
      </c>
      <c r="I23" s="603">
        <f>V23</f>
        <v>3861.73</v>
      </c>
      <c r="J23" s="603">
        <f>IFERROR(TRUNC(H23*I23,2),"")</f>
        <v>3861.73</v>
      </c>
      <c r="K23" s="776">
        <v>3861.73</v>
      </c>
      <c r="L23" s="783">
        <v>1</v>
      </c>
      <c r="M23" s="781">
        <f t="shared" ref="M23:M25" si="3">L23*K23</f>
        <v>3861.73</v>
      </c>
      <c r="N23" s="780" t="s">
        <v>587</v>
      </c>
      <c r="O23" s="605">
        <v>1084.9860000000001</v>
      </c>
      <c r="P23" s="606">
        <v>6.9999999999999999E-4</v>
      </c>
      <c r="Q23" s="606">
        <v>3.1699999999999999E-2</v>
      </c>
      <c r="R23" s="606">
        <v>3.2599999999999997E-2</v>
      </c>
      <c r="S23" s="607">
        <f>(S22+(1+P23))-1</f>
        <v>6.0999999999999943E-3</v>
      </c>
      <c r="T23" s="607">
        <f>(1+P23)-1</f>
        <v>6.9999999999992291E-4</v>
      </c>
      <c r="V23" s="603">
        <f>Y38</f>
        <v>3861.73</v>
      </c>
    </row>
    <row r="24" spans="1:22">
      <c r="A24" s="599" t="s">
        <v>588</v>
      </c>
      <c r="B24" s="600" t="s">
        <v>589</v>
      </c>
      <c r="C24" s="599" t="s">
        <v>571</v>
      </c>
      <c r="D24" s="599" t="s">
        <v>572</v>
      </c>
      <c r="E24" s="599"/>
      <c r="F24" s="599"/>
      <c r="G24" s="601" t="s">
        <v>573</v>
      </c>
      <c r="H24" s="599">
        <v>508</v>
      </c>
      <c r="I24" s="603">
        <f>(1+$S$24)*V24</f>
        <v>1.6449960000000001</v>
      </c>
      <c r="J24" s="603">
        <f>IFERROR(TRUNC(H24*I24,2),"")</f>
        <v>835.65</v>
      </c>
      <c r="K24" s="776">
        <f>IFERROR(TRUNC(J24*(1+$K$1),2),"")</f>
        <v>1091.82</v>
      </c>
      <c r="L24" s="783">
        <v>1</v>
      </c>
      <c r="M24" s="781">
        <f t="shared" si="3"/>
        <v>1091.82</v>
      </c>
      <c r="N24" s="780" t="s">
        <v>590</v>
      </c>
      <c r="O24" s="605">
        <v>1088.3119999999999</v>
      </c>
      <c r="P24" s="606">
        <v>3.0999999999999999E-3</v>
      </c>
      <c r="Q24" s="606">
        <v>3.49E-2</v>
      </c>
      <c r="R24" s="606">
        <v>3.49E-2</v>
      </c>
      <c r="S24" s="607">
        <f>(S23+(1+P24))-1</f>
        <v>9.200000000000097E-3</v>
      </c>
      <c r="T24" s="607">
        <f>(T23+(1+P24))-1</f>
        <v>3.8000000000000256E-3</v>
      </c>
      <c r="V24" s="603">
        <f>IFERROR(VLOOKUP(C24,'2023.08 SEINFRA'!$A:$D,4,0),"")</f>
        <v>1.63</v>
      </c>
    </row>
    <row r="25" spans="1:22">
      <c r="A25" s="599" t="s">
        <v>591</v>
      </c>
      <c r="B25" s="600" t="s">
        <v>592</v>
      </c>
      <c r="C25" s="599" t="s">
        <v>593</v>
      </c>
      <c r="D25" s="599" t="s">
        <v>325</v>
      </c>
      <c r="E25" s="599"/>
      <c r="F25" s="599"/>
      <c r="G25" s="601" t="s">
        <v>404</v>
      </c>
      <c r="H25" s="599">
        <v>1</v>
      </c>
      <c r="I25" s="603">
        <f>(1+$T$24)*V25</f>
        <v>3031.1045940000004</v>
      </c>
      <c r="J25" s="603">
        <f>IFERROR(TRUNC(H25*I25,2),"")</f>
        <v>3031.1</v>
      </c>
      <c r="K25" s="776">
        <f>IFERROR(TRUNC(J25*(1+$K$1),2),"")</f>
        <v>3960.31</v>
      </c>
      <c r="L25" s="783">
        <v>0.5</v>
      </c>
      <c r="M25" s="781">
        <f t="shared" si="3"/>
        <v>1980.155</v>
      </c>
      <c r="N25" s="608" t="s">
        <v>594</v>
      </c>
      <c r="O25" t="s">
        <v>595</v>
      </c>
      <c r="V25" s="603">
        <f>IFERROR(VLOOKUP(C25,'2023.10 SUDECAP'!$A$2:$E$354,5,0),"")</f>
        <v>3019.63</v>
      </c>
    </row>
    <row r="26" spans="1:22">
      <c r="I26" s="609"/>
      <c r="J26" s="610">
        <f>J18+J4</f>
        <v>35969.879999999997</v>
      </c>
      <c r="K26" s="610">
        <f>K18+K4</f>
        <v>45812.81</v>
      </c>
      <c r="M26" s="610">
        <f>M18+M4</f>
        <v>32867.485000000001</v>
      </c>
      <c r="N26" s="611" t="s">
        <v>596</v>
      </c>
    </row>
    <row r="27" spans="1:22">
      <c r="I27" s="609"/>
      <c r="J27" s="609"/>
      <c r="K27" s="770"/>
      <c r="L27" s="771" t="s">
        <v>616</v>
      </c>
      <c r="M27" s="772">
        <f>M26/K26</f>
        <v>0.71743001575323584</v>
      </c>
    </row>
    <row r="28" spans="1:22">
      <c r="B28" s="585" t="s">
        <v>115</v>
      </c>
    </row>
    <row r="29" spans="1:22" ht="60.75">
      <c r="B29" s="585" t="s">
        <v>597</v>
      </c>
    </row>
    <row r="30" spans="1:22" ht="60.75">
      <c r="B30" s="585" t="s">
        <v>598</v>
      </c>
    </row>
    <row r="31" spans="1:22">
      <c r="B31" s="585" t="s">
        <v>599</v>
      </c>
    </row>
    <row r="38" spans="14:25" ht="13.9" customHeight="1">
      <c r="N38" s="612" t="s">
        <v>586</v>
      </c>
      <c r="O38" s="768" t="s">
        <v>600</v>
      </c>
      <c r="P38" s="768"/>
      <c r="Q38" s="768"/>
      <c r="R38" s="768"/>
      <c r="S38" s="768"/>
      <c r="T38" s="768"/>
      <c r="U38" s="768"/>
      <c r="V38" s="612" t="s">
        <v>404</v>
      </c>
      <c r="W38" s="613" t="s">
        <v>601</v>
      </c>
      <c r="X38" s="613" t="s">
        <v>602</v>
      </c>
      <c r="Y38" s="613">
        <f>SUM(Y39:Y44)</f>
        <v>3861.73</v>
      </c>
    </row>
    <row r="39" spans="14:25">
      <c r="O39" s="614" t="s">
        <v>603</v>
      </c>
      <c r="P39" s="769" t="s">
        <v>604</v>
      </c>
      <c r="Q39" s="769"/>
      <c r="R39" s="769"/>
      <c r="S39" s="769"/>
      <c r="T39" s="769"/>
      <c r="U39" s="769"/>
      <c r="V39" s="614" t="s">
        <v>605</v>
      </c>
      <c r="W39" s="615">
        <v>18</v>
      </c>
      <c r="X39">
        <v>124.39</v>
      </c>
      <c r="Y39">
        <f>W39*X39</f>
        <v>2239.02</v>
      </c>
    </row>
    <row r="40" spans="14:25">
      <c r="O40" s="614" t="s">
        <v>606</v>
      </c>
      <c r="P40" s="769" t="s">
        <v>607</v>
      </c>
      <c r="Q40" s="769"/>
      <c r="R40" s="769"/>
      <c r="S40" s="769"/>
      <c r="T40" s="769"/>
      <c r="U40" s="769"/>
      <c r="V40" s="614" t="s">
        <v>605</v>
      </c>
      <c r="W40" s="615">
        <v>50</v>
      </c>
      <c r="X40">
        <v>32.049999999999997</v>
      </c>
      <c r="Y40">
        <f>W40*X40</f>
        <v>1602.4999999999998</v>
      </c>
    </row>
    <row r="41" spans="14:25">
      <c r="O41" s="614" t="s">
        <v>469</v>
      </c>
      <c r="P41" s="769" t="s">
        <v>470</v>
      </c>
      <c r="Q41" s="769"/>
      <c r="R41" s="769"/>
      <c r="S41" s="769"/>
      <c r="T41" s="769"/>
      <c r="U41" s="769"/>
      <c r="V41" s="614" t="s">
        <v>404</v>
      </c>
      <c r="W41" s="615">
        <v>10</v>
      </c>
      <c r="X41">
        <v>0.59</v>
      </c>
      <c r="Y41">
        <f>W41*X41</f>
        <v>5.8999999999999995</v>
      </c>
    </row>
    <row r="42" spans="14:25">
      <c r="O42" s="614" t="s">
        <v>608</v>
      </c>
      <c r="P42" s="769" t="s">
        <v>609</v>
      </c>
      <c r="Q42" s="769"/>
      <c r="R42" s="769"/>
      <c r="S42" s="769"/>
      <c r="T42" s="769"/>
      <c r="U42" s="769"/>
      <c r="V42" s="614" t="s">
        <v>404</v>
      </c>
      <c r="W42" s="615">
        <v>30</v>
      </c>
      <c r="X42">
        <v>0.25</v>
      </c>
      <c r="Y42">
        <f>W42*X42</f>
        <v>7.5</v>
      </c>
    </row>
    <row r="43" spans="14:25">
      <c r="O43" s="614" t="s">
        <v>610</v>
      </c>
      <c r="P43" s="769" t="s">
        <v>611</v>
      </c>
      <c r="Q43" s="769"/>
      <c r="R43" s="769"/>
      <c r="S43" s="769"/>
      <c r="T43" s="769"/>
      <c r="U43" s="769"/>
      <c r="V43" s="614" t="s">
        <v>404</v>
      </c>
      <c r="W43" s="615">
        <v>1</v>
      </c>
      <c r="X43">
        <v>5.51</v>
      </c>
      <c r="Y43">
        <f>W43*X43</f>
        <v>5.51</v>
      </c>
    </row>
    <row r="44" spans="14:25">
      <c r="O44" s="614" t="s">
        <v>612</v>
      </c>
      <c r="P44" s="769" t="s">
        <v>613</v>
      </c>
      <c r="Q44" s="769"/>
      <c r="R44" s="769"/>
      <c r="S44" s="769"/>
      <c r="T44" s="769"/>
      <c r="U44" s="769"/>
      <c r="V44" s="614" t="s">
        <v>404</v>
      </c>
      <c r="W44" s="615">
        <v>1</v>
      </c>
      <c r="X44">
        <v>1.3</v>
      </c>
      <c r="Y44">
        <f>W44*X44</f>
        <v>1.3</v>
      </c>
    </row>
    <row r="47" spans="14:25">
      <c r="Y47">
        <f>4928.57-Y38</f>
        <v>1066.8399999999997</v>
      </c>
    </row>
  </sheetData>
  <mergeCells count="10">
    <mergeCell ref="P41:U41"/>
    <mergeCell ref="P42:U42"/>
    <mergeCell ref="P43:U43"/>
    <mergeCell ref="P44:U44"/>
    <mergeCell ref="B4:I4"/>
    <mergeCell ref="N10:R10"/>
    <mergeCell ref="N11:R11"/>
    <mergeCell ref="O38:U38"/>
    <mergeCell ref="P39:U39"/>
    <mergeCell ref="P40:U4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1048576"/>
  <sheetViews>
    <sheetView topLeftCell="A4" zoomScaleNormal="100" workbookViewId="0"/>
  </sheetViews>
  <sheetFormatPr defaultColWidth="11.5703125" defaultRowHeight="13.9"/>
  <cols>
    <col min="1" max="1" width="5.85546875" customWidth="1"/>
    <col min="2" max="2" width="50.5703125" style="585" customWidth="1"/>
    <col min="4" max="4" width="18.42578125" customWidth="1"/>
    <col min="5" max="5" width="21.140625" customWidth="1"/>
    <col min="7" max="7" width="11.5703125" style="226"/>
    <col min="9" max="9" width="13.7109375" customWidth="1"/>
    <col min="10" max="10" width="12.7109375" customWidth="1"/>
    <col min="11" max="11" width="13.85546875" customWidth="1"/>
  </cols>
  <sheetData>
    <row r="1" spans="1:20">
      <c r="A1" s="323"/>
      <c r="B1" s="586"/>
      <c r="C1" s="323"/>
      <c r="D1" s="323"/>
      <c r="E1" s="323"/>
      <c r="F1" s="323"/>
      <c r="G1" s="587"/>
      <c r="H1" s="323"/>
      <c r="I1" s="323"/>
      <c r="J1" s="323" t="s">
        <v>515</v>
      </c>
      <c r="K1" s="588">
        <f>BDI!H27</f>
        <v>0.30655936239726045</v>
      </c>
    </row>
    <row r="2" spans="1:20">
      <c r="A2" s="323"/>
      <c r="B2" s="586"/>
      <c r="C2" s="323"/>
      <c r="D2" s="323"/>
      <c r="E2" s="323"/>
      <c r="F2" s="323"/>
      <c r="G2" s="587"/>
      <c r="H2" s="323"/>
      <c r="I2" s="323"/>
      <c r="J2" s="323"/>
      <c r="K2" s="323"/>
    </row>
    <row r="3" spans="1:20" ht="35.1">
      <c r="A3" s="589" t="s">
        <v>64</v>
      </c>
      <c r="B3" s="590" t="s">
        <v>65</v>
      </c>
      <c r="C3" s="591" t="s">
        <v>216</v>
      </c>
      <c r="D3" s="591" t="s">
        <v>516</v>
      </c>
      <c r="E3" s="591" t="s">
        <v>517</v>
      </c>
      <c r="F3" s="592" t="s">
        <v>518</v>
      </c>
      <c r="G3" s="593" t="s">
        <v>18</v>
      </c>
      <c r="H3" s="591" t="s">
        <v>17</v>
      </c>
      <c r="I3" s="591" t="s">
        <v>519</v>
      </c>
      <c r="J3" s="594" t="s">
        <v>520</v>
      </c>
      <c r="K3" s="595" t="s">
        <v>521</v>
      </c>
    </row>
    <row r="4" spans="1:20">
      <c r="A4" s="596">
        <v>1</v>
      </c>
      <c r="B4" s="597" t="s">
        <v>522</v>
      </c>
      <c r="C4" s="596"/>
      <c r="D4" s="596"/>
      <c r="E4" s="596"/>
      <c r="F4" s="596"/>
      <c r="G4" s="616"/>
      <c r="H4" s="596"/>
      <c r="I4" s="598"/>
      <c r="J4" s="598">
        <f>SUM(J5:J17)</f>
        <v>27235.750000000004</v>
      </c>
      <c r="K4" s="598">
        <f>SUM(K5:K17)</f>
        <v>35585.07</v>
      </c>
    </row>
    <row r="5" spans="1:20">
      <c r="A5" s="599" t="s">
        <v>523</v>
      </c>
      <c r="B5" s="600" t="s">
        <v>524</v>
      </c>
      <c r="C5" s="599" t="s">
        <v>617</v>
      </c>
      <c r="D5" s="601" t="s">
        <v>572</v>
      </c>
      <c r="E5" s="599"/>
      <c r="F5" s="599"/>
      <c r="G5" s="601" t="s">
        <v>404</v>
      </c>
      <c r="H5" s="602">
        <v>2</v>
      </c>
      <c r="I5" s="603">
        <f>(1+$R$24)*T5</f>
        <v>1906.7320200000001</v>
      </c>
      <c r="J5" s="603">
        <f>IFERROR(TRUNC(H5*I5,2),"")</f>
        <v>3813.46</v>
      </c>
      <c r="K5" s="603">
        <f>IFERROR(TRUNC(J5*(1+$K$1),2),"")</f>
        <v>4982.51</v>
      </c>
      <c r="T5" s="603">
        <f>IFERROR(VLOOKUP(C5,'2023.08 SEINFRA'!$A:$D,4,0),"")</f>
        <v>1889.35</v>
      </c>
    </row>
    <row r="6" spans="1:20">
      <c r="A6" s="599" t="s">
        <v>526</v>
      </c>
      <c r="B6" s="600" t="s">
        <v>527</v>
      </c>
      <c r="C6" s="599" t="s">
        <v>618</v>
      </c>
      <c r="D6" s="601" t="s">
        <v>572</v>
      </c>
      <c r="E6" s="599"/>
      <c r="F6" s="599"/>
      <c r="G6" s="601" t="s">
        <v>404</v>
      </c>
      <c r="H6" s="599">
        <v>1</v>
      </c>
      <c r="I6" s="603">
        <f>(1+$R$24)*T6</f>
        <v>722.84959200000003</v>
      </c>
      <c r="J6" s="603">
        <f>IFERROR(TRUNC(H6*I6,2),"")</f>
        <v>722.84</v>
      </c>
      <c r="K6" s="603">
        <f>IFERROR(TRUNC(J6*(1+$K$1),2),"")</f>
        <v>944.43</v>
      </c>
      <c r="T6" s="603">
        <f>IFERROR(VLOOKUP(C6,'2023.08 SEINFRA'!$A:$D,4,0),"")</f>
        <v>716.26</v>
      </c>
    </row>
    <row r="7" spans="1:20">
      <c r="A7" s="599" t="s">
        <v>529</v>
      </c>
      <c r="B7" s="600" t="s">
        <v>530</v>
      </c>
      <c r="C7" s="599" t="s">
        <v>618</v>
      </c>
      <c r="D7" s="601" t="s">
        <v>572</v>
      </c>
      <c r="E7" s="599"/>
      <c r="F7" s="599"/>
      <c r="G7" s="601" t="s">
        <v>404</v>
      </c>
      <c r="H7" s="599">
        <v>1</v>
      </c>
      <c r="I7" s="603">
        <f>(1+$R$24)*T7</f>
        <v>722.84959200000003</v>
      </c>
      <c r="J7" s="603">
        <f>IFERROR(TRUNC(H7*I7,2),"")</f>
        <v>722.84</v>
      </c>
      <c r="K7" s="603">
        <f>IFERROR(TRUNC(J7*(1+$K$1),2),"")</f>
        <v>944.43</v>
      </c>
      <c r="T7" s="603">
        <f>IFERROR(VLOOKUP(C7,'2023.08 SEINFRA'!$A:$D,4,0),"")</f>
        <v>716.26</v>
      </c>
    </row>
    <row r="8" spans="1:20">
      <c r="A8" s="599" t="s">
        <v>531</v>
      </c>
      <c r="B8" s="600" t="s">
        <v>532</v>
      </c>
      <c r="C8" s="599" t="s">
        <v>618</v>
      </c>
      <c r="D8" s="601" t="s">
        <v>572</v>
      </c>
      <c r="E8" s="599"/>
      <c r="F8" s="599"/>
      <c r="G8" s="601" t="s">
        <v>404</v>
      </c>
      <c r="H8" s="602">
        <v>2</v>
      </c>
      <c r="I8" s="603">
        <f>(1+$R$24)*T8</f>
        <v>722.84959200000003</v>
      </c>
      <c r="J8" s="603">
        <f>IFERROR(TRUNC(H8*I8,2),"")</f>
        <v>1445.69</v>
      </c>
      <c r="K8" s="603">
        <f>IFERROR(TRUNC(J8*(1+$K$1),2),"")</f>
        <v>1888.87</v>
      </c>
      <c r="T8" s="603">
        <f>IFERROR(VLOOKUP(C8,'2023.08 SEINFRA'!$A:$D,4,0),"")</f>
        <v>716.26</v>
      </c>
    </row>
    <row r="9" spans="1:20">
      <c r="A9" s="599" t="s">
        <v>534</v>
      </c>
      <c r="B9" s="600" t="s">
        <v>535</v>
      </c>
      <c r="C9" s="599" t="s">
        <v>618</v>
      </c>
      <c r="D9" s="601" t="s">
        <v>572</v>
      </c>
      <c r="E9" s="599"/>
      <c r="F9" s="599"/>
      <c r="G9" s="601" t="s">
        <v>404</v>
      </c>
      <c r="H9" s="599">
        <v>1</v>
      </c>
      <c r="I9" s="603">
        <f>(1+$R$24)*T9</f>
        <v>722.84959200000003</v>
      </c>
      <c r="J9" s="603">
        <f>IFERROR(TRUNC(H9*I9,2),"")</f>
        <v>722.84</v>
      </c>
      <c r="K9" s="603">
        <f>IFERROR(TRUNC(J9*(1+$K$1),2),"")</f>
        <v>944.43</v>
      </c>
      <c r="T9" s="603">
        <f>IFERROR(VLOOKUP(C9,'2023.08 SEINFRA'!$A:$D,4,0),"")</f>
        <v>716.26</v>
      </c>
    </row>
    <row r="10" spans="1:20" ht="13.9" customHeight="1">
      <c r="A10" s="599" t="s">
        <v>536</v>
      </c>
      <c r="B10" s="600" t="s">
        <v>537</v>
      </c>
      <c r="C10" s="599" t="s">
        <v>619</v>
      </c>
      <c r="D10" s="601" t="s">
        <v>572</v>
      </c>
      <c r="E10" s="599"/>
      <c r="F10" s="599"/>
      <c r="G10" s="601" t="s">
        <v>404</v>
      </c>
      <c r="H10" s="602">
        <v>2</v>
      </c>
      <c r="I10" s="603">
        <f>(1+$R$24)*T10</f>
        <v>1500.3776400000002</v>
      </c>
      <c r="J10" s="603">
        <f>IFERROR(TRUNC(H10*I10,2),"")</f>
        <v>3000.75</v>
      </c>
      <c r="K10" s="603">
        <f>IFERROR(TRUNC(J10*(1+$K$1),2),"")</f>
        <v>3920.65</v>
      </c>
      <c r="M10" s="766" t="s">
        <v>539</v>
      </c>
      <c r="N10" s="766"/>
      <c r="O10" s="766"/>
      <c r="P10" s="766"/>
      <c r="Q10" s="766"/>
      <c r="T10" s="603">
        <f>IFERROR(VLOOKUP(C10,'2023.08 SEINFRA'!$A:$D,4,0),"")</f>
        <v>1486.7</v>
      </c>
    </row>
    <row r="11" spans="1:20" ht="13.9" customHeight="1">
      <c r="A11" s="599" t="s">
        <v>540</v>
      </c>
      <c r="B11" s="600" t="s">
        <v>541</v>
      </c>
      <c r="C11" s="599" t="s">
        <v>620</v>
      </c>
      <c r="D11" s="601" t="s">
        <v>572</v>
      </c>
      <c r="E11" s="599"/>
      <c r="F11" s="599"/>
      <c r="G11" s="601" t="s">
        <v>404</v>
      </c>
      <c r="H11" s="602">
        <v>2</v>
      </c>
      <c r="I11" s="603">
        <f>(1+$R$24)*T11</f>
        <v>1716.1042320000001</v>
      </c>
      <c r="J11" s="603">
        <f>IFERROR(TRUNC(H11*I11,2),"")</f>
        <v>3432.2</v>
      </c>
      <c r="K11" s="603">
        <f>IFERROR(TRUNC(J11*(1+$K$1),2),"")</f>
        <v>4484.37</v>
      </c>
      <c r="M11" s="767" t="s">
        <v>542</v>
      </c>
      <c r="N11" s="767"/>
      <c r="O11" s="767"/>
      <c r="P11" s="767"/>
      <c r="Q11" s="767"/>
      <c r="T11" s="603">
        <f>IFERROR(VLOOKUP(C11,'2023.08 SEINFRA'!$A:$D,4,0),"")</f>
        <v>1700.46</v>
      </c>
    </row>
    <row r="12" spans="1:20" ht="24.95">
      <c r="A12" s="599" t="s">
        <v>543</v>
      </c>
      <c r="B12" s="600" t="s">
        <v>544</v>
      </c>
      <c r="C12" s="599" t="s">
        <v>621</v>
      </c>
      <c r="D12" s="601" t="s">
        <v>572</v>
      </c>
      <c r="E12" s="599"/>
      <c r="F12" s="599"/>
      <c r="G12" s="601" t="s">
        <v>404</v>
      </c>
      <c r="H12" s="599">
        <v>1</v>
      </c>
      <c r="I12" s="603">
        <f>(1+$R$24)*T12</f>
        <v>713.76679200000001</v>
      </c>
      <c r="J12" s="603">
        <f>IFERROR(TRUNC(H12*I12,2),"")</f>
        <v>713.76</v>
      </c>
      <c r="K12" s="603">
        <f>IFERROR(TRUNC(J12*(1+$K$1),2),"")</f>
        <v>932.56</v>
      </c>
      <c r="M12" s="604" t="s">
        <v>546</v>
      </c>
      <c r="N12" s="604" t="s">
        <v>547</v>
      </c>
      <c r="O12" s="604" t="s">
        <v>548</v>
      </c>
      <c r="P12" s="604" t="s">
        <v>549</v>
      </c>
      <c r="Q12" s="604" t="s">
        <v>550</v>
      </c>
      <c r="T12" s="603">
        <f>IFERROR(VLOOKUP(C12,'2023.08 SEINFRA'!$A:$D,4,0),"")</f>
        <v>707.26</v>
      </c>
    </row>
    <row r="13" spans="1:20">
      <c r="A13" s="599" t="s">
        <v>551</v>
      </c>
      <c r="B13" s="600" t="s">
        <v>552</v>
      </c>
      <c r="C13" s="599" t="s">
        <v>622</v>
      </c>
      <c r="D13" s="601" t="s">
        <v>572</v>
      </c>
      <c r="E13" s="599"/>
      <c r="F13" s="599"/>
      <c r="G13" s="601" t="s">
        <v>404</v>
      </c>
      <c r="H13" s="602">
        <v>2</v>
      </c>
      <c r="I13" s="603">
        <f>(1+$R$24)*T13</f>
        <v>1784.6692800000003</v>
      </c>
      <c r="J13" s="603">
        <f>IFERROR(TRUNC(H13*I13,2),"")</f>
        <v>3569.33</v>
      </c>
      <c r="K13" s="603">
        <f>IFERROR(TRUNC(J13*(1+$K$1),2),"")</f>
        <v>4663.54</v>
      </c>
      <c r="M13" s="605" t="s">
        <v>554</v>
      </c>
      <c r="N13" s="605">
        <v>1056.4179999999999</v>
      </c>
      <c r="O13" s="606">
        <v>4.5999999999999999E-3</v>
      </c>
      <c r="P13" s="606">
        <v>4.5999999999999999E-3</v>
      </c>
      <c r="Q13" s="606">
        <v>0.09</v>
      </c>
      <c r="T13" s="603">
        <f>IFERROR(VLOOKUP(C13,'2023.08 SEINFRA'!$A:$D,4,0),"")</f>
        <v>1768.4</v>
      </c>
    </row>
    <row r="14" spans="1:20">
      <c r="A14" s="599" t="s">
        <v>555</v>
      </c>
      <c r="B14" s="600" t="s">
        <v>623</v>
      </c>
      <c r="C14" s="599" t="s">
        <v>624</v>
      </c>
      <c r="D14" s="601" t="s">
        <v>572</v>
      </c>
      <c r="E14" s="599"/>
      <c r="F14" s="599"/>
      <c r="G14" s="601" t="s">
        <v>404</v>
      </c>
      <c r="H14" s="602">
        <v>2</v>
      </c>
      <c r="I14" s="603">
        <f>(1+$R$24)*T14</f>
        <v>1784.6692800000003</v>
      </c>
      <c r="J14" s="603">
        <f>IFERROR(TRUNC(H14*I14,2),"")</f>
        <v>3569.33</v>
      </c>
      <c r="K14" s="603">
        <f>IFERROR(TRUNC(J14*(1+$K$1),2),"")</f>
        <v>4663.54</v>
      </c>
      <c r="M14" s="605" t="s">
        <v>557</v>
      </c>
      <c r="N14" s="605">
        <v>1056.896</v>
      </c>
      <c r="O14" s="606">
        <v>5.0000000000000001E-4</v>
      </c>
      <c r="P14" s="606">
        <v>5.0000000000000001E-3</v>
      </c>
      <c r="Q14" s="606">
        <v>8.6300000000000002E-2</v>
      </c>
      <c r="T14" s="603">
        <f>IFERROR(VLOOKUP(C14,'2023.08 SEINFRA'!$A:$D,4,0),"")</f>
        <v>1768.4</v>
      </c>
    </row>
    <row r="15" spans="1:20">
      <c r="A15" s="599" t="s">
        <v>558</v>
      </c>
      <c r="B15" s="600" t="s">
        <v>559</v>
      </c>
      <c r="C15" s="599" t="s">
        <v>624</v>
      </c>
      <c r="D15" s="601" t="s">
        <v>572</v>
      </c>
      <c r="E15" s="599"/>
      <c r="F15" s="599"/>
      <c r="G15" s="601" t="s">
        <v>404</v>
      </c>
      <c r="H15" s="602">
        <v>2</v>
      </c>
      <c r="I15" s="603">
        <f>(1+$R$24)*T15</f>
        <v>1784.6692800000003</v>
      </c>
      <c r="J15" s="603">
        <f>IFERROR(TRUNC(H15*I15,2),"")</f>
        <v>3569.33</v>
      </c>
      <c r="K15" s="603">
        <f>IFERROR(TRUNC(J15*(1+$K$1),2),"")</f>
        <v>4663.54</v>
      </c>
      <c r="M15" s="605" t="s">
        <v>561</v>
      </c>
      <c r="N15" s="605">
        <v>1060.116</v>
      </c>
      <c r="O15" s="606">
        <v>3.0000000000000001E-3</v>
      </c>
      <c r="P15" s="606">
        <v>8.0999999999999996E-3</v>
      </c>
      <c r="Q15" s="606">
        <v>8.0399999999999999E-2</v>
      </c>
      <c r="T15" s="603">
        <f>IFERROR(VLOOKUP(C15,'2023.08 SEINFRA'!$A:$D,4,0),"")</f>
        <v>1768.4</v>
      </c>
    </row>
    <row r="16" spans="1:20">
      <c r="A16" s="599" t="s">
        <v>562</v>
      </c>
      <c r="B16" s="600" t="s">
        <v>625</v>
      </c>
      <c r="C16" s="599" t="s">
        <v>626</v>
      </c>
      <c r="D16" s="601" t="s">
        <v>572</v>
      </c>
      <c r="E16" s="599"/>
      <c r="F16" s="599"/>
      <c r="G16" s="601" t="s">
        <v>404</v>
      </c>
      <c r="H16" s="602">
        <v>2</v>
      </c>
      <c r="I16" s="603">
        <f>(1+$R$24)*T16</f>
        <v>976.693668</v>
      </c>
      <c r="J16" s="603">
        <f>IFERROR(TRUNC(H16*I16,2),"")</f>
        <v>1953.38</v>
      </c>
      <c r="K16" s="603">
        <f>IFERROR(TRUNC(J16*(1+$K$1),2),"")</f>
        <v>2552.1999999999998</v>
      </c>
      <c r="M16" s="605" t="s">
        <v>565</v>
      </c>
      <c r="N16" s="605">
        <v>1061.635</v>
      </c>
      <c r="O16" s="606">
        <v>1.4E-3</v>
      </c>
      <c r="P16" s="606">
        <v>9.4999999999999998E-3</v>
      </c>
      <c r="Q16" s="606">
        <v>7.1800000000000003E-2</v>
      </c>
      <c r="T16" s="603">
        <f>IFERROR(VLOOKUP(C16,'2023.08 SEINFRA'!$A:$D,4,0),"")</f>
        <v>967.79</v>
      </c>
    </row>
    <row r="17" spans="1:20">
      <c r="A17" s="599"/>
      <c r="B17" s="600"/>
      <c r="C17" s="599"/>
      <c r="D17" s="601"/>
      <c r="E17" s="599"/>
      <c r="F17" s="599"/>
      <c r="G17" s="601"/>
      <c r="H17" s="599"/>
      <c r="I17" s="603"/>
      <c r="J17" s="603" t="str">
        <f>IFERROR(TRUNC(H17*T17,2),"")</f>
        <v/>
      </c>
      <c r="K17" s="603" t="str">
        <f>IFERROR(TRUNC(J17*(1+$K$1),2),"")</f>
        <v/>
      </c>
      <c r="M17" s="605" t="s">
        <v>566</v>
      </c>
      <c r="N17" s="605">
        <v>1067.9190000000001</v>
      </c>
      <c r="O17" s="606">
        <v>5.8999999999999999E-3</v>
      </c>
      <c r="P17" s="606">
        <v>1.55E-2</v>
      </c>
      <c r="Q17" s="606">
        <v>5.3999999999999999E-2</v>
      </c>
      <c r="T17" s="603" t="str">
        <f>IFERROR(VLOOKUP(C17,'2023.08 SEINFRA'!$A:$D,4,0),"")</f>
        <v/>
      </c>
    </row>
    <row r="18" spans="1:20">
      <c r="A18" s="596">
        <v>2</v>
      </c>
      <c r="B18" s="597" t="s">
        <v>567</v>
      </c>
      <c r="C18" s="596"/>
      <c r="D18" s="616"/>
      <c r="E18" s="596"/>
      <c r="F18" s="596"/>
      <c r="G18" s="616"/>
      <c r="H18" s="596"/>
      <c r="I18" s="603"/>
      <c r="J18" s="598">
        <f>SUM(J19:J25)</f>
        <v>6664.6999999999989</v>
      </c>
      <c r="K18" s="598">
        <f>SUM(K19:K25)</f>
        <v>8707.7799999999988</v>
      </c>
      <c r="M18" s="605" t="s">
        <v>568</v>
      </c>
      <c r="N18" s="605">
        <v>1075.54</v>
      </c>
      <c r="O18" s="606">
        <v>7.1000000000000004E-3</v>
      </c>
      <c r="P18" s="606">
        <v>2.2700000000000001E-2</v>
      </c>
      <c r="Q18" s="606">
        <v>3.9300000000000002E-2</v>
      </c>
      <c r="T18" s="603" t="str">
        <f>IFERROR(VLOOKUP(C18,'2023.08 SEINFRA'!$A:$D,4,0),"")</f>
        <v/>
      </c>
    </row>
    <row r="19" spans="1:20">
      <c r="A19" s="599" t="s">
        <v>569</v>
      </c>
      <c r="B19" s="600" t="s">
        <v>570</v>
      </c>
      <c r="C19" s="599" t="s">
        <v>571</v>
      </c>
      <c r="D19" s="601" t="s">
        <v>572</v>
      </c>
      <c r="E19" s="599"/>
      <c r="F19" s="599"/>
      <c r="G19" s="601" t="s">
        <v>573</v>
      </c>
      <c r="H19" s="599">
        <v>508</v>
      </c>
      <c r="I19" s="603">
        <f>(1+$R$24)*T19</f>
        <v>1.6449960000000001</v>
      </c>
      <c r="J19" s="603">
        <f>IFERROR(TRUNC(H19*I19,2),"")</f>
        <v>835.65</v>
      </c>
      <c r="K19" s="603">
        <f>IFERROR(TRUNC(J19*(1+$K$1),2),"")</f>
        <v>1091.82</v>
      </c>
      <c r="M19" s="605" t="s">
        <v>574</v>
      </c>
      <c r="N19" s="605">
        <v>1076.626</v>
      </c>
      <c r="O19" s="606">
        <v>1E-3</v>
      </c>
      <c r="P19" s="606">
        <v>2.3800000000000002E-2</v>
      </c>
      <c r="Q19" s="606">
        <v>3.15E-2</v>
      </c>
      <c r="T19" s="603">
        <f>IFERROR(VLOOKUP(C19,'2023.08 SEINFRA'!$A:$D,4,0),"")</f>
        <v>1.63</v>
      </c>
    </row>
    <row r="20" spans="1:20">
      <c r="A20" s="599" t="s">
        <v>575</v>
      </c>
      <c r="B20" s="600" t="s">
        <v>576</v>
      </c>
      <c r="C20" s="599" t="s">
        <v>571</v>
      </c>
      <c r="D20" s="601" t="s">
        <v>572</v>
      </c>
      <c r="E20" s="599"/>
      <c r="F20" s="599"/>
      <c r="G20" s="601" t="s">
        <v>573</v>
      </c>
      <c r="H20" s="599">
        <v>508</v>
      </c>
      <c r="I20" s="603">
        <f>(1+$R$24)*T20</f>
        <v>1.6449960000000001</v>
      </c>
      <c r="J20" s="603">
        <f>IFERROR(TRUNC(H20*I20,2),"")</f>
        <v>835.65</v>
      </c>
      <c r="K20" s="603">
        <f>IFERROR(TRUNC(J20*(1+$K$1),2),"")</f>
        <v>1091.82</v>
      </c>
      <c r="M20" s="605" t="s">
        <v>577</v>
      </c>
      <c r="N20" s="605">
        <v>1078.412</v>
      </c>
      <c r="O20" s="606">
        <v>1.6999999999999999E-3</v>
      </c>
      <c r="P20" s="606">
        <v>2.5499999999999998E-2</v>
      </c>
      <c r="Q20" s="606">
        <v>3.2300000000000002E-2</v>
      </c>
      <c r="T20" s="603">
        <f>IFERROR(VLOOKUP(C20,'2023.08 SEINFRA'!$A:$D,4,0),"")</f>
        <v>1.63</v>
      </c>
    </row>
    <row r="21" spans="1:20" ht="24.95">
      <c r="A21" s="599" t="s">
        <v>578</v>
      </c>
      <c r="B21" s="600" t="s">
        <v>579</v>
      </c>
      <c r="C21" s="599" t="s">
        <v>571</v>
      </c>
      <c r="D21" s="601" t="s">
        <v>572</v>
      </c>
      <c r="E21" s="599"/>
      <c r="F21" s="599"/>
      <c r="G21" s="601" t="s">
        <v>573</v>
      </c>
      <c r="H21" s="599">
        <v>508</v>
      </c>
      <c r="I21" s="603">
        <f>(1+$R$24)*T21</f>
        <v>1.6449960000000001</v>
      </c>
      <c r="J21" s="603">
        <f>IFERROR(TRUNC(H21*I21,2),"")</f>
        <v>835.65</v>
      </c>
      <c r="K21" s="603">
        <f>IFERROR(TRUNC(J21*(1+$K$1),2),"")</f>
        <v>1091.82</v>
      </c>
      <c r="M21" s="605" t="s">
        <v>580</v>
      </c>
      <c r="N21" s="605">
        <v>1082.104</v>
      </c>
      <c r="O21" s="606">
        <v>3.3999999999999998E-3</v>
      </c>
      <c r="P21" s="606">
        <v>2.9000000000000001E-2</v>
      </c>
      <c r="Q21" s="606">
        <v>3.49E-2</v>
      </c>
      <c r="R21" s="607">
        <f>(1+O21)-1</f>
        <v>3.4000000000000696E-3</v>
      </c>
      <c r="S21" s="607"/>
      <c r="T21" s="603">
        <f>IFERROR(VLOOKUP(C21,'2023.08 SEINFRA'!$A:$D,4,0),"")</f>
        <v>1.63</v>
      </c>
    </row>
    <row r="22" spans="1:20">
      <c r="A22" s="599" t="s">
        <v>581</v>
      </c>
      <c r="B22" s="600" t="s">
        <v>582</v>
      </c>
      <c r="C22" s="599" t="s">
        <v>571</v>
      </c>
      <c r="D22" s="601" t="s">
        <v>572</v>
      </c>
      <c r="E22" s="599"/>
      <c r="F22" s="599"/>
      <c r="G22" s="601" t="s">
        <v>573</v>
      </c>
      <c r="H22" s="599">
        <v>508</v>
      </c>
      <c r="I22" s="603">
        <f>(1+$R$24)*T22</f>
        <v>1.6449960000000001</v>
      </c>
      <c r="J22" s="603">
        <f>IFERROR(TRUNC(H22*I22,2),"")</f>
        <v>835.65</v>
      </c>
      <c r="K22" s="603">
        <f>IFERROR(TRUNC(J22*(1+$K$1),2),"")</f>
        <v>1091.82</v>
      </c>
      <c r="M22" s="605" t="s">
        <v>583</v>
      </c>
      <c r="N22" s="605">
        <v>1084.242</v>
      </c>
      <c r="O22" s="606">
        <v>2E-3</v>
      </c>
      <c r="P22" s="606">
        <v>3.1E-2</v>
      </c>
      <c r="Q22" s="606">
        <v>3.5700000000000003E-2</v>
      </c>
      <c r="R22" s="607">
        <f>(R21+(1+O22))-1</f>
        <v>5.4000000000000714E-3</v>
      </c>
      <c r="S22" s="607"/>
      <c r="T22" s="603">
        <f>IFERROR(VLOOKUP(C22,'2023.08 SEINFRA'!$A:$D,4,0),"")</f>
        <v>1.63</v>
      </c>
    </row>
    <row r="23" spans="1:20" ht="24.95">
      <c r="A23" s="599" t="s">
        <v>584</v>
      </c>
      <c r="B23" s="600" t="s">
        <v>585</v>
      </c>
      <c r="C23" s="599" t="s">
        <v>627</v>
      </c>
      <c r="D23" s="601" t="s">
        <v>572</v>
      </c>
      <c r="E23" s="599"/>
      <c r="F23" s="599"/>
      <c r="G23" s="601" t="s">
        <v>573</v>
      </c>
      <c r="H23" s="599">
        <v>508</v>
      </c>
      <c r="I23" s="603">
        <f>(1+$R$24)*T23</f>
        <v>3.2496240000000003</v>
      </c>
      <c r="J23" s="603">
        <f>IFERROR(TRUNC(H23*I23,2),"")</f>
        <v>1650.8</v>
      </c>
      <c r="K23" s="603">
        <f>IFERROR(TRUNC(J23*(1+$K$1),2),"")</f>
        <v>2156.86</v>
      </c>
      <c r="M23" s="605" t="s">
        <v>587</v>
      </c>
      <c r="N23" s="605">
        <v>1084.9860000000001</v>
      </c>
      <c r="O23" s="606">
        <v>6.9999999999999999E-4</v>
      </c>
      <c r="P23" s="606">
        <v>3.1699999999999999E-2</v>
      </c>
      <c r="Q23" s="606">
        <v>3.2599999999999997E-2</v>
      </c>
      <c r="R23" s="607">
        <f>(R22+(1+O23))-1</f>
        <v>6.0999999999999943E-3</v>
      </c>
      <c r="S23" s="607">
        <f>(1+O23)-1</f>
        <v>6.9999999999992291E-4</v>
      </c>
      <c r="T23" s="603">
        <f>IFERROR(VLOOKUP(C23,'2023.08 SEINFRA'!$A:$D,4,0),"")</f>
        <v>3.22</v>
      </c>
    </row>
    <row r="24" spans="1:20">
      <c r="A24" s="599" t="s">
        <v>588</v>
      </c>
      <c r="B24" s="600" t="s">
        <v>589</v>
      </c>
      <c r="C24" s="599" t="s">
        <v>571</v>
      </c>
      <c r="D24" s="601" t="s">
        <v>572</v>
      </c>
      <c r="E24" s="599"/>
      <c r="F24" s="599"/>
      <c r="G24" s="601" t="s">
        <v>573</v>
      </c>
      <c r="H24" s="599">
        <v>508</v>
      </c>
      <c r="I24" s="603">
        <f>(1+$R$24)*T24</f>
        <v>1.6449960000000001</v>
      </c>
      <c r="J24" s="603">
        <f>IFERROR(TRUNC(H24*I24,2),"")</f>
        <v>835.65</v>
      </c>
      <c r="K24" s="603">
        <f>IFERROR(TRUNC(J24*(1+$K$1),2),"")</f>
        <v>1091.82</v>
      </c>
      <c r="M24" s="605" t="s">
        <v>590</v>
      </c>
      <c r="N24" s="605">
        <v>1088.3119999999999</v>
      </c>
      <c r="O24" s="606">
        <v>3.0999999999999999E-3</v>
      </c>
      <c r="P24" s="606">
        <v>3.49E-2</v>
      </c>
      <c r="Q24" s="606">
        <v>3.49E-2</v>
      </c>
      <c r="R24" s="607">
        <f>(R23+(1+O24))-1</f>
        <v>9.200000000000097E-3</v>
      </c>
      <c r="S24" s="607">
        <f>(S23+(1+O24))-1</f>
        <v>3.8000000000000256E-3</v>
      </c>
      <c r="T24" s="603">
        <f>IFERROR(VLOOKUP(C24,'2023.08 SEINFRA'!$A:$D,4,0),"")</f>
        <v>1.63</v>
      </c>
    </row>
    <row r="25" spans="1:20">
      <c r="A25" s="599" t="s">
        <v>591</v>
      </c>
      <c r="B25" s="600" t="s">
        <v>592</v>
      </c>
      <c r="C25" s="599" t="s">
        <v>571</v>
      </c>
      <c r="D25" s="601" t="s">
        <v>572</v>
      </c>
      <c r="E25" s="599"/>
      <c r="F25" s="599"/>
      <c r="G25" s="601" t="s">
        <v>573</v>
      </c>
      <c r="H25" s="599">
        <v>508</v>
      </c>
      <c r="I25" s="603">
        <f>(1+$R$24)*T25</f>
        <v>1.6449960000000001</v>
      </c>
      <c r="J25" s="603">
        <f>IFERROR(TRUNC(H25*I25,2),"")</f>
        <v>835.65</v>
      </c>
      <c r="K25" s="603">
        <f>IFERROR(TRUNC(J25*(1+$K$1),2),"")</f>
        <v>1091.82</v>
      </c>
      <c r="M25" s="608" t="s">
        <v>594</v>
      </c>
      <c r="N25" t="s">
        <v>595</v>
      </c>
      <c r="T25" s="603">
        <f>IFERROR(VLOOKUP(C25,'2023.08 SEINFRA'!$A:$D,4,0),"")</f>
        <v>1.63</v>
      </c>
    </row>
    <row r="26" spans="1:20">
      <c r="I26" s="609"/>
      <c r="J26" s="617">
        <f>J18+J4</f>
        <v>33900.450000000004</v>
      </c>
      <c r="K26" s="617">
        <f>K18+K4</f>
        <v>44292.85</v>
      </c>
      <c r="M26" s="611" t="s">
        <v>596</v>
      </c>
    </row>
    <row r="27" spans="1:20">
      <c r="I27" s="609"/>
      <c r="J27" s="609"/>
      <c r="K27" s="609"/>
    </row>
    <row r="28" spans="1:20">
      <c r="B28" s="585" t="s">
        <v>115</v>
      </c>
    </row>
    <row r="29" spans="1:20">
      <c r="B29" s="585" t="s">
        <v>597</v>
      </c>
    </row>
    <row r="1048576" ht="12.75"/>
  </sheetData>
  <mergeCells count="2">
    <mergeCell ref="M10:Q10"/>
    <mergeCell ref="M11:Q11"/>
  </mergeCells>
  <pageMargins left="0.78749999999999998" right="0.78749999999999998" top="0.88611111111111096" bottom="0.88611111111111096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48235"/>
    <pageSetUpPr fitToPage="1"/>
  </sheetPr>
  <dimension ref="A1:AMJ1048571"/>
  <sheetViews>
    <sheetView topLeftCell="A9" zoomScaleNormal="100" workbookViewId="0">
      <selection activeCell="K32" sqref="K32"/>
    </sheetView>
  </sheetViews>
  <sheetFormatPr defaultColWidth="9.140625" defaultRowHeight="15"/>
  <cols>
    <col min="1" max="1" width="3.140625" style="30" customWidth="1"/>
    <col min="2" max="2" width="13.85546875" style="31" customWidth="1"/>
    <col min="3" max="3" width="39" style="31" customWidth="1"/>
    <col min="4" max="4" width="12.5703125" style="32" customWidth="1"/>
    <col min="5" max="5" width="14.85546875" style="32" customWidth="1"/>
    <col min="6" max="6" width="17.5703125" style="33" customWidth="1"/>
    <col min="7" max="7" width="13.85546875" style="32" customWidth="1"/>
    <col min="8" max="8" width="12.85546875" style="34" customWidth="1"/>
    <col min="9" max="9" width="7.42578125" style="34" customWidth="1"/>
    <col min="10" max="10" width="3" style="35" customWidth="1"/>
    <col min="11" max="11" width="9.140625" style="32"/>
    <col min="12" max="12" width="12.85546875" style="32" customWidth="1"/>
    <col min="13" max="13" width="13" style="32" customWidth="1"/>
    <col min="14" max="14" width="10.85546875" style="32" customWidth="1"/>
    <col min="15" max="1024" width="9.140625" style="32"/>
  </cols>
  <sheetData>
    <row r="1" spans="1:54" ht="12.75"/>
    <row r="2" spans="1:54" ht="11.25" customHeight="1">
      <c r="B2" s="36"/>
      <c r="C2" s="17"/>
      <c r="D2" s="17"/>
      <c r="E2" s="17"/>
      <c r="F2" s="17"/>
      <c r="G2" s="17"/>
      <c r="H2" s="17"/>
      <c r="I2" s="18"/>
      <c r="J2" s="15"/>
    </row>
    <row r="3" spans="1:54" ht="11.25" customHeight="1">
      <c r="B3" s="19"/>
      <c r="C3" s="15"/>
      <c r="D3" s="37" t="s">
        <v>0</v>
      </c>
      <c r="E3" s="15"/>
      <c r="F3" s="15"/>
      <c r="G3" s="15"/>
      <c r="H3" s="15"/>
      <c r="I3" s="20"/>
      <c r="J3" s="15"/>
    </row>
    <row r="4" spans="1:54" ht="11.25" customHeight="1">
      <c r="B4" s="19"/>
      <c r="C4" s="15"/>
      <c r="D4" s="38" t="str">
        <f>RESUMO!C8</f>
        <v>SECAM - SECRETARIA DE ADMINISTRAÇÃO E SERVIÇOS</v>
      </c>
      <c r="E4" s="15"/>
      <c r="F4" s="15"/>
      <c r="G4" s="15"/>
      <c r="H4" s="15"/>
      <c r="I4" s="20"/>
      <c r="J4" s="15"/>
    </row>
    <row r="5" spans="1:54" ht="11.25" customHeight="1">
      <c r="B5" s="19"/>
      <c r="C5" s="15"/>
      <c r="D5" s="38" t="str">
        <f>RESUMO!C9</f>
        <v>DIEAR – DIVISÃO DE ENGENHARIA E ARQUITETURA</v>
      </c>
      <c r="E5" s="15"/>
      <c r="F5" s="15"/>
      <c r="G5" s="15"/>
      <c r="H5" s="15"/>
      <c r="I5" s="20"/>
      <c r="J5" s="15"/>
    </row>
    <row r="6" spans="1:54" ht="13.9">
      <c r="B6" s="19"/>
      <c r="C6" s="15"/>
      <c r="D6" s="39" t="str">
        <f>RESUMO!C10</f>
        <v>SEPEA – SEÇÃO DE PROJETOS DE ENGENHARIA E ARQUITETURA</v>
      </c>
      <c r="E6" s="15"/>
      <c r="F6" s="15"/>
      <c r="G6" s="15"/>
      <c r="H6" s="15"/>
      <c r="I6" s="20"/>
      <c r="J6" s="15"/>
    </row>
    <row r="7" spans="1:54" ht="30.75" customHeight="1">
      <c r="B7" s="11" t="s">
        <v>10</v>
      </c>
      <c r="C7" s="11"/>
      <c r="D7" s="11"/>
      <c r="E7" s="11"/>
      <c r="F7" s="11"/>
      <c r="G7" s="11"/>
      <c r="H7" s="11"/>
      <c r="I7" s="11"/>
      <c r="J7" s="40"/>
    </row>
    <row r="8" spans="1:54" ht="24.75" customHeight="1">
      <c r="B8" s="10" t="s">
        <v>11</v>
      </c>
      <c r="C8" s="10"/>
      <c r="D8" s="41"/>
      <c r="E8" s="41"/>
      <c r="F8" s="41"/>
      <c r="G8" s="41"/>
      <c r="H8" s="41"/>
      <c r="I8" s="42"/>
      <c r="J8" s="43"/>
    </row>
    <row r="9" spans="1:54" ht="24.75" customHeight="1">
      <c r="B9" s="9" t="s">
        <v>12</v>
      </c>
      <c r="C9" s="9"/>
      <c r="D9" s="43"/>
      <c r="E9" s="43"/>
      <c r="F9" s="43"/>
      <c r="G9" s="43"/>
      <c r="H9" s="43"/>
      <c r="I9" s="44"/>
      <c r="J9" s="43"/>
    </row>
    <row r="10" spans="1:54" ht="30.75" customHeight="1">
      <c r="B10" s="8" t="s">
        <v>13</v>
      </c>
      <c r="C10" s="8"/>
      <c r="D10" s="8"/>
      <c r="E10" s="8"/>
      <c r="F10" s="8"/>
      <c r="G10" s="8"/>
      <c r="H10" s="8"/>
      <c r="I10" s="8"/>
      <c r="J10" s="45"/>
    </row>
    <row r="11" spans="1:54" s="33" customFormat="1" ht="18.75" customHeight="1">
      <c r="A11" s="46"/>
      <c r="B11" s="7"/>
      <c r="C11" s="7"/>
      <c r="D11" s="6" t="s">
        <v>14</v>
      </c>
      <c r="E11" s="6"/>
      <c r="F11" s="6"/>
      <c r="G11" s="47" t="s">
        <v>15</v>
      </c>
      <c r="H11" s="5" t="s">
        <v>16</v>
      </c>
      <c r="I11" s="5"/>
      <c r="J11" s="43"/>
    </row>
    <row r="12" spans="1:54" s="33" customFormat="1" ht="22.5" customHeight="1">
      <c r="A12" s="46"/>
      <c r="B12" s="7"/>
      <c r="C12" s="7"/>
      <c r="D12" s="48" t="s">
        <v>17</v>
      </c>
      <c r="E12" s="48" t="s">
        <v>18</v>
      </c>
      <c r="F12" s="48" t="s">
        <v>19</v>
      </c>
      <c r="G12" s="47"/>
      <c r="H12" s="49" t="s">
        <v>20</v>
      </c>
      <c r="I12" s="50">
        <f>'FATOR K'!E10</f>
        <v>2.4321075342465757</v>
      </c>
      <c r="J12" s="43"/>
    </row>
    <row r="13" spans="1:54" s="53" customFormat="1" ht="15" customHeight="1">
      <c r="A13" s="46"/>
      <c r="B13" s="4" t="s">
        <v>21</v>
      </c>
      <c r="C13" s="4"/>
      <c r="D13" s="4"/>
      <c r="E13" s="4"/>
      <c r="F13" s="51"/>
      <c r="G13" s="51"/>
      <c r="H13" s="3"/>
      <c r="I13" s="3"/>
      <c r="J13" s="5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s="62" customFormat="1" ht="15" customHeight="1">
      <c r="A14" s="43"/>
      <c r="B14" s="54" t="s">
        <v>22</v>
      </c>
      <c r="C14" s="55" t="s">
        <v>23</v>
      </c>
      <c r="D14" s="56">
        <f>SUM(D15:D21)</f>
        <v>392</v>
      </c>
      <c r="E14" s="57"/>
      <c r="F14" s="58"/>
      <c r="G14" s="58"/>
      <c r="H14" s="2"/>
      <c r="I14" s="2"/>
      <c r="J14" s="59"/>
      <c r="K14" s="60"/>
      <c r="L14" s="60"/>
      <c r="M14" s="60"/>
      <c r="N14" s="60"/>
      <c r="O14" s="60"/>
      <c r="P14" s="61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ht="15" customHeight="1">
      <c r="B15" s="63" t="s">
        <v>24</v>
      </c>
      <c r="C15" s="64" t="s">
        <v>25</v>
      </c>
      <c r="D15" s="65">
        <f>VLOOKUP(C15,'DIMENS-EQUIPE'!$B$10:$D$14,3)</f>
        <v>64</v>
      </c>
      <c r="E15" s="66" t="s">
        <v>26</v>
      </c>
      <c r="F15" s="67">
        <f>'TABELA SALARIAL'!E17</f>
        <v>53.422350345156211</v>
      </c>
      <c r="G15" s="68">
        <f>ROUND(D15*F15,2)</f>
        <v>3419.03</v>
      </c>
      <c r="H15" s="1">
        <f>ROUND((G15)*$I$12,2)</f>
        <v>8315.4500000000007</v>
      </c>
      <c r="I15" s="1"/>
      <c r="J15" s="69"/>
      <c r="L15" s="70"/>
      <c r="M15" s="70"/>
      <c r="P15" s="71"/>
    </row>
    <row r="16" spans="1:54" ht="15" customHeight="1">
      <c r="B16" s="63" t="s">
        <v>27</v>
      </c>
      <c r="C16" s="64" t="s">
        <v>28</v>
      </c>
      <c r="D16" s="65">
        <f>VLOOKUP(C16,'DIMENS-EQUIPE'!$B$10:$D$14,3)</f>
        <v>72</v>
      </c>
      <c r="E16" s="66" t="s">
        <v>26</v>
      </c>
      <c r="F16" s="67">
        <f>VLOOKUP(C16,'TABELA SALARIAL'!$B$17:$E$28,4,FALSE())</f>
        <v>54.325059766257063</v>
      </c>
      <c r="G16" s="68">
        <f>ROUND(D16*F16,2)</f>
        <v>3911.4</v>
      </c>
      <c r="H16" s="1">
        <f>ROUND((G16)*$I$12,2)</f>
        <v>9512.9500000000007</v>
      </c>
      <c r="I16" s="1"/>
      <c r="J16" s="69"/>
      <c r="L16" s="70"/>
      <c r="M16" s="70"/>
    </row>
    <row r="17" spans="1:54" ht="15" customHeight="1">
      <c r="B17" s="63" t="s">
        <v>29</v>
      </c>
      <c r="C17" s="64" t="s">
        <v>30</v>
      </c>
      <c r="D17" s="65">
        <f>VLOOKUP(C17,'DIMENS-EQUIPE'!$B$10:$D$14,3)</f>
        <v>32</v>
      </c>
      <c r="E17" s="66" t="s">
        <v>26</v>
      </c>
      <c r="F17" s="67">
        <f>VLOOKUP(C17,'TABELA SALARIAL'!$B$17:$E$28,4,FALSE())</f>
        <v>54.325059766257063</v>
      </c>
      <c r="G17" s="68">
        <f>ROUND(D17*F17,2)</f>
        <v>1738.4</v>
      </c>
      <c r="H17" s="1">
        <f>ROUND((G17)*$I$12,2)</f>
        <v>4227.9799999999996</v>
      </c>
      <c r="I17" s="1"/>
      <c r="J17" s="69"/>
      <c r="L17" s="70"/>
      <c r="M17" s="70"/>
    </row>
    <row r="18" spans="1:54" ht="15" customHeight="1">
      <c r="B18" s="63" t="s">
        <v>31</v>
      </c>
      <c r="C18" s="72" t="s">
        <v>32</v>
      </c>
      <c r="D18" s="65">
        <f>VLOOKUP(C18,'DIMENS-EQUIPE'!$B$10:$D$14,3)</f>
        <v>32</v>
      </c>
      <c r="E18" s="66" t="s">
        <v>26</v>
      </c>
      <c r="F18" s="67">
        <f>VLOOKUP(C18,'TABELA SALARIAL'!$B$17:$E$28,4,FALSE())</f>
        <v>54.325059766257063</v>
      </c>
      <c r="G18" s="68">
        <f>ROUND(D18*F18,2)</f>
        <v>1738.4</v>
      </c>
      <c r="H18" s="1">
        <f>ROUND((G18)*$I$12,2)</f>
        <v>4227.9799999999996</v>
      </c>
      <c r="I18" s="1"/>
      <c r="J18" s="69"/>
      <c r="L18" s="70"/>
      <c r="M18" s="70"/>
    </row>
    <row r="19" spans="1:54" ht="15" customHeight="1">
      <c r="B19" s="63" t="s">
        <v>33</v>
      </c>
      <c r="C19" s="72" t="s">
        <v>34</v>
      </c>
      <c r="D19" s="65">
        <f>VLOOKUP(C19,'DIMENS-EQUIPE'!$B$10:$D$14,3)</f>
        <v>64</v>
      </c>
      <c r="E19" s="66" t="s">
        <v>26</v>
      </c>
      <c r="F19" s="67">
        <f>VLOOKUP(C19,'TABELA SALARIAL'!$B$17:$E$28,4,FALSE())</f>
        <v>55.080087360225676</v>
      </c>
      <c r="G19" s="68">
        <f>ROUND(D19*F19,2)</f>
        <v>3525.13</v>
      </c>
      <c r="H19" s="1">
        <f>ROUND((G19)*$I$12,2)</f>
        <v>8573.5</v>
      </c>
      <c r="I19" s="1"/>
      <c r="J19" s="69"/>
      <c r="L19" s="70"/>
      <c r="M19" s="70"/>
    </row>
    <row r="20" spans="1:54" ht="15" customHeight="1">
      <c r="B20" s="63" t="s">
        <v>35</v>
      </c>
      <c r="C20" s="72" t="s">
        <v>36</v>
      </c>
      <c r="D20" s="65">
        <f>VLOOKUP(C20,'DIMENS-EQUIPE'!$B$10:$D$14,3)</f>
        <v>64</v>
      </c>
      <c r="E20" s="66" t="s">
        <v>26</v>
      </c>
      <c r="F20" s="67">
        <f>VLOOKUP(C20,'TABELA SALARIAL'!$B$17:$E$28,4,FALSE())</f>
        <v>16.234977567960076</v>
      </c>
      <c r="G20" s="68">
        <f>ROUND(D20*F20,2)</f>
        <v>1039.04</v>
      </c>
      <c r="H20" s="1">
        <f>ROUND((G20)*$I$12,2)</f>
        <v>2527.06</v>
      </c>
      <c r="I20" s="1"/>
      <c r="J20" s="69"/>
      <c r="L20" s="70"/>
      <c r="M20" s="70"/>
    </row>
    <row r="21" spans="1:54" ht="15" customHeight="1">
      <c r="B21" s="63" t="s">
        <v>37</v>
      </c>
      <c r="C21" s="72" t="s">
        <v>38</v>
      </c>
      <c r="D21" s="65">
        <f>VLOOKUP(C21,'DIMENS-EQUIPE'!$B$10:$D$14,3)</f>
        <v>64</v>
      </c>
      <c r="E21" s="66" t="s">
        <v>26</v>
      </c>
      <c r="F21" s="67">
        <f>VLOOKUP(C21,'TABELA SALARIAL'!$B$17:$E$28,4,FALSE())</f>
        <v>20.376035670172961</v>
      </c>
      <c r="G21" s="68">
        <f>ROUND(D21*F21,2)</f>
        <v>1304.07</v>
      </c>
      <c r="H21" s="1">
        <f>ROUND((G21)*$I$12,2)</f>
        <v>3171.64</v>
      </c>
      <c r="I21" s="1"/>
      <c r="J21" s="69"/>
      <c r="L21" s="70"/>
      <c r="M21" s="70"/>
    </row>
    <row r="22" spans="1:54" s="60" customFormat="1" ht="15" customHeight="1">
      <c r="B22" s="651" t="s">
        <v>39</v>
      </c>
      <c r="C22" s="651"/>
      <c r="D22" s="651"/>
      <c r="E22" s="651"/>
      <c r="F22" s="651"/>
      <c r="G22" s="651"/>
      <c r="H22" s="652">
        <f>TRUNC(SUBTOTAL(9,H15:I21),2)</f>
        <v>40556.559999999998</v>
      </c>
      <c r="I22" s="652"/>
      <c r="J22" s="69"/>
      <c r="K22" s="61"/>
      <c r="L22" s="73"/>
      <c r="M22" s="61"/>
    </row>
    <row r="23" spans="1:54" s="60" customFormat="1" ht="15" customHeight="1">
      <c r="B23" s="653"/>
      <c r="C23" s="653"/>
      <c r="D23" s="653"/>
      <c r="E23" s="653"/>
      <c r="F23" s="653"/>
      <c r="G23" s="653"/>
      <c r="H23" s="653"/>
      <c r="I23" s="653"/>
      <c r="J23" s="74"/>
      <c r="K23" s="61"/>
      <c r="L23" s="73"/>
      <c r="M23" s="61"/>
    </row>
    <row r="24" spans="1:54" ht="30" customHeight="1">
      <c r="B24" s="75"/>
      <c r="C24" s="75" t="s">
        <v>40</v>
      </c>
      <c r="D24" s="76" t="e">
        <f>D14+#REF!+#REF!</f>
        <v>#REF!</v>
      </c>
      <c r="E24" s="77">
        <v>1</v>
      </c>
      <c r="F24" s="78" t="s">
        <v>41</v>
      </c>
      <c r="G24" s="79">
        <v>1</v>
      </c>
      <c r="H24" s="80" t="s">
        <v>42</v>
      </c>
      <c r="I24" s="81">
        <f>'FATOR K'!E11</f>
        <v>1.2557077625570778</v>
      </c>
      <c r="J24" s="69"/>
    </row>
    <row r="25" spans="1:54" s="53" customFormat="1" ht="15" customHeight="1">
      <c r="A25" s="46"/>
      <c r="B25" s="4" t="s">
        <v>43</v>
      </c>
      <c r="C25" s="4"/>
      <c r="D25" s="4"/>
      <c r="E25" s="4"/>
      <c r="F25" s="51"/>
      <c r="G25" s="51"/>
      <c r="H25" s="3"/>
      <c r="I25" s="3"/>
      <c r="J25" s="5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</row>
    <row r="26" spans="1:54" s="60" customFormat="1" ht="15" customHeight="1">
      <c r="B26" s="54" t="s">
        <v>44</v>
      </c>
      <c r="C26" s="82" t="s">
        <v>43</v>
      </c>
      <c r="D26" s="83" t="s">
        <v>17</v>
      </c>
      <c r="E26" s="84" t="s">
        <v>18</v>
      </c>
      <c r="F26" s="85" t="s">
        <v>45</v>
      </c>
      <c r="G26" s="86" t="s">
        <v>15</v>
      </c>
      <c r="H26" s="654" t="s">
        <v>16</v>
      </c>
      <c r="I26" s="654"/>
      <c r="J26" s="87"/>
    </row>
    <row r="27" spans="1:54" ht="12.75">
      <c r="B27" s="88" t="s">
        <v>46</v>
      </c>
      <c r="C27" s="89" t="s">
        <v>47</v>
      </c>
      <c r="D27" s="90">
        <v>2</v>
      </c>
      <c r="E27" s="91" t="s">
        <v>48</v>
      </c>
      <c r="F27" s="92">
        <f>'02.01'!H55</f>
        <v>483.315</v>
      </c>
      <c r="G27" s="93">
        <f>F27*D27</f>
        <v>966.63</v>
      </c>
      <c r="H27" s="655">
        <f>ROUND(D27*F27*($I$24),2)</f>
        <v>1213.8</v>
      </c>
      <c r="I27" s="655"/>
      <c r="J27" s="94"/>
      <c r="L27" s="73"/>
    </row>
    <row r="28" spans="1:54" ht="12.75">
      <c r="B28" s="88" t="s">
        <v>49</v>
      </c>
      <c r="C28" s="89" t="s">
        <v>50</v>
      </c>
      <c r="D28" s="90">
        <f>D27</f>
        <v>2</v>
      </c>
      <c r="E28" s="91" t="s">
        <v>48</v>
      </c>
      <c r="F28" s="92">
        <f>'02.02'!L50</f>
        <v>37.44</v>
      </c>
      <c r="G28" s="93">
        <f>F28*D28</f>
        <v>74.88</v>
      </c>
      <c r="H28" s="655">
        <f>ROUND(D28*F28*($I$24),2)</f>
        <v>94.03</v>
      </c>
      <c r="I28" s="655"/>
      <c r="J28" s="94"/>
      <c r="L28" s="73"/>
    </row>
    <row r="29" spans="1:54" ht="12.75">
      <c r="B29" s="88" t="s">
        <v>51</v>
      </c>
      <c r="C29" s="89" t="s">
        <v>52</v>
      </c>
      <c r="D29" s="90">
        <f>D28</f>
        <v>2</v>
      </c>
      <c r="E29" s="91" t="s">
        <v>48</v>
      </c>
      <c r="F29" s="92">
        <f>'02.03'!L50</f>
        <v>98.56</v>
      </c>
      <c r="G29" s="93">
        <f>F29*D29</f>
        <v>197.12</v>
      </c>
      <c r="H29" s="655">
        <f>ROUND(D29*F29*($I$24),2)</f>
        <v>247.53</v>
      </c>
      <c r="I29" s="655"/>
      <c r="J29" s="94"/>
      <c r="L29" s="73"/>
    </row>
    <row r="30" spans="1:54" ht="12.75">
      <c r="B30" s="88" t="s">
        <v>53</v>
      </c>
      <c r="C30" s="89" t="s">
        <v>54</v>
      </c>
      <c r="D30" s="90">
        <f>D29</f>
        <v>2</v>
      </c>
      <c r="E30" s="91" t="s">
        <v>48</v>
      </c>
      <c r="F30" s="92">
        <f>'02.04'!L50</f>
        <v>120</v>
      </c>
      <c r="G30" s="93">
        <f>F30*D30</f>
        <v>240</v>
      </c>
      <c r="H30" s="655">
        <f>ROUND(D30*F30*($I$24),2)</f>
        <v>301.37</v>
      </c>
      <c r="I30" s="655"/>
      <c r="J30" s="94"/>
      <c r="L30" s="73"/>
    </row>
    <row r="31" spans="1:54" ht="12.75">
      <c r="B31" s="88" t="s">
        <v>55</v>
      </c>
      <c r="C31" s="89" t="s">
        <v>56</v>
      </c>
      <c r="D31" s="90">
        <f>D30</f>
        <v>2</v>
      </c>
      <c r="E31" s="91" t="s">
        <v>48</v>
      </c>
      <c r="F31" s="92">
        <f>'02.05'!L50</f>
        <v>1377.6</v>
      </c>
      <c r="G31" s="93">
        <f>F31*D31</f>
        <v>2755.2</v>
      </c>
      <c r="H31" s="655">
        <f>ROUND(D31*F31*($I$24),2)</f>
        <v>3459.73</v>
      </c>
      <c r="I31" s="655"/>
      <c r="J31" s="94"/>
      <c r="L31" s="73"/>
    </row>
    <row r="32" spans="1:54" ht="15" customHeight="1">
      <c r="B32" s="88" t="s">
        <v>57</v>
      </c>
      <c r="C32" s="89" t="s">
        <v>58</v>
      </c>
      <c r="D32" s="90">
        <v>1</v>
      </c>
      <c r="E32" s="91" t="s">
        <v>59</v>
      </c>
      <c r="F32" s="92">
        <f>'02.06'!L35</f>
        <v>96.62</v>
      </c>
      <c r="G32" s="93">
        <f>F32*D32</f>
        <v>96.62</v>
      </c>
      <c r="H32" s="655">
        <f>ROUND(D32*F32*($I$24),2)</f>
        <v>121.33</v>
      </c>
      <c r="I32" s="655"/>
      <c r="J32" s="94"/>
    </row>
    <row r="33" spans="2:13" s="60" customFormat="1" ht="15" customHeight="1">
      <c r="B33" s="651" t="s">
        <v>60</v>
      </c>
      <c r="C33" s="651"/>
      <c r="D33" s="651"/>
      <c r="E33" s="651"/>
      <c r="F33" s="651"/>
      <c r="G33" s="651"/>
      <c r="H33" s="652">
        <f>SUM(H27:I32)</f>
        <v>5437.79</v>
      </c>
      <c r="I33" s="652"/>
      <c r="J33" s="69"/>
      <c r="K33" s="61"/>
      <c r="L33" s="73"/>
      <c r="M33" s="61"/>
    </row>
    <row r="34" spans="2:13" s="95" customFormat="1" ht="27" customHeight="1">
      <c r="B34" s="656" t="s">
        <v>61</v>
      </c>
      <c r="C34" s="656"/>
      <c r="D34" s="656"/>
      <c r="E34" s="656"/>
      <c r="F34" s="656"/>
      <c r="G34" s="784">
        <f>H22+H33</f>
        <v>45994.35</v>
      </c>
      <c r="H34" s="784"/>
      <c r="I34" s="784"/>
      <c r="J34" s="94"/>
    </row>
    <row r="35" spans="2:13" ht="12.75"/>
    <row r="36" spans="2:13" ht="12.75"/>
    <row r="37" spans="2:13" ht="12.75"/>
    <row r="38" spans="2:13" ht="12.75"/>
    <row r="39" spans="2:13" ht="12.75"/>
    <row r="40" spans="2:13" ht="12.75"/>
    <row r="41" spans="2:13" ht="12.75"/>
    <row r="1048556" ht="12.75"/>
    <row r="1048557" ht="12.75"/>
    <row r="1048558" ht="12.75"/>
    <row r="1048559" ht="12.75"/>
    <row r="1048560" ht="12.75"/>
    <row r="1048561" ht="12.75"/>
    <row r="1048562" ht="12.75"/>
    <row r="1048563" ht="12.75"/>
    <row r="1048564" ht="12.75"/>
    <row r="1048565" ht="12.75"/>
    <row r="1048566" ht="12.75"/>
    <row r="1048567" ht="12.75"/>
    <row r="1048568" ht="12.75"/>
    <row r="1048569" ht="12.75"/>
    <row r="1048570" ht="12.75"/>
    <row r="1048571" ht="12.75"/>
  </sheetData>
  <mergeCells count="33">
    <mergeCell ref="H31:I31"/>
    <mergeCell ref="H32:I32"/>
    <mergeCell ref="B33:G33"/>
    <mergeCell ref="H33:I33"/>
    <mergeCell ref="B34:F34"/>
    <mergeCell ref="G34:I34"/>
    <mergeCell ref="H26:I26"/>
    <mergeCell ref="H27:I27"/>
    <mergeCell ref="H28:I28"/>
    <mergeCell ref="H29:I29"/>
    <mergeCell ref="H30:I30"/>
    <mergeCell ref="B22:G22"/>
    <mergeCell ref="H22:I22"/>
    <mergeCell ref="B23:I23"/>
    <mergeCell ref="B25:E25"/>
    <mergeCell ref="H25:I25"/>
    <mergeCell ref="H17:I17"/>
    <mergeCell ref="H18:I18"/>
    <mergeCell ref="H19:I19"/>
    <mergeCell ref="H20:I20"/>
    <mergeCell ref="H21:I21"/>
    <mergeCell ref="B13:E13"/>
    <mergeCell ref="H13:I13"/>
    <mergeCell ref="H14:I14"/>
    <mergeCell ref="H15:I15"/>
    <mergeCell ref="H16:I16"/>
    <mergeCell ref="B7:I7"/>
    <mergeCell ref="B8:C8"/>
    <mergeCell ref="B9:C9"/>
    <mergeCell ref="B10:I10"/>
    <mergeCell ref="B11:C12"/>
    <mergeCell ref="D11:F11"/>
    <mergeCell ref="H11:I11"/>
  </mergeCells>
  <printOptions horizontalCentered="1"/>
  <pageMargins left="0.38263888888888897" right="0.452777777777778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A0FC"/>
    <pageSetUpPr fitToPage="1"/>
  </sheetPr>
  <dimension ref="A1:G354"/>
  <sheetViews>
    <sheetView zoomScaleNormal="100" workbookViewId="0"/>
  </sheetViews>
  <sheetFormatPr defaultColWidth="11.5703125" defaultRowHeight="13.9"/>
  <cols>
    <col min="3" max="3" width="92.28515625" customWidth="1"/>
    <col min="7" max="7" width="16.5703125" customWidth="1"/>
  </cols>
  <sheetData>
    <row r="1" spans="1:7" ht="19.350000000000001">
      <c r="A1" s="618" t="s">
        <v>123</v>
      </c>
      <c r="B1" s="619" t="s">
        <v>628</v>
      </c>
      <c r="C1" s="619" t="s">
        <v>629</v>
      </c>
      <c r="D1" s="619" t="s">
        <v>59</v>
      </c>
      <c r="E1" s="619" t="s">
        <v>68</v>
      </c>
      <c r="F1" s="620" t="s">
        <v>630</v>
      </c>
      <c r="G1" s="621" t="s">
        <v>631</v>
      </c>
    </row>
    <row r="2" spans="1:7" ht="12.75">
      <c r="A2" s="622" t="s">
        <v>632</v>
      </c>
      <c r="B2" s="623"/>
      <c r="C2" s="624" t="s">
        <v>633</v>
      </c>
      <c r="D2" s="625"/>
      <c r="E2" s="625"/>
      <c r="F2" s="626"/>
      <c r="G2" s="627"/>
    </row>
    <row r="3" spans="1:7" ht="12.75">
      <c r="A3" s="628" t="s">
        <v>634</v>
      </c>
      <c r="B3" s="629" t="s">
        <v>325</v>
      </c>
      <c r="C3" s="629" t="s">
        <v>635</v>
      </c>
      <c r="D3" s="630"/>
      <c r="E3" s="630"/>
      <c r="F3" s="631"/>
      <c r="G3" s="632"/>
    </row>
    <row r="4" spans="1:7" ht="12.75">
      <c r="A4" s="633" t="s">
        <v>636</v>
      </c>
      <c r="B4" s="634" t="s">
        <v>325</v>
      </c>
      <c r="C4" s="634" t="s">
        <v>637</v>
      </c>
      <c r="D4" s="634" t="s">
        <v>605</v>
      </c>
      <c r="E4" s="635">
        <v>189.1</v>
      </c>
      <c r="F4" s="636">
        <v>245.436866155557</v>
      </c>
      <c r="G4" s="637">
        <v>0.29792102673483101</v>
      </c>
    </row>
    <row r="5" spans="1:7" ht="12.75">
      <c r="A5" s="633" t="s">
        <v>638</v>
      </c>
      <c r="B5" s="634" t="s">
        <v>325</v>
      </c>
      <c r="C5" s="634" t="s">
        <v>639</v>
      </c>
      <c r="D5" s="634" t="s">
        <v>605</v>
      </c>
      <c r="E5" s="635">
        <v>172.92</v>
      </c>
      <c r="F5" s="636">
        <v>224.43822694579001</v>
      </c>
      <c r="G5" s="637">
        <v>0.29793099089630798</v>
      </c>
    </row>
    <row r="6" spans="1:7" ht="12.75">
      <c r="A6" s="633" t="s">
        <v>640</v>
      </c>
      <c r="B6" s="634" t="s">
        <v>325</v>
      </c>
      <c r="C6" s="634" t="s">
        <v>641</v>
      </c>
      <c r="D6" s="634" t="s">
        <v>605</v>
      </c>
      <c r="E6" s="635">
        <v>156.74</v>
      </c>
      <c r="F6" s="636">
        <v>203.43958773602299</v>
      </c>
      <c r="G6" s="637">
        <v>0.29794301222420999</v>
      </c>
    </row>
    <row r="7" spans="1:7" ht="12.75">
      <c r="A7" s="633" t="s">
        <v>642</v>
      </c>
      <c r="B7" s="634" t="s">
        <v>325</v>
      </c>
      <c r="C7" s="634" t="s">
        <v>643</v>
      </c>
      <c r="D7" s="634" t="s">
        <v>605</v>
      </c>
      <c r="E7" s="635">
        <v>140.57</v>
      </c>
      <c r="F7" s="636">
        <v>182.44094852625599</v>
      </c>
      <c r="G7" s="637">
        <v>0.29786546579110601</v>
      </c>
    </row>
    <row r="8" spans="1:7" ht="12.75">
      <c r="A8" s="633" t="s">
        <v>644</v>
      </c>
      <c r="B8" s="634" t="s">
        <v>325</v>
      </c>
      <c r="C8" s="634" t="s">
        <v>645</v>
      </c>
      <c r="D8" s="634" t="s">
        <v>605</v>
      </c>
      <c r="E8" s="635">
        <v>124.39</v>
      </c>
      <c r="F8" s="636">
        <v>161.442309316489</v>
      </c>
      <c r="G8" s="637">
        <v>0.29787209033273399</v>
      </c>
    </row>
    <row r="9" spans="1:7" ht="12.75">
      <c r="A9" s="633" t="s">
        <v>646</v>
      </c>
      <c r="B9" s="634" t="s">
        <v>325</v>
      </c>
      <c r="C9" s="634" t="s">
        <v>647</v>
      </c>
      <c r="D9" s="634" t="s">
        <v>605</v>
      </c>
      <c r="E9" s="635">
        <v>111.52</v>
      </c>
      <c r="F9" s="636">
        <v>144.47716622214901</v>
      </c>
      <c r="G9" s="637">
        <v>0.29552695679832502</v>
      </c>
    </row>
    <row r="10" spans="1:7" ht="12.75">
      <c r="A10" s="633" t="s">
        <v>648</v>
      </c>
      <c r="B10" s="634" t="s">
        <v>325</v>
      </c>
      <c r="C10" s="634" t="s">
        <v>649</v>
      </c>
      <c r="D10" s="634" t="s">
        <v>605</v>
      </c>
      <c r="E10" s="635">
        <v>79.67</v>
      </c>
      <c r="F10" s="636">
        <v>103.137974168875</v>
      </c>
      <c r="G10" s="637">
        <v>0.29456475673245902</v>
      </c>
    </row>
    <row r="11" spans="1:7" ht="12.75">
      <c r="A11" s="633" t="s">
        <v>650</v>
      </c>
      <c r="B11" s="634" t="s">
        <v>325</v>
      </c>
      <c r="C11" s="634" t="s">
        <v>651</v>
      </c>
      <c r="D11" s="634" t="s">
        <v>605</v>
      </c>
      <c r="E11" s="635">
        <v>189.1</v>
      </c>
      <c r="F11" s="636">
        <v>245.436866155557</v>
      </c>
      <c r="G11" s="637">
        <v>0.29792102673483101</v>
      </c>
    </row>
    <row r="12" spans="1:7" ht="12.75">
      <c r="A12" s="633" t="s">
        <v>652</v>
      </c>
      <c r="B12" s="634" t="s">
        <v>325</v>
      </c>
      <c r="C12" s="634" t="s">
        <v>653</v>
      </c>
      <c r="D12" s="634" t="s">
        <v>605</v>
      </c>
      <c r="E12" s="635">
        <v>172.92</v>
      </c>
      <c r="F12" s="636">
        <v>224.43822694579001</v>
      </c>
      <c r="G12" s="637">
        <v>0.29793099089630798</v>
      </c>
    </row>
    <row r="13" spans="1:7" ht="12.75">
      <c r="A13" s="633" t="s">
        <v>654</v>
      </c>
      <c r="B13" s="634" t="s">
        <v>325</v>
      </c>
      <c r="C13" s="634" t="s">
        <v>34</v>
      </c>
      <c r="D13" s="634" t="s">
        <v>605</v>
      </c>
      <c r="E13" s="635">
        <v>156.74</v>
      </c>
      <c r="F13" s="636">
        <v>203.43958773602299</v>
      </c>
      <c r="G13" s="637">
        <v>0.29794301222420999</v>
      </c>
    </row>
    <row r="14" spans="1:7" ht="12.75">
      <c r="A14" s="633" t="s">
        <v>655</v>
      </c>
      <c r="B14" s="634" t="s">
        <v>325</v>
      </c>
      <c r="C14" s="634" t="s">
        <v>656</v>
      </c>
      <c r="D14" s="634" t="s">
        <v>605</v>
      </c>
      <c r="E14" s="635">
        <v>140.57</v>
      </c>
      <c r="F14" s="636">
        <v>182.44094852625599</v>
      </c>
      <c r="G14" s="637">
        <v>0.29786546579110601</v>
      </c>
    </row>
    <row r="15" spans="1:7" ht="12.75">
      <c r="A15" s="633" t="s">
        <v>657</v>
      </c>
      <c r="B15" s="634" t="s">
        <v>325</v>
      </c>
      <c r="C15" s="634" t="s">
        <v>658</v>
      </c>
      <c r="D15" s="634" t="s">
        <v>605</v>
      </c>
      <c r="E15" s="635">
        <v>124.39</v>
      </c>
      <c r="F15" s="636">
        <v>161.442309316489</v>
      </c>
      <c r="G15" s="637">
        <v>0.29787209033273399</v>
      </c>
    </row>
    <row r="16" spans="1:7" ht="12.75">
      <c r="A16" s="633" t="s">
        <v>659</v>
      </c>
      <c r="B16" s="634" t="s">
        <v>325</v>
      </c>
      <c r="C16" s="634" t="s">
        <v>660</v>
      </c>
      <c r="D16" s="634" t="s">
        <v>605</v>
      </c>
      <c r="E16" s="635">
        <v>111.52</v>
      </c>
      <c r="F16" s="636">
        <v>144.47716622214901</v>
      </c>
      <c r="G16" s="637">
        <v>0.29552695679832502</v>
      </c>
    </row>
    <row r="17" spans="1:7" ht="12.75">
      <c r="A17" s="633" t="s">
        <v>661</v>
      </c>
      <c r="B17" s="634" t="s">
        <v>325</v>
      </c>
      <c r="C17" s="634" t="s">
        <v>662</v>
      </c>
      <c r="D17" s="634" t="s">
        <v>605</v>
      </c>
      <c r="E17" s="635">
        <v>79.67</v>
      </c>
      <c r="F17" s="636">
        <v>103.137974168875</v>
      </c>
      <c r="G17" s="637">
        <v>0.29456475673245902</v>
      </c>
    </row>
    <row r="18" spans="1:7" ht="12.75">
      <c r="A18" s="633" t="s">
        <v>663</v>
      </c>
      <c r="B18" s="634" t="s">
        <v>325</v>
      </c>
      <c r="C18" s="634" t="s">
        <v>664</v>
      </c>
      <c r="D18" s="634" t="s">
        <v>605</v>
      </c>
      <c r="E18" s="635">
        <v>54.13</v>
      </c>
      <c r="F18" s="636">
        <v>69.981871642792896</v>
      </c>
      <c r="G18" s="637">
        <v>0.29284817370761002</v>
      </c>
    </row>
    <row r="19" spans="1:7" ht="12.75">
      <c r="A19" s="633" t="s">
        <v>665</v>
      </c>
      <c r="B19" s="634" t="s">
        <v>325</v>
      </c>
      <c r="C19" s="634" t="s">
        <v>666</v>
      </c>
      <c r="D19" s="634" t="s">
        <v>605</v>
      </c>
      <c r="E19" s="635">
        <v>82.06</v>
      </c>
      <c r="F19" s="636">
        <v>106.244133609497</v>
      </c>
      <c r="G19" s="637">
        <v>0.294712815129132</v>
      </c>
    </row>
    <row r="20" spans="1:7" ht="12.75">
      <c r="A20" s="633" t="s">
        <v>667</v>
      </c>
      <c r="B20" s="634" t="s">
        <v>325</v>
      </c>
      <c r="C20" s="634" t="s">
        <v>668</v>
      </c>
      <c r="D20" s="634" t="s">
        <v>605</v>
      </c>
      <c r="E20" s="635">
        <v>9.39</v>
      </c>
      <c r="F20" s="636">
        <v>12.0618129938282</v>
      </c>
      <c r="G20" s="637">
        <v>0.28453812500833198</v>
      </c>
    </row>
    <row r="21" spans="1:7" ht="12.75">
      <c r="A21" s="628" t="s">
        <v>669</v>
      </c>
      <c r="B21" s="629" t="s">
        <v>325</v>
      </c>
      <c r="C21" s="629" t="s">
        <v>670</v>
      </c>
      <c r="D21" s="630"/>
      <c r="E21" s="630"/>
      <c r="F21" s="631"/>
      <c r="G21" s="632"/>
    </row>
    <row r="22" spans="1:7" ht="12.75">
      <c r="A22" s="633" t="s">
        <v>671</v>
      </c>
      <c r="B22" s="634" t="s">
        <v>325</v>
      </c>
      <c r="C22" s="634" t="s">
        <v>672</v>
      </c>
      <c r="D22" s="634" t="s">
        <v>605</v>
      </c>
      <c r="E22" s="635">
        <v>25.28</v>
      </c>
      <c r="F22" s="636">
        <v>32.466002794846197</v>
      </c>
      <c r="G22" s="637">
        <v>0.284256439669549</v>
      </c>
    </row>
    <row r="23" spans="1:7" ht="12.75">
      <c r="A23" s="633" t="s">
        <v>673</v>
      </c>
      <c r="B23" s="634" t="s">
        <v>325</v>
      </c>
      <c r="C23" s="634" t="s">
        <v>674</v>
      </c>
      <c r="D23" s="634" t="s">
        <v>605</v>
      </c>
      <c r="E23" s="635">
        <v>23.23</v>
      </c>
      <c r="F23" s="636">
        <v>29.792926222149202</v>
      </c>
      <c r="G23" s="637">
        <v>0.28251942411318098</v>
      </c>
    </row>
    <row r="24" spans="1:7" ht="12.75">
      <c r="A24" s="628" t="s">
        <v>675</v>
      </c>
      <c r="B24" s="629" t="s">
        <v>325</v>
      </c>
      <c r="C24" s="629" t="s">
        <v>676</v>
      </c>
      <c r="D24" s="630"/>
      <c r="E24" s="630"/>
      <c r="F24" s="631"/>
      <c r="G24" s="632"/>
    </row>
    <row r="25" spans="1:7" ht="12.75">
      <c r="A25" s="633" t="s">
        <v>677</v>
      </c>
      <c r="B25" s="634" t="s">
        <v>325</v>
      </c>
      <c r="C25" s="634" t="s">
        <v>678</v>
      </c>
      <c r="D25" s="634" t="s">
        <v>605</v>
      </c>
      <c r="E25" s="635">
        <v>35.75</v>
      </c>
      <c r="F25" s="636">
        <v>46.084600823702999</v>
      </c>
      <c r="G25" s="637">
        <v>0.28907974332036401</v>
      </c>
    </row>
    <row r="26" spans="1:7" ht="12.75">
      <c r="A26" s="633" t="s">
        <v>679</v>
      </c>
      <c r="B26" s="634" t="s">
        <v>325</v>
      </c>
      <c r="C26" s="634" t="s">
        <v>680</v>
      </c>
      <c r="D26" s="634" t="s">
        <v>605</v>
      </c>
      <c r="E26" s="635">
        <v>32.049999999999997</v>
      </c>
      <c r="F26" s="636">
        <v>41.276167527365601</v>
      </c>
      <c r="G26" s="637">
        <v>0.28786794157147</v>
      </c>
    </row>
    <row r="27" spans="1:7" ht="12.75">
      <c r="A27" s="633" t="s">
        <v>681</v>
      </c>
      <c r="B27" s="634" t="s">
        <v>325</v>
      </c>
      <c r="C27" s="634" t="s">
        <v>682</v>
      </c>
      <c r="D27" s="634" t="s">
        <v>605</v>
      </c>
      <c r="E27" s="635">
        <v>28.74</v>
      </c>
      <c r="F27" s="636">
        <v>36.9603769835254</v>
      </c>
      <c r="G27" s="637">
        <v>0.28602564312892997</v>
      </c>
    </row>
    <row r="28" spans="1:7" ht="12.75">
      <c r="A28" s="633" t="s">
        <v>683</v>
      </c>
      <c r="B28" s="634" t="s">
        <v>325</v>
      </c>
      <c r="C28" s="634" t="s">
        <v>684</v>
      </c>
      <c r="D28" s="634" t="s">
        <v>605</v>
      </c>
      <c r="E28" s="635">
        <v>35.75</v>
      </c>
      <c r="F28" s="636">
        <v>46.084600823702999</v>
      </c>
      <c r="G28" s="637">
        <v>0.28907974332036401</v>
      </c>
    </row>
    <row r="29" spans="1:7" ht="12.75">
      <c r="A29" s="628" t="s">
        <v>685</v>
      </c>
      <c r="B29" s="629" t="s">
        <v>325</v>
      </c>
      <c r="C29" s="629" t="s">
        <v>686</v>
      </c>
      <c r="D29" s="630"/>
      <c r="E29" s="630"/>
      <c r="F29" s="631"/>
      <c r="G29" s="632"/>
    </row>
    <row r="30" spans="1:7" ht="12.75">
      <c r="A30" s="633" t="s">
        <v>687</v>
      </c>
      <c r="B30" s="634" t="s">
        <v>325</v>
      </c>
      <c r="C30" s="634" t="s">
        <v>688</v>
      </c>
      <c r="D30" s="634" t="s">
        <v>605</v>
      </c>
      <c r="E30" s="635">
        <v>35.75</v>
      </c>
      <c r="F30" s="636">
        <v>46.084600823702999</v>
      </c>
      <c r="G30" s="637">
        <v>0.28907974332036401</v>
      </c>
    </row>
    <row r="31" spans="1:7" ht="12.75">
      <c r="A31" s="633" t="s">
        <v>689</v>
      </c>
      <c r="B31" s="634" t="s">
        <v>325</v>
      </c>
      <c r="C31" s="634" t="s">
        <v>690</v>
      </c>
      <c r="D31" s="634" t="s">
        <v>605</v>
      </c>
      <c r="E31" s="635">
        <v>32.049999999999997</v>
      </c>
      <c r="F31" s="636">
        <v>41.276167527365601</v>
      </c>
      <c r="G31" s="637">
        <v>0.28786794157147</v>
      </c>
    </row>
    <row r="32" spans="1:7" ht="12.75">
      <c r="A32" s="633" t="s">
        <v>691</v>
      </c>
      <c r="B32" s="634" t="s">
        <v>325</v>
      </c>
      <c r="C32" s="634" t="s">
        <v>692</v>
      </c>
      <c r="D32" s="634" t="s">
        <v>605</v>
      </c>
      <c r="E32" s="635">
        <v>28.74</v>
      </c>
      <c r="F32" s="636">
        <v>36.9603769835254</v>
      </c>
      <c r="G32" s="637">
        <v>0.28602564312892997</v>
      </c>
    </row>
    <row r="33" spans="1:7" ht="12.75">
      <c r="A33" s="628" t="s">
        <v>693</v>
      </c>
      <c r="B33" s="629" t="s">
        <v>325</v>
      </c>
      <c r="C33" s="629" t="s">
        <v>694</v>
      </c>
      <c r="D33" s="630"/>
      <c r="E33" s="630"/>
      <c r="F33" s="631"/>
      <c r="G33" s="632"/>
    </row>
    <row r="34" spans="1:7" ht="12.75">
      <c r="A34" s="633" t="s">
        <v>695</v>
      </c>
      <c r="B34" s="634" t="s">
        <v>325</v>
      </c>
      <c r="C34" s="634" t="s">
        <v>38</v>
      </c>
      <c r="D34" s="634" t="s">
        <v>605</v>
      </c>
      <c r="E34" s="635">
        <v>32.049999999999997</v>
      </c>
      <c r="F34" s="636">
        <v>41.276167527365601</v>
      </c>
      <c r="G34" s="637">
        <v>0.28786794157147</v>
      </c>
    </row>
    <row r="35" spans="1:7" ht="12.75">
      <c r="A35" s="633" t="s">
        <v>696</v>
      </c>
      <c r="B35" s="634" t="s">
        <v>325</v>
      </c>
      <c r="C35" s="634" t="s">
        <v>697</v>
      </c>
      <c r="D35" s="634" t="s">
        <v>605</v>
      </c>
      <c r="E35" s="635">
        <v>28.74</v>
      </c>
      <c r="F35" s="636">
        <v>36.9603769835254</v>
      </c>
      <c r="G35" s="637">
        <v>0.28602564312892997</v>
      </c>
    </row>
    <row r="36" spans="1:7" ht="12.75">
      <c r="A36" s="633" t="s">
        <v>698</v>
      </c>
      <c r="B36" s="634" t="s">
        <v>325</v>
      </c>
      <c r="C36" s="634" t="s">
        <v>699</v>
      </c>
      <c r="D36" s="634" t="s">
        <v>605</v>
      </c>
      <c r="E36" s="635">
        <v>20.39</v>
      </c>
      <c r="F36" s="636">
        <v>26.094949591738501</v>
      </c>
      <c r="G36" s="637">
        <v>0.27979154446976601</v>
      </c>
    </row>
    <row r="37" spans="1:7" ht="12.75">
      <c r="A37" s="628" t="s">
        <v>700</v>
      </c>
      <c r="B37" s="629" t="s">
        <v>325</v>
      </c>
      <c r="C37" s="629" t="s">
        <v>701</v>
      </c>
      <c r="D37" s="630"/>
      <c r="E37" s="630"/>
      <c r="F37" s="631"/>
      <c r="G37" s="632"/>
    </row>
    <row r="38" spans="1:7" ht="12.75">
      <c r="A38" s="633" t="s">
        <v>702</v>
      </c>
      <c r="B38" s="634" t="s">
        <v>325</v>
      </c>
      <c r="C38" s="634" t="s">
        <v>703</v>
      </c>
      <c r="D38" s="634" t="s">
        <v>605</v>
      </c>
      <c r="E38" s="635">
        <v>24.89</v>
      </c>
      <c r="F38" s="636">
        <v>31.9594841710948</v>
      </c>
      <c r="G38" s="637">
        <v>0.284029094861181</v>
      </c>
    </row>
    <row r="39" spans="1:7" ht="12.75">
      <c r="A39" s="633" t="s">
        <v>704</v>
      </c>
      <c r="B39" s="634" t="s">
        <v>325</v>
      </c>
      <c r="C39" s="634" t="s">
        <v>705</v>
      </c>
      <c r="D39" s="634" t="s">
        <v>605</v>
      </c>
      <c r="E39" s="635">
        <v>22.64</v>
      </c>
      <c r="F39" s="636">
        <v>29.027114279862801</v>
      </c>
      <c r="G39" s="637">
        <v>0.28211635511761601</v>
      </c>
    </row>
    <row r="40" spans="1:7" ht="12.75">
      <c r="A40" s="633" t="s">
        <v>706</v>
      </c>
      <c r="B40" s="634" t="s">
        <v>325</v>
      </c>
      <c r="C40" s="634" t="s">
        <v>707</v>
      </c>
      <c r="D40" s="634" t="s">
        <v>605</v>
      </c>
      <c r="E40" s="635">
        <v>20.39</v>
      </c>
      <c r="F40" s="636">
        <v>26.094949591738501</v>
      </c>
      <c r="G40" s="637">
        <v>0.27979154446976601</v>
      </c>
    </row>
    <row r="41" spans="1:7" ht="12.75">
      <c r="A41" s="628" t="s">
        <v>708</v>
      </c>
      <c r="B41" s="629" t="s">
        <v>325</v>
      </c>
      <c r="C41" s="629" t="s">
        <v>709</v>
      </c>
      <c r="D41" s="630"/>
      <c r="E41" s="630"/>
      <c r="F41" s="631"/>
      <c r="G41" s="632"/>
    </row>
    <row r="42" spans="1:7" ht="12.75">
      <c r="A42" s="633" t="s">
        <v>710</v>
      </c>
      <c r="B42" s="634" t="s">
        <v>325</v>
      </c>
      <c r="C42" s="634" t="s">
        <v>639</v>
      </c>
      <c r="D42" s="634" t="s">
        <v>605</v>
      </c>
      <c r="E42" s="635">
        <v>157.19999999999999</v>
      </c>
      <c r="F42" s="636">
        <v>204.03598546607199</v>
      </c>
      <c r="G42" s="637">
        <v>0.29793883884269801</v>
      </c>
    </row>
    <row r="43" spans="1:7" ht="12.75">
      <c r="A43" s="633" t="s">
        <v>711</v>
      </c>
      <c r="B43" s="634" t="s">
        <v>325</v>
      </c>
      <c r="C43" s="634" t="s">
        <v>641</v>
      </c>
      <c r="D43" s="634" t="s">
        <v>605</v>
      </c>
      <c r="E43" s="635">
        <v>142.5</v>
      </c>
      <c r="F43" s="636">
        <v>184.94635076684901</v>
      </c>
      <c r="G43" s="637">
        <v>0.29786912818841399</v>
      </c>
    </row>
    <row r="44" spans="1:7" ht="12.75">
      <c r="A44" s="633" t="s">
        <v>712</v>
      </c>
      <c r="B44" s="634" t="s">
        <v>325</v>
      </c>
      <c r="C44" s="634" t="s">
        <v>643</v>
      </c>
      <c r="D44" s="634" t="s">
        <v>605</v>
      </c>
      <c r="E44" s="635">
        <v>127.79</v>
      </c>
      <c r="F44" s="636">
        <v>165.85651086451799</v>
      </c>
      <c r="G44" s="637">
        <v>0.29788333096892</v>
      </c>
    </row>
    <row r="45" spans="1:7" ht="12.75">
      <c r="A45" s="633" t="s">
        <v>713</v>
      </c>
      <c r="B45" s="634" t="s">
        <v>325</v>
      </c>
      <c r="C45" s="634" t="s">
        <v>645</v>
      </c>
      <c r="D45" s="634" t="s">
        <v>605</v>
      </c>
      <c r="E45" s="635">
        <v>113.08</v>
      </c>
      <c r="F45" s="636">
        <v>146.76667096218799</v>
      </c>
      <c r="G45" s="637">
        <v>0.297901228883866</v>
      </c>
    </row>
    <row r="46" spans="1:7" ht="12.75">
      <c r="A46" s="633" t="s">
        <v>714</v>
      </c>
      <c r="B46" s="634" t="s">
        <v>325</v>
      </c>
      <c r="C46" s="634" t="s">
        <v>647</v>
      </c>
      <c r="D46" s="634" t="s">
        <v>605</v>
      </c>
      <c r="E46" s="635">
        <v>101.38</v>
      </c>
      <c r="F46" s="636">
        <v>131.34370120414101</v>
      </c>
      <c r="G46" s="637">
        <v>0.295558307399299</v>
      </c>
    </row>
    <row r="47" spans="1:7" ht="12.75">
      <c r="A47" s="633" t="s">
        <v>715</v>
      </c>
      <c r="B47" s="634" t="s">
        <v>325</v>
      </c>
      <c r="C47" s="634" t="s">
        <v>649</v>
      </c>
      <c r="D47" s="634" t="s">
        <v>605</v>
      </c>
      <c r="E47" s="635">
        <v>72.430000000000007</v>
      </c>
      <c r="F47" s="636">
        <v>93.762393661410599</v>
      </c>
      <c r="G47" s="637">
        <v>0.294524280842339</v>
      </c>
    </row>
    <row r="48" spans="1:7" ht="12.75">
      <c r="A48" s="633" t="s">
        <v>716</v>
      </c>
      <c r="B48" s="634" t="s">
        <v>325</v>
      </c>
      <c r="C48" s="634" t="s">
        <v>653</v>
      </c>
      <c r="D48" s="634" t="s">
        <v>605</v>
      </c>
      <c r="E48" s="635">
        <v>157.19999999999999</v>
      </c>
      <c r="F48" s="636">
        <v>204.03598546607199</v>
      </c>
      <c r="G48" s="637">
        <v>0.29793883884269801</v>
      </c>
    </row>
    <row r="49" spans="1:7" ht="12.75">
      <c r="A49" s="633" t="s">
        <v>717</v>
      </c>
      <c r="B49" s="634" t="s">
        <v>325</v>
      </c>
      <c r="C49" s="634" t="s">
        <v>34</v>
      </c>
      <c r="D49" s="634" t="s">
        <v>605</v>
      </c>
      <c r="E49" s="635">
        <v>142.5</v>
      </c>
      <c r="F49" s="636">
        <v>184.94635076684901</v>
      </c>
      <c r="G49" s="637">
        <v>0.29786912818841399</v>
      </c>
    </row>
    <row r="50" spans="1:7" ht="12.75">
      <c r="A50" s="633" t="s">
        <v>718</v>
      </c>
      <c r="B50" s="634" t="s">
        <v>325</v>
      </c>
      <c r="C50" s="634" t="s">
        <v>656</v>
      </c>
      <c r="D50" s="634" t="s">
        <v>605</v>
      </c>
      <c r="E50" s="635">
        <v>127.79</v>
      </c>
      <c r="F50" s="636">
        <v>165.85651086451799</v>
      </c>
      <c r="G50" s="637">
        <v>0.29788333096892</v>
      </c>
    </row>
    <row r="51" spans="1:7" ht="12.75">
      <c r="A51" s="633" t="s">
        <v>719</v>
      </c>
      <c r="B51" s="634" t="s">
        <v>325</v>
      </c>
      <c r="C51" s="634" t="s">
        <v>658</v>
      </c>
      <c r="D51" s="634" t="s">
        <v>605</v>
      </c>
      <c r="E51" s="635">
        <v>113.08</v>
      </c>
      <c r="F51" s="636">
        <v>146.76667096218799</v>
      </c>
      <c r="G51" s="637">
        <v>0.297901228883866</v>
      </c>
    </row>
    <row r="52" spans="1:7" ht="12.75">
      <c r="A52" s="633" t="s">
        <v>720</v>
      </c>
      <c r="B52" s="634" t="s">
        <v>325</v>
      </c>
      <c r="C52" s="634" t="s">
        <v>660</v>
      </c>
      <c r="D52" s="634" t="s">
        <v>605</v>
      </c>
      <c r="E52" s="635">
        <v>101.38</v>
      </c>
      <c r="F52" s="636">
        <v>131.34370120414101</v>
      </c>
      <c r="G52" s="637">
        <v>0.295558307399299</v>
      </c>
    </row>
    <row r="53" spans="1:7" ht="12.75">
      <c r="A53" s="633" t="s">
        <v>721</v>
      </c>
      <c r="B53" s="634" t="s">
        <v>325</v>
      </c>
      <c r="C53" s="634" t="s">
        <v>662</v>
      </c>
      <c r="D53" s="634" t="s">
        <v>605</v>
      </c>
      <c r="E53" s="635">
        <v>72.430000000000007</v>
      </c>
      <c r="F53" s="636">
        <v>93.762393661410599</v>
      </c>
      <c r="G53" s="637">
        <v>0.294524280842339</v>
      </c>
    </row>
    <row r="54" spans="1:7" ht="12.75">
      <c r="A54" s="628" t="s">
        <v>722</v>
      </c>
      <c r="B54" s="629" t="s">
        <v>325</v>
      </c>
      <c r="C54" s="629" t="s">
        <v>670</v>
      </c>
      <c r="D54" s="630"/>
      <c r="E54" s="630"/>
      <c r="F54" s="631"/>
      <c r="G54" s="632"/>
    </row>
    <row r="55" spans="1:7" ht="12.75">
      <c r="A55" s="633" t="s">
        <v>723</v>
      </c>
      <c r="B55" s="634" t="s">
        <v>325</v>
      </c>
      <c r="C55" s="634" t="s">
        <v>724</v>
      </c>
      <c r="D55" s="634" t="s">
        <v>605</v>
      </c>
      <c r="E55" s="635">
        <v>22.98</v>
      </c>
      <c r="F55" s="636">
        <v>29.5147441075815</v>
      </c>
      <c r="G55" s="637">
        <v>0.28436658431599299</v>
      </c>
    </row>
    <row r="56" spans="1:7" ht="12.75">
      <c r="A56" s="633" t="s">
        <v>725</v>
      </c>
      <c r="B56" s="634" t="s">
        <v>325</v>
      </c>
      <c r="C56" s="634" t="s">
        <v>726</v>
      </c>
      <c r="D56" s="634" t="s">
        <v>605</v>
      </c>
      <c r="E56" s="635">
        <v>21.12</v>
      </c>
      <c r="F56" s="636">
        <v>27.084622544873401</v>
      </c>
      <c r="G56" s="637">
        <v>0.28241584019287003</v>
      </c>
    </row>
    <row r="57" spans="1:7" ht="12.75">
      <c r="A57" s="628" t="s">
        <v>727</v>
      </c>
      <c r="B57" s="629" t="s">
        <v>325</v>
      </c>
      <c r="C57" s="629" t="s">
        <v>728</v>
      </c>
      <c r="D57" s="630"/>
      <c r="E57" s="630"/>
      <c r="F57" s="631"/>
      <c r="G57" s="632"/>
    </row>
    <row r="58" spans="1:7" ht="12.75">
      <c r="A58" s="633" t="s">
        <v>729</v>
      </c>
      <c r="B58" s="634" t="s">
        <v>325</v>
      </c>
      <c r="C58" s="634" t="s">
        <v>688</v>
      </c>
      <c r="D58" s="634" t="s">
        <v>605</v>
      </c>
      <c r="E58" s="635">
        <v>32.5</v>
      </c>
      <c r="F58" s="636">
        <v>41.895373958857903</v>
      </c>
      <c r="G58" s="637">
        <v>0.28908842950331898</v>
      </c>
    </row>
    <row r="59" spans="1:7" ht="12.75">
      <c r="A59" s="633" t="s">
        <v>730</v>
      </c>
      <c r="B59" s="634" t="s">
        <v>325</v>
      </c>
      <c r="C59" s="634" t="s">
        <v>690</v>
      </c>
      <c r="D59" s="634" t="s">
        <v>605</v>
      </c>
      <c r="E59" s="635">
        <v>29.14</v>
      </c>
      <c r="F59" s="636">
        <v>37.524118900034402</v>
      </c>
      <c r="G59" s="637">
        <v>0.28771856211511199</v>
      </c>
    </row>
    <row r="60" spans="1:7" ht="12.75">
      <c r="A60" s="633" t="s">
        <v>731</v>
      </c>
      <c r="B60" s="634" t="s">
        <v>325</v>
      </c>
      <c r="C60" s="634" t="s">
        <v>692</v>
      </c>
      <c r="D60" s="634" t="s">
        <v>605</v>
      </c>
      <c r="E60" s="635">
        <v>26.12</v>
      </c>
      <c r="F60" s="636">
        <v>33.600717816793498</v>
      </c>
      <c r="G60" s="637">
        <v>0.28639807874400902</v>
      </c>
    </row>
    <row r="61" spans="1:7" ht="12.75">
      <c r="A61" s="628" t="s">
        <v>732</v>
      </c>
      <c r="B61" s="629" t="s">
        <v>325</v>
      </c>
      <c r="C61" s="629" t="s">
        <v>733</v>
      </c>
      <c r="D61" s="630"/>
      <c r="E61" s="630"/>
      <c r="F61" s="631"/>
      <c r="G61" s="632"/>
    </row>
    <row r="62" spans="1:7" ht="12.75">
      <c r="A62" s="633" t="s">
        <v>734</v>
      </c>
      <c r="B62" s="634" t="s">
        <v>325</v>
      </c>
      <c r="C62" s="634" t="s">
        <v>38</v>
      </c>
      <c r="D62" s="634" t="s">
        <v>605</v>
      </c>
      <c r="E62" s="635">
        <v>29.14</v>
      </c>
      <c r="F62" s="636">
        <v>37.524118900034402</v>
      </c>
      <c r="G62" s="637">
        <v>0.28771856211511199</v>
      </c>
    </row>
    <row r="63" spans="1:7" ht="12.75">
      <c r="A63" s="633" t="s">
        <v>735</v>
      </c>
      <c r="B63" s="634" t="s">
        <v>325</v>
      </c>
      <c r="C63" s="634" t="s">
        <v>697</v>
      </c>
      <c r="D63" s="634" t="s">
        <v>605</v>
      </c>
      <c r="E63" s="635">
        <v>26.12</v>
      </c>
      <c r="F63" s="636">
        <v>33.600717816793498</v>
      </c>
      <c r="G63" s="637">
        <v>0.28639807874400902</v>
      </c>
    </row>
    <row r="64" spans="1:7" ht="12.75">
      <c r="A64" s="633" t="s">
        <v>736</v>
      </c>
      <c r="B64" s="634" t="s">
        <v>325</v>
      </c>
      <c r="C64" s="634" t="s">
        <v>699</v>
      </c>
      <c r="D64" s="634" t="s">
        <v>605</v>
      </c>
      <c r="E64" s="635">
        <v>18.53</v>
      </c>
      <c r="F64" s="636">
        <v>23.722955250755799</v>
      </c>
      <c r="G64" s="637">
        <v>0.28024583112551399</v>
      </c>
    </row>
    <row r="65" spans="1:7" ht="12.75">
      <c r="A65" s="628" t="s">
        <v>737</v>
      </c>
      <c r="B65" s="629" t="s">
        <v>325</v>
      </c>
      <c r="C65" s="629" t="s">
        <v>738</v>
      </c>
      <c r="D65" s="630"/>
      <c r="E65" s="630"/>
      <c r="F65" s="631"/>
      <c r="G65" s="632"/>
    </row>
    <row r="66" spans="1:7" ht="12.75">
      <c r="A66" s="633" t="s">
        <v>739</v>
      </c>
      <c r="B66" s="634" t="s">
        <v>325</v>
      </c>
      <c r="C66" s="634" t="s">
        <v>740</v>
      </c>
      <c r="D66" s="634" t="s">
        <v>605</v>
      </c>
      <c r="E66" s="635">
        <v>32.950000000000003</v>
      </c>
      <c r="F66" s="636">
        <v>42.484121794596</v>
      </c>
      <c r="G66" s="637">
        <v>0.28935119255222902</v>
      </c>
    </row>
    <row r="67" spans="1:7" ht="12.75">
      <c r="A67" s="633" t="s">
        <v>741</v>
      </c>
      <c r="B67" s="634" t="s">
        <v>325</v>
      </c>
      <c r="C67" s="634" t="s">
        <v>742</v>
      </c>
      <c r="D67" s="634" t="s">
        <v>605</v>
      </c>
      <c r="E67" s="635">
        <v>29.71</v>
      </c>
      <c r="F67" s="636">
        <v>38.268911832331803</v>
      </c>
      <c r="G67" s="637">
        <v>0.28808185231678901</v>
      </c>
    </row>
    <row r="68" spans="1:7" ht="12.75">
      <c r="A68" s="633" t="s">
        <v>743</v>
      </c>
      <c r="B68" s="634" t="s">
        <v>325</v>
      </c>
      <c r="C68" s="634" t="s">
        <v>744</v>
      </c>
      <c r="D68" s="634" t="s">
        <v>605</v>
      </c>
      <c r="E68" s="635">
        <v>26.47</v>
      </c>
      <c r="F68" s="636">
        <v>34.053701870067599</v>
      </c>
      <c r="G68" s="637">
        <v>0.28650177068634802</v>
      </c>
    </row>
    <row r="69" spans="1:7" ht="12.75">
      <c r="A69" s="633" t="s">
        <v>745</v>
      </c>
      <c r="B69" s="634" t="s">
        <v>325</v>
      </c>
      <c r="C69" s="634" t="s">
        <v>746</v>
      </c>
      <c r="D69" s="634" t="s">
        <v>605</v>
      </c>
      <c r="E69" s="635">
        <v>26.12</v>
      </c>
      <c r="F69" s="636">
        <v>33.600717816793498</v>
      </c>
      <c r="G69" s="637">
        <v>0.28639807874400902</v>
      </c>
    </row>
    <row r="70" spans="1:7" ht="12.75">
      <c r="A70" s="633" t="s">
        <v>747</v>
      </c>
      <c r="B70" s="634" t="s">
        <v>325</v>
      </c>
      <c r="C70" s="634" t="s">
        <v>748</v>
      </c>
      <c r="D70" s="634" t="s">
        <v>605</v>
      </c>
      <c r="E70" s="635">
        <v>18.53</v>
      </c>
      <c r="F70" s="636">
        <v>23.722955250755799</v>
      </c>
      <c r="G70" s="637">
        <v>0.28024583112551399</v>
      </c>
    </row>
    <row r="71" spans="1:7" ht="12.75">
      <c r="A71" s="633" t="s">
        <v>749</v>
      </c>
      <c r="B71" s="634" t="s">
        <v>325</v>
      </c>
      <c r="C71" s="634" t="s">
        <v>750</v>
      </c>
      <c r="D71" s="634" t="s">
        <v>605</v>
      </c>
      <c r="E71" s="635">
        <v>16.8</v>
      </c>
      <c r="F71" s="636">
        <v>21.4619338434306</v>
      </c>
      <c r="G71" s="637">
        <v>0.27749606210896299</v>
      </c>
    </row>
    <row r="72" spans="1:7" ht="12.75">
      <c r="A72" s="628" t="s">
        <v>751</v>
      </c>
      <c r="B72" s="629" t="s">
        <v>325</v>
      </c>
      <c r="C72" s="629" t="s">
        <v>752</v>
      </c>
      <c r="D72" s="630"/>
      <c r="E72" s="630"/>
      <c r="F72" s="631"/>
      <c r="G72" s="632"/>
    </row>
    <row r="73" spans="1:7" ht="12.75">
      <c r="A73" s="633" t="s">
        <v>753</v>
      </c>
      <c r="B73" s="634" t="s">
        <v>325</v>
      </c>
      <c r="C73" s="634" t="s">
        <v>754</v>
      </c>
      <c r="D73" s="634" t="s">
        <v>605</v>
      </c>
      <c r="E73" s="635">
        <v>32.5</v>
      </c>
      <c r="F73" s="636">
        <v>41.895373958857903</v>
      </c>
      <c r="G73" s="637">
        <v>0.28908842950331898</v>
      </c>
    </row>
    <row r="74" spans="1:7" ht="12.75">
      <c r="A74" s="633" t="s">
        <v>755</v>
      </c>
      <c r="B74" s="634" t="s">
        <v>325</v>
      </c>
      <c r="C74" s="634" t="s">
        <v>756</v>
      </c>
      <c r="D74" s="634" t="s">
        <v>605</v>
      </c>
      <c r="E74" s="635">
        <v>26.12</v>
      </c>
      <c r="F74" s="636">
        <v>33.600717816793498</v>
      </c>
      <c r="G74" s="637">
        <v>0.28639807874400902</v>
      </c>
    </row>
    <row r="75" spans="1:7" ht="12.75">
      <c r="A75" s="633" t="s">
        <v>757</v>
      </c>
      <c r="B75" s="634" t="s">
        <v>325</v>
      </c>
      <c r="C75" s="634" t="s">
        <v>758</v>
      </c>
      <c r="D75" s="634" t="s">
        <v>605</v>
      </c>
      <c r="E75" s="635">
        <v>18.53</v>
      </c>
      <c r="F75" s="636">
        <v>23.722955250755799</v>
      </c>
      <c r="G75" s="637">
        <v>0.28024583112551399</v>
      </c>
    </row>
    <row r="76" spans="1:7" ht="12.75">
      <c r="A76" s="628" t="s">
        <v>759</v>
      </c>
      <c r="B76" s="629" t="s">
        <v>325</v>
      </c>
      <c r="C76" s="629" t="s">
        <v>760</v>
      </c>
      <c r="D76" s="630"/>
      <c r="E76" s="630"/>
      <c r="F76" s="631"/>
      <c r="G76" s="632"/>
    </row>
    <row r="77" spans="1:7" ht="12.75">
      <c r="A77" s="633" t="s">
        <v>761</v>
      </c>
      <c r="B77" s="634" t="s">
        <v>325</v>
      </c>
      <c r="C77" s="634" t="s">
        <v>762</v>
      </c>
      <c r="D77" s="634" t="s">
        <v>605</v>
      </c>
      <c r="E77" s="635">
        <v>24.68</v>
      </c>
      <c r="F77" s="636">
        <v>31.722108857858998</v>
      </c>
      <c r="G77" s="637">
        <v>0.28533666360854898</v>
      </c>
    </row>
    <row r="78" spans="1:7" ht="12.75">
      <c r="A78" s="633" t="s">
        <v>763</v>
      </c>
      <c r="B78" s="634" t="s">
        <v>325</v>
      </c>
      <c r="C78" s="634" t="s">
        <v>764</v>
      </c>
      <c r="D78" s="634" t="s">
        <v>605</v>
      </c>
      <c r="E78" s="635">
        <v>16.8</v>
      </c>
      <c r="F78" s="636">
        <v>21.4619338434306</v>
      </c>
      <c r="G78" s="637">
        <v>0.27749606210896299</v>
      </c>
    </row>
    <row r="79" spans="1:7" ht="12.75">
      <c r="A79" s="633" t="s">
        <v>765</v>
      </c>
      <c r="B79" s="634" t="s">
        <v>325</v>
      </c>
      <c r="C79" s="634" t="s">
        <v>766</v>
      </c>
      <c r="D79" s="634" t="s">
        <v>605</v>
      </c>
      <c r="E79" s="635">
        <v>16.8</v>
      </c>
      <c r="F79" s="636">
        <v>21.4619338434306</v>
      </c>
      <c r="G79" s="637">
        <v>0.27749606210896299</v>
      </c>
    </row>
    <row r="80" spans="1:7" ht="12.75">
      <c r="A80" s="622" t="s">
        <v>767</v>
      </c>
      <c r="B80" s="623"/>
      <c r="C80" s="624" t="s">
        <v>522</v>
      </c>
      <c r="D80" s="625"/>
      <c r="E80" s="625"/>
      <c r="F80" s="626"/>
      <c r="G80" s="627"/>
    </row>
    <row r="81" spans="1:7" ht="12.75">
      <c r="A81" s="628" t="s">
        <v>768</v>
      </c>
      <c r="B81" s="629" t="s">
        <v>325</v>
      </c>
      <c r="C81" s="629" t="s">
        <v>769</v>
      </c>
      <c r="D81" s="630"/>
      <c r="E81" s="630"/>
      <c r="F81" s="631"/>
      <c r="G81" s="632"/>
    </row>
    <row r="82" spans="1:7" ht="12.75">
      <c r="A82" s="633" t="s">
        <v>525</v>
      </c>
      <c r="B82" s="634" t="s">
        <v>325</v>
      </c>
      <c r="C82" s="634" t="s">
        <v>770</v>
      </c>
      <c r="D82" s="634" t="s">
        <v>127</v>
      </c>
      <c r="E82" s="635">
        <v>1859.02</v>
      </c>
      <c r="F82" s="636">
        <v>2405.2548060992699</v>
      </c>
      <c r="G82" s="637">
        <v>0.29382944029610703</v>
      </c>
    </row>
    <row r="83" spans="1:7" ht="12.75">
      <c r="A83" s="633" t="s">
        <v>771</v>
      </c>
      <c r="B83" s="634" t="s">
        <v>325</v>
      </c>
      <c r="C83" s="634" t="s">
        <v>772</v>
      </c>
      <c r="D83" s="634" t="s">
        <v>127</v>
      </c>
      <c r="E83" s="635">
        <v>1048.5899999999999</v>
      </c>
      <c r="F83" s="636">
        <v>1356.0060303021</v>
      </c>
      <c r="G83" s="637">
        <v>0.29317085829742601</v>
      </c>
    </row>
    <row r="84" spans="1:7" ht="12.75">
      <c r="A84" s="633" t="s">
        <v>773</v>
      </c>
      <c r="B84" s="634" t="s">
        <v>325</v>
      </c>
      <c r="C84" s="634" t="s">
        <v>774</v>
      </c>
      <c r="D84" s="634" t="s">
        <v>127</v>
      </c>
      <c r="E84" s="635">
        <v>665.02</v>
      </c>
      <c r="F84" s="636">
        <v>857.53397797731895</v>
      </c>
      <c r="G84" s="637">
        <v>0.28948599737950498</v>
      </c>
    </row>
    <row r="85" spans="1:7" ht="12.75">
      <c r="A85" s="633" t="s">
        <v>775</v>
      </c>
      <c r="B85" s="634" t="s">
        <v>325</v>
      </c>
      <c r="C85" s="634" t="s">
        <v>776</v>
      </c>
      <c r="D85" s="634" t="s">
        <v>127</v>
      </c>
      <c r="E85" s="635">
        <v>1309.08</v>
      </c>
      <c r="F85" s="636">
        <v>1693.1796611437301</v>
      </c>
      <c r="G85" s="637">
        <v>0.29341190847292198</v>
      </c>
    </row>
    <row r="86" spans="1:7" ht="12.75">
      <c r="A86" s="633" t="s">
        <v>777</v>
      </c>
      <c r="B86" s="634" t="s">
        <v>325</v>
      </c>
      <c r="C86" s="634" t="s">
        <v>778</v>
      </c>
      <c r="D86" s="634" t="s">
        <v>127</v>
      </c>
      <c r="E86" s="635">
        <v>3680.26</v>
      </c>
      <c r="F86" s="636">
        <v>4767.9883259715998</v>
      </c>
      <c r="G86" s="637">
        <v>0.295557467671198</v>
      </c>
    </row>
    <row r="87" spans="1:7" ht="12.75">
      <c r="A87" s="633" t="s">
        <v>779</v>
      </c>
      <c r="B87" s="634" t="s">
        <v>325</v>
      </c>
      <c r="C87" s="634" t="s">
        <v>780</v>
      </c>
      <c r="D87" s="634" t="s">
        <v>127</v>
      </c>
      <c r="E87" s="635">
        <v>1688.4</v>
      </c>
      <c r="F87" s="636">
        <v>2184.2114257683502</v>
      </c>
      <c r="G87" s="637">
        <v>0.29365756086730099</v>
      </c>
    </row>
    <row r="88" spans="1:7" ht="12.75">
      <c r="A88" s="633" t="s">
        <v>781</v>
      </c>
      <c r="B88" s="634" t="s">
        <v>325</v>
      </c>
      <c r="C88" s="634" t="s">
        <v>782</v>
      </c>
      <c r="D88" s="634" t="s">
        <v>127</v>
      </c>
      <c r="E88" s="635">
        <v>1437.94</v>
      </c>
      <c r="F88" s="636">
        <v>1861.3315974613299</v>
      </c>
      <c r="G88" s="637">
        <v>0.29444315997978399</v>
      </c>
    </row>
    <row r="89" spans="1:7" ht="12.75">
      <c r="A89" s="633" t="s">
        <v>783</v>
      </c>
      <c r="B89" s="634" t="s">
        <v>325</v>
      </c>
      <c r="C89" s="634" t="s">
        <v>784</v>
      </c>
      <c r="D89" s="634" t="s">
        <v>127</v>
      </c>
      <c r="E89" s="635">
        <v>1326.6</v>
      </c>
      <c r="F89" s="636">
        <v>1715.5594646991101</v>
      </c>
      <c r="G89" s="637">
        <v>0.293200259836503</v>
      </c>
    </row>
    <row r="90" spans="1:7" ht="12.75">
      <c r="A90" s="633" t="s">
        <v>785</v>
      </c>
      <c r="B90" s="634" t="s">
        <v>325</v>
      </c>
      <c r="C90" s="634" t="s">
        <v>786</v>
      </c>
      <c r="D90" s="634" t="s">
        <v>127</v>
      </c>
      <c r="E90" s="635">
        <v>1326.6</v>
      </c>
      <c r="F90" s="636">
        <v>1715.5594646991101</v>
      </c>
      <c r="G90" s="637">
        <v>0.293200259836503</v>
      </c>
    </row>
    <row r="91" spans="1:7" ht="12.75">
      <c r="A91" s="633" t="s">
        <v>787</v>
      </c>
      <c r="B91" s="634" t="s">
        <v>325</v>
      </c>
      <c r="C91" s="634" t="s">
        <v>788</v>
      </c>
      <c r="D91" s="634" t="s">
        <v>127</v>
      </c>
      <c r="E91" s="635">
        <v>1600.93</v>
      </c>
      <c r="F91" s="636">
        <v>2070.3310007588798</v>
      </c>
      <c r="G91" s="637">
        <v>0.29320519995182998</v>
      </c>
    </row>
    <row r="92" spans="1:7" ht="12.75">
      <c r="A92" s="633" t="s">
        <v>564</v>
      </c>
      <c r="B92" s="634" t="s">
        <v>325</v>
      </c>
      <c r="C92" s="634" t="s">
        <v>789</v>
      </c>
      <c r="D92" s="634" t="s">
        <v>127</v>
      </c>
      <c r="E92" s="635">
        <v>1935.5</v>
      </c>
      <c r="F92" s="636">
        <v>2507.10083472729</v>
      </c>
      <c r="G92" s="637">
        <v>0.29532463690379002</v>
      </c>
    </row>
    <row r="93" spans="1:7" ht="12.75">
      <c r="A93" s="633" t="s">
        <v>790</v>
      </c>
      <c r="B93" s="634" t="s">
        <v>325</v>
      </c>
      <c r="C93" s="634" t="s">
        <v>791</v>
      </c>
      <c r="D93" s="634" t="s">
        <v>127</v>
      </c>
      <c r="E93" s="635">
        <v>2032.47</v>
      </c>
      <c r="F93" s="636">
        <v>2629.1681676988801</v>
      </c>
      <c r="G93" s="637">
        <v>0.293582767617176</v>
      </c>
    </row>
    <row r="94" spans="1:7" ht="12.75">
      <c r="A94" s="633" t="s">
        <v>792</v>
      </c>
      <c r="B94" s="634" t="s">
        <v>325</v>
      </c>
      <c r="C94" s="634" t="s">
        <v>793</v>
      </c>
      <c r="D94" s="634" t="s">
        <v>127</v>
      </c>
      <c r="E94" s="635">
        <v>1536.83</v>
      </c>
      <c r="F94" s="636">
        <v>1987.7786657041499</v>
      </c>
      <c r="G94" s="637">
        <v>0.29342781290328301</v>
      </c>
    </row>
    <row r="95" spans="1:7" ht="12.75">
      <c r="A95" s="633" t="s">
        <v>538</v>
      </c>
      <c r="B95" s="634" t="s">
        <v>325</v>
      </c>
      <c r="C95" s="634" t="s">
        <v>794</v>
      </c>
      <c r="D95" s="634" t="s">
        <v>127</v>
      </c>
      <c r="E95" s="635">
        <v>1480.75</v>
      </c>
      <c r="F95" s="636">
        <v>1914.7848749827299</v>
      </c>
      <c r="G95" s="637">
        <v>0.293118267758049</v>
      </c>
    </row>
    <row r="96" spans="1:7" ht="12.75">
      <c r="A96" s="633" t="s">
        <v>795</v>
      </c>
      <c r="B96" s="634" t="s">
        <v>325</v>
      </c>
      <c r="C96" s="634" t="s">
        <v>796</v>
      </c>
      <c r="D96" s="634" t="s">
        <v>127</v>
      </c>
      <c r="E96" s="635">
        <v>1228.6099999999999</v>
      </c>
      <c r="F96" s="636">
        <v>1589.34001294839</v>
      </c>
      <c r="G96" s="637">
        <v>0.29360823446691298</v>
      </c>
    </row>
    <row r="97" spans="1:7" ht="12.75">
      <c r="A97" s="633" t="s">
        <v>797</v>
      </c>
      <c r="B97" s="634" t="s">
        <v>325</v>
      </c>
      <c r="C97" s="634" t="s">
        <v>798</v>
      </c>
      <c r="D97" s="634" t="s">
        <v>127</v>
      </c>
      <c r="E97" s="635">
        <v>1152.45</v>
      </c>
      <c r="F97" s="636">
        <v>1490.1725103690401</v>
      </c>
      <c r="G97" s="637">
        <v>0.29304742970978098</v>
      </c>
    </row>
    <row r="98" spans="1:7" ht="12.75">
      <c r="A98" s="633" t="s">
        <v>799</v>
      </c>
      <c r="B98" s="634" t="s">
        <v>325</v>
      </c>
      <c r="C98" s="634" t="s">
        <v>800</v>
      </c>
      <c r="D98" s="634" t="s">
        <v>127</v>
      </c>
      <c r="E98" s="635">
        <v>1472.73</v>
      </c>
      <c r="F98" s="636">
        <v>1905.2263306494201</v>
      </c>
      <c r="G98" s="637">
        <v>0.29366980413885801</v>
      </c>
    </row>
    <row r="99" spans="1:7" ht="12.75">
      <c r="A99" s="633" t="s">
        <v>801</v>
      </c>
      <c r="B99" s="634" t="s">
        <v>325</v>
      </c>
      <c r="C99" s="634" t="s">
        <v>802</v>
      </c>
      <c r="D99" s="634" t="s">
        <v>127</v>
      </c>
      <c r="E99" s="635">
        <v>1600.93</v>
      </c>
      <c r="F99" s="636">
        <v>2070.3310007588798</v>
      </c>
      <c r="G99" s="637">
        <v>0.29320519995182998</v>
      </c>
    </row>
    <row r="100" spans="1:7" ht="12.75">
      <c r="A100" s="633" t="s">
        <v>533</v>
      </c>
      <c r="B100" s="634" t="s">
        <v>325</v>
      </c>
      <c r="C100" s="634" t="s">
        <v>803</v>
      </c>
      <c r="D100" s="634" t="s">
        <v>127</v>
      </c>
      <c r="E100" s="635">
        <v>586.85</v>
      </c>
      <c r="F100" s="636">
        <v>755.20758541931002</v>
      </c>
      <c r="G100" s="637">
        <v>0.28688350586914901</v>
      </c>
    </row>
    <row r="101" spans="1:7" ht="12.75">
      <c r="A101" s="633" t="s">
        <v>528</v>
      </c>
      <c r="B101" s="634" t="s">
        <v>325</v>
      </c>
      <c r="C101" s="634" t="s">
        <v>804</v>
      </c>
      <c r="D101" s="634" t="s">
        <v>127</v>
      </c>
      <c r="E101" s="635">
        <v>558.88</v>
      </c>
      <c r="F101" s="636">
        <v>719.54319203267596</v>
      </c>
      <c r="G101" s="637">
        <v>0.28747350420962597</v>
      </c>
    </row>
    <row r="102" spans="1:7" ht="12.75">
      <c r="A102" s="633" t="s">
        <v>805</v>
      </c>
      <c r="B102" s="634" t="s">
        <v>325</v>
      </c>
      <c r="C102" s="634" t="s">
        <v>806</v>
      </c>
      <c r="D102" s="634" t="s">
        <v>127</v>
      </c>
      <c r="E102" s="635">
        <v>470.42</v>
      </c>
      <c r="F102" s="636">
        <v>603.23942624847598</v>
      </c>
      <c r="G102" s="637">
        <v>0.28234221812098997</v>
      </c>
    </row>
    <row r="103" spans="1:7" ht="12.75">
      <c r="A103" s="633" t="s">
        <v>807</v>
      </c>
      <c r="B103" s="634" t="s">
        <v>325</v>
      </c>
      <c r="C103" s="634" t="s">
        <v>808</v>
      </c>
      <c r="D103" s="634" t="s">
        <v>127</v>
      </c>
      <c r="E103" s="635">
        <v>401.44</v>
      </c>
      <c r="F103" s="636">
        <v>514.534521488015</v>
      </c>
      <c r="G103" s="637">
        <v>0.281722104145115</v>
      </c>
    </row>
    <row r="104" spans="1:7" ht="12.75">
      <c r="A104" s="633" t="s">
        <v>560</v>
      </c>
      <c r="B104" s="634" t="s">
        <v>325</v>
      </c>
      <c r="C104" s="634" t="s">
        <v>809</v>
      </c>
      <c r="D104" s="634" t="s">
        <v>127</v>
      </c>
      <c r="E104" s="635">
        <v>1600.93</v>
      </c>
      <c r="F104" s="636">
        <v>2070.3310007588798</v>
      </c>
      <c r="G104" s="637">
        <v>0.29320519995182998</v>
      </c>
    </row>
    <row r="105" spans="1:7" ht="12.75">
      <c r="A105" s="633" t="s">
        <v>810</v>
      </c>
      <c r="B105" s="634" t="s">
        <v>325</v>
      </c>
      <c r="C105" s="634" t="s">
        <v>811</v>
      </c>
      <c r="D105" s="634" t="s">
        <v>127</v>
      </c>
      <c r="E105" s="635">
        <v>1196.56</v>
      </c>
      <c r="F105" s="636">
        <v>1548.06384542103</v>
      </c>
      <c r="G105" s="637">
        <v>0.29376198888566202</v>
      </c>
    </row>
    <row r="106" spans="1:7" ht="12.75">
      <c r="A106" s="633" t="s">
        <v>553</v>
      </c>
      <c r="B106" s="634" t="s">
        <v>325</v>
      </c>
      <c r="C106" s="634" t="s">
        <v>812</v>
      </c>
      <c r="D106" s="634" t="s">
        <v>127</v>
      </c>
      <c r="E106" s="635">
        <v>1600.93</v>
      </c>
      <c r="F106" s="636">
        <v>2070.3310007588798</v>
      </c>
      <c r="G106" s="637">
        <v>0.29320519995182998</v>
      </c>
    </row>
    <row r="107" spans="1:7" ht="12.75">
      <c r="A107" s="633" t="s">
        <v>545</v>
      </c>
      <c r="B107" s="634" t="s">
        <v>325</v>
      </c>
      <c r="C107" s="634" t="s">
        <v>813</v>
      </c>
      <c r="D107" s="634" t="s">
        <v>127</v>
      </c>
      <c r="E107" s="635">
        <v>680.39</v>
      </c>
      <c r="F107" s="636">
        <v>879.39851417675004</v>
      </c>
      <c r="G107" s="637">
        <v>0.29249182700620202</v>
      </c>
    </row>
    <row r="108" spans="1:7" ht="12.75">
      <c r="A108" s="633" t="s">
        <v>814</v>
      </c>
      <c r="B108" s="634" t="s">
        <v>325</v>
      </c>
      <c r="C108" s="634" t="s">
        <v>815</v>
      </c>
      <c r="D108" s="634" t="s">
        <v>127</v>
      </c>
      <c r="E108" s="635">
        <v>1276</v>
      </c>
      <c r="F108" s="636">
        <v>1648.1656897478499</v>
      </c>
      <c r="G108" s="637">
        <v>0.29166590105631102</v>
      </c>
    </row>
    <row r="109" spans="1:7" ht="12.75">
      <c r="A109" s="633" t="s">
        <v>816</v>
      </c>
      <c r="B109" s="634" t="s">
        <v>325</v>
      </c>
      <c r="C109" s="634" t="s">
        <v>817</v>
      </c>
      <c r="D109" s="634" t="s">
        <v>404</v>
      </c>
      <c r="E109" s="635">
        <v>1859.02</v>
      </c>
      <c r="F109" s="636">
        <v>2405.2548060992699</v>
      </c>
      <c r="G109" s="637">
        <v>0.29382944029610703</v>
      </c>
    </row>
    <row r="110" spans="1:7" ht="12.75">
      <c r="A110" s="633" t="s">
        <v>818</v>
      </c>
      <c r="B110" s="634" t="s">
        <v>325</v>
      </c>
      <c r="C110" s="634" t="s">
        <v>819</v>
      </c>
      <c r="D110" s="634" t="s">
        <v>127</v>
      </c>
      <c r="E110" s="635">
        <v>929.51</v>
      </c>
      <c r="F110" s="636">
        <v>1202.6274030496299</v>
      </c>
      <c r="G110" s="637">
        <v>0.29382944029610703</v>
      </c>
    </row>
    <row r="111" spans="1:7" ht="12.75">
      <c r="A111" s="633" t="s">
        <v>820</v>
      </c>
      <c r="B111" s="634" t="s">
        <v>325</v>
      </c>
      <c r="C111" s="634" t="s">
        <v>821</v>
      </c>
      <c r="D111" s="634" t="s">
        <v>127</v>
      </c>
      <c r="E111" s="635">
        <v>929.51</v>
      </c>
      <c r="F111" s="636">
        <v>1202.6274030496299</v>
      </c>
      <c r="G111" s="637">
        <v>0.29382944029610703</v>
      </c>
    </row>
    <row r="112" spans="1:7" ht="12.75">
      <c r="A112" s="633" t="s">
        <v>822</v>
      </c>
      <c r="B112" s="634" t="s">
        <v>325</v>
      </c>
      <c r="C112" s="634" t="s">
        <v>823</v>
      </c>
      <c r="D112" s="634" t="s">
        <v>127</v>
      </c>
      <c r="E112" s="635">
        <v>1600.93</v>
      </c>
      <c r="F112" s="636">
        <v>2070.3310007588798</v>
      </c>
      <c r="G112" s="637">
        <v>0.29320519995182998</v>
      </c>
    </row>
    <row r="113" spans="1:7" ht="12.75">
      <c r="A113" s="633" t="s">
        <v>824</v>
      </c>
      <c r="B113" s="634" t="s">
        <v>325</v>
      </c>
      <c r="C113" s="634" t="s">
        <v>825</v>
      </c>
      <c r="D113" s="634" t="s">
        <v>127</v>
      </c>
      <c r="E113" s="635">
        <v>1196.56</v>
      </c>
      <c r="F113" s="636">
        <v>1548.06384542103</v>
      </c>
      <c r="G113" s="637">
        <v>0.29376198888566202</v>
      </c>
    </row>
    <row r="114" spans="1:7" ht="12.75">
      <c r="A114" s="633" t="s">
        <v>826</v>
      </c>
      <c r="B114" s="634" t="s">
        <v>325</v>
      </c>
      <c r="C114" s="634" t="s">
        <v>827</v>
      </c>
      <c r="D114" s="634" t="s">
        <v>127</v>
      </c>
      <c r="E114" s="635">
        <v>960.02</v>
      </c>
      <c r="F114" s="636">
        <v>1239.5345133687799</v>
      </c>
      <c r="G114" s="637">
        <v>0.29115488569902398</v>
      </c>
    </row>
    <row r="115" spans="1:7" ht="12.75">
      <c r="A115" s="628" t="s">
        <v>828</v>
      </c>
      <c r="B115" s="629" t="s">
        <v>325</v>
      </c>
      <c r="C115" s="629" t="s">
        <v>829</v>
      </c>
      <c r="D115" s="630"/>
      <c r="E115" s="630"/>
      <c r="F115" s="631"/>
      <c r="G115" s="632"/>
    </row>
    <row r="116" spans="1:7" ht="12.75">
      <c r="A116" s="633" t="s">
        <v>830</v>
      </c>
      <c r="B116" s="634" t="s">
        <v>325</v>
      </c>
      <c r="C116" s="634" t="s">
        <v>831</v>
      </c>
      <c r="D116" s="634" t="s">
        <v>404</v>
      </c>
      <c r="E116" s="635">
        <v>4162.1400000000003</v>
      </c>
      <c r="F116" s="636">
        <v>5393.7687088508001</v>
      </c>
      <c r="G116" s="637">
        <v>0.29591236932222298</v>
      </c>
    </row>
    <row r="117" spans="1:7" ht="12.75">
      <c r="A117" s="633" t="s">
        <v>832</v>
      </c>
      <c r="B117" s="634" t="s">
        <v>325</v>
      </c>
      <c r="C117" s="634" t="s">
        <v>833</v>
      </c>
      <c r="D117" s="634" t="s">
        <v>404</v>
      </c>
      <c r="E117" s="635">
        <v>8324.27</v>
      </c>
      <c r="F117" s="636">
        <v>10787.5374177016</v>
      </c>
      <c r="G117" s="637">
        <v>0.29591392611022899</v>
      </c>
    </row>
    <row r="118" spans="1:7" ht="12.75">
      <c r="A118" s="633" t="s">
        <v>834</v>
      </c>
      <c r="B118" s="634" t="s">
        <v>325</v>
      </c>
      <c r="C118" s="634" t="s">
        <v>835</v>
      </c>
      <c r="D118" s="634" t="s">
        <v>404</v>
      </c>
      <c r="E118" s="635">
        <v>12483.65</v>
      </c>
      <c r="F118" s="636">
        <v>16177.942641535699</v>
      </c>
      <c r="G118" s="637">
        <v>0.29593048840168901</v>
      </c>
    </row>
    <row r="119" spans="1:7" ht="12.75">
      <c r="A119" s="633" t="s">
        <v>836</v>
      </c>
      <c r="B119" s="634" t="s">
        <v>325</v>
      </c>
      <c r="C119" s="634" t="s">
        <v>837</v>
      </c>
      <c r="D119" s="634" t="s">
        <v>404</v>
      </c>
      <c r="E119" s="635">
        <v>2679.02</v>
      </c>
      <c r="F119" s="636">
        <v>3469.3926440318501</v>
      </c>
      <c r="G119" s="637">
        <v>0.29502304724557699</v>
      </c>
    </row>
    <row r="120" spans="1:7" ht="12.75">
      <c r="A120" s="633" t="s">
        <v>838</v>
      </c>
      <c r="B120" s="634" t="s">
        <v>325</v>
      </c>
      <c r="C120" s="634" t="s">
        <v>839</v>
      </c>
      <c r="D120" s="634" t="s">
        <v>404</v>
      </c>
      <c r="E120" s="635">
        <v>4074.7</v>
      </c>
      <c r="F120" s="636">
        <v>5279.5359131086398</v>
      </c>
      <c r="G120" s="637">
        <v>0.29568702312038603</v>
      </c>
    </row>
    <row r="121" spans="1:7" ht="12.75">
      <c r="A121" s="633" t="s">
        <v>840</v>
      </c>
      <c r="B121" s="634" t="s">
        <v>325</v>
      </c>
      <c r="C121" s="634" t="s">
        <v>841</v>
      </c>
      <c r="D121" s="634" t="s">
        <v>404</v>
      </c>
      <c r="E121" s="635">
        <v>8106.64</v>
      </c>
      <c r="F121" s="636">
        <v>10506.8737130097</v>
      </c>
      <c r="G121" s="637">
        <v>0.29608243526414502</v>
      </c>
    </row>
    <row r="122" spans="1:7" ht="12.75">
      <c r="A122" s="633" t="s">
        <v>842</v>
      </c>
      <c r="B122" s="634" t="s">
        <v>325</v>
      </c>
      <c r="C122" s="634" t="s">
        <v>843</v>
      </c>
      <c r="D122" s="634" t="s">
        <v>404</v>
      </c>
      <c r="E122" s="635">
        <v>4074.7</v>
      </c>
      <c r="F122" s="636">
        <v>5279.5359131086398</v>
      </c>
      <c r="G122" s="637">
        <v>0.29568702312038603</v>
      </c>
    </row>
    <row r="123" spans="1:7" ht="12.75">
      <c r="A123" s="633" t="s">
        <v>844</v>
      </c>
      <c r="B123" s="634" t="s">
        <v>325</v>
      </c>
      <c r="C123" s="634" t="s">
        <v>845</v>
      </c>
      <c r="D123" s="634" t="s">
        <v>404</v>
      </c>
      <c r="E123" s="635">
        <v>8106.64</v>
      </c>
      <c r="F123" s="636">
        <v>10506.8737130097</v>
      </c>
      <c r="G123" s="637">
        <v>0.29608243526414502</v>
      </c>
    </row>
    <row r="124" spans="1:7" ht="12.75">
      <c r="A124" s="633" t="s">
        <v>846</v>
      </c>
      <c r="B124" s="634" t="s">
        <v>325</v>
      </c>
      <c r="C124" s="634" t="s">
        <v>847</v>
      </c>
      <c r="D124" s="634" t="s">
        <v>848</v>
      </c>
      <c r="E124" s="635">
        <v>7573.53</v>
      </c>
      <c r="F124" s="636">
        <v>9808.5940358673906</v>
      </c>
      <c r="G124" s="637">
        <v>0.29511522841625798</v>
      </c>
    </row>
    <row r="125" spans="1:7" ht="12.75">
      <c r="A125" s="628" t="s">
        <v>849</v>
      </c>
      <c r="B125" s="629" t="s">
        <v>325</v>
      </c>
      <c r="C125" s="629" t="s">
        <v>850</v>
      </c>
      <c r="D125" s="630"/>
      <c r="E125" s="630"/>
      <c r="F125" s="631"/>
      <c r="G125" s="632"/>
    </row>
    <row r="126" spans="1:7" ht="12.75">
      <c r="A126" s="633" t="s">
        <v>851</v>
      </c>
      <c r="B126" s="634" t="s">
        <v>325</v>
      </c>
      <c r="C126" s="634" t="s">
        <v>852</v>
      </c>
      <c r="D126" s="634" t="s">
        <v>848</v>
      </c>
      <c r="E126" s="635">
        <v>6697.8</v>
      </c>
      <c r="F126" s="636">
        <v>8667.7675170660495</v>
      </c>
      <c r="G126" s="637">
        <v>0.29412157978232401</v>
      </c>
    </row>
    <row r="127" spans="1:7" ht="12.75">
      <c r="A127" s="633" t="s">
        <v>853</v>
      </c>
      <c r="B127" s="634" t="s">
        <v>325</v>
      </c>
      <c r="C127" s="634" t="s">
        <v>854</v>
      </c>
      <c r="D127" s="634" t="s">
        <v>848</v>
      </c>
      <c r="E127" s="635">
        <v>2396.58</v>
      </c>
      <c r="F127" s="636">
        <v>3098.13422167925</v>
      </c>
      <c r="G127" s="637">
        <v>0.29273140127984498</v>
      </c>
    </row>
    <row r="128" spans="1:7" ht="12.75">
      <c r="A128" s="633" t="s">
        <v>855</v>
      </c>
      <c r="B128" s="634" t="s">
        <v>325</v>
      </c>
      <c r="C128" s="634" t="s">
        <v>856</v>
      </c>
      <c r="D128" s="634" t="s">
        <v>848</v>
      </c>
      <c r="E128" s="635">
        <v>11786.32</v>
      </c>
      <c r="F128" s="636">
        <v>15253.1694870429</v>
      </c>
      <c r="G128" s="637">
        <v>0.29414180906702903</v>
      </c>
    </row>
    <row r="129" spans="1:7" ht="12.75">
      <c r="A129" s="633" t="s">
        <v>857</v>
      </c>
      <c r="B129" s="634" t="s">
        <v>325</v>
      </c>
      <c r="C129" s="634" t="s">
        <v>858</v>
      </c>
      <c r="D129" s="634" t="s">
        <v>848</v>
      </c>
      <c r="E129" s="635">
        <v>7693.8</v>
      </c>
      <c r="F129" s="636">
        <v>9950.1374115710496</v>
      </c>
      <c r="G129" s="637">
        <v>0.29326696971211302</v>
      </c>
    </row>
    <row r="130" spans="1:7" ht="12.75">
      <c r="A130" s="633" t="s">
        <v>859</v>
      </c>
      <c r="B130" s="634" t="s">
        <v>325</v>
      </c>
      <c r="C130" s="634" t="s">
        <v>782</v>
      </c>
      <c r="D130" s="634" t="s">
        <v>127</v>
      </c>
      <c r="E130" s="635">
        <v>1437.94</v>
      </c>
      <c r="F130" s="636">
        <v>1861.3315974613299</v>
      </c>
      <c r="G130" s="637">
        <v>0.29444315997978399</v>
      </c>
    </row>
    <row r="131" spans="1:7" ht="12.75">
      <c r="A131" s="633" t="s">
        <v>860</v>
      </c>
      <c r="B131" s="634" t="s">
        <v>325</v>
      </c>
      <c r="C131" s="634" t="s">
        <v>861</v>
      </c>
      <c r="D131" s="634" t="s">
        <v>127</v>
      </c>
      <c r="E131" s="635">
        <v>1326.6</v>
      </c>
      <c r="F131" s="636">
        <v>1715.5594646991101</v>
      </c>
      <c r="G131" s="637">
        <v>0.293200259836503</v>
      </c>
    </row>
    <row r="132" spans="1:7" ht="12.75">
      <c r="A132" s="633" t="s">
        <v>862</v>
      </c>
      <c r="B132" s="634" t="s">
        <v>325</v>
      </c>
      <c r="C132" s="634" t="s">
        <v>863</v>
      </c>
      <c r="D132" s="634" t="s">
        <v>848</v>
      </c>
      <c r="E132" s="635">
        <v>2030.24</v>
      </c>
      <c r="F132" s="636">
        <v>2628.3564275332301</v>
      </c>
      <c r="G132" s="637">
        <v>0.29460380424640997</v>
      </c>
    </row>
    <row r="133" spans="1:7" ht="12.75">
      <c r="A133" s="633" t="s">
        <v>864</v>
      </c>
      <c r="B133" s="634" t="s">
        <v>325</v>
      </c>
      <c r="C133" s="634" t="s">
        <v>865</v>
      </c>
      <c r="D133" s="634" t="s">
        <v>848</v>
      </c>
      <c r="E133" s="635">
        <v>3154.8</v>
      </c>
      <c r="F133" s="636">
        <v>4087.8840157432801</v>
      </c>
      <c r="G133" s="637">
        <v>0.29576645611236102</v>
      </c>
    </row>
    <row r="134" spans="1:7" ht="12.75">
      <c r="A134" s="633" t="s">
        <v>866</v>
      </c>
      <c r="B134" s="634" t="s">
        <v>325</v>
      </c>
      <c r="C134" s="634" t="s">
        <v>867</v>
      </c>
      <c r="D134" s="634" t="s">
        <v>848</v>
      </c>
      <c r="E134" s="635">
        <v>2483.83</v>
      </c>
      <c r="F134" s="636">
        <v>3212.9122017014502</v>
      </c>
      <c r="G134" s="637">
        <v>0.29353144204774401</v>
      </c>
    </row>
    <row r="135" spans="1:7" ht="12.75">
      <c r="A135" s="633" t="s">
        <v>868</v>
      </c>
      <c r="B135" s="634" t="s">
        <v>325</v>
      </c>
      <c r="C135" s="634" t="s">
        <v>869</v>
      </c>
      <c r="D135" s="634" t="s">
        <v>848</v>
      </c>
      <c r="E135" s="635">
        <v>1688.4</v>
      </c>
      <c r="F135" s="636">
        <v>2184.2114257683502</v>
      </c>
      <c r="G135" s="637">
        <v>0.29365756086730099</v>
      </c>
    </row>
    <row r="136" spans="1:7" ht="12.75">
      <c r="A136" s="633" t="s">
        <v>870</v>
      </c>
      <c r="B136" s="634" t="s">
        <v>325</v>
      </c>
      <c r="C136" s="634" t="s">
        <v>800</v>
      </c>
      <c r="D136" s="634" t="s">
        <v>127</v>
      </c>
      <c r="E136" s="635">
        <v>1472.73</v>
      </c>
      <c r="F136" s="636">
        <v>1905.2263306494201</v>
      </c>
      <c r="G136" s="637">
        <v>0.29366980413885801</v>
      </c>
    </row>
    <row r="137" spans="1:7" ht="12.75">
      <c r="A137" s="633" t="s">
        <v>871</v>
      </c>
      <c r="B137" s="634" t="s">
        <v>325</v>
      </c>
      <c r="C137" s="634" t="s">
        <v>872</v>
      </c>
      <c r="D137" s="634" t="s">
        <v>127</v>
      </c>
      <c r="E137" s="635">
        <v>2722.71</v>
      </c>
      <c r="F137" s="636">
        <v>3526.3287769200901</v>
      </c>
      <c r="G137" s="637">
        <v>0.295154010864211</v>
      </c>
    </row>
    <row r="138" spans="1:7" ht="12.75">
      <c r="A138" s="633" t="s">
        <v>873</v>
      </c>
      <c r="B138" s="634" t="s">
        <v>325</v>
      </c>
      <c r="C138" s="634" t="s">
        <v>791</v>
      </c>
      <c r="D138" s="634" t="s">
        <v>127</v>
      </c>
      <c r="E138" s="635">
        <v>2032.47</v>
      </c>
      <c r="F138" s="636">
        <v>2629.1681676988801</v>
      </c>
      <c r="G138" s="637">
        <v>0.293582767617176</v>
      </c>
    </row>
    <row r="139" spans="1:7" ht="12.75">
      <c r="A139" s="633" t="s">
        <v>874</v>
      </c>
      <c r="B139" s="634" t="s">
        <v>325</v>
      </c>
      <c r="C139" s="634" t="s">
        <v>875</v>
      </c>
      <c r="D139" s="634" t="s">
        <v>127</v>
      </c>
      <c r="E139" s="635">
        <v>1579.34</v>
      </c>
      <c r="F139" s="636">
        <v>2041.47914964235</v>
      </c>
      <c r="G139" s="637">
        <v>0.29261536441953401</v>
      </c>
    </row>
    <row r="140" spans="1:7" ht="12.75">
      <c r="A140" s="633" t="s">
        <v>876</v>
      </c>
      <c r="B140" s="634" t="s">
        <v>325</v>
      </c>
      <c r="C140" s="634" t="s">
        <v>877</v>
      </c>
      <c r="D140" s="634" t="s">
        <v>127</v>
      </c>
      <c r="E140" s="635">
        <v>1891.02</v>
      </c>
      <c r="F140" s="636">
        <v>2445.9720979712201</v>
      </c>
      <c r="G140" s="637">
        <v>0.29346706960857999</v>
      </c>
    </row>
    <row r="141" spans="1:7" ht="12.75">
      <c r="A141" s="633" t="s">
        <v>878</v>
      </c>
      <c r="B141" s="634" t="s">
        <v>325</v>
      </c>
      <c r="C141" s="634" t="s">
        <v>879</v>
      </c>
      <c r="D141" s="634" t="s">
        <v>127</v>
      </c>
      <c r="E141" s="635">
        <v>3734.42</v>
      </c>
      <c r="F141" s="636">
        <v>4835.95117319778</v>
      </c>
      <c r="G141" s="637">
        <v>0.29496713631508398</v>
      </c>
    </row>
    <row r="142" spans="1:7" ht="12.75">
      <c r="A142" s="633" t="s">
        <v>880</v>
      </c>
      <c r="B142" s="634" t="s">
        <v>325</v>
      </c>
      <c r="C142" s="634" t="s">
        <v>881</v>
      </c>
      <c r="D142" s="634" t="s">
        <v>127</v>
      </c>
      <c r="E142" s="635">
        <v>1027.22</v>
      </c>
      <c r="F142" s="636">
        <v>1325.28107111488</v>
      </c>
      <c r="G142" s="637">
        <v>0.29016283864690601</v>
      </c>
    </row>
    <row r="143" spans="1:7" ht="12.75">
      <c r="A143" s="633" t="s">
        <v>882</v>
      </c>
      <c r="B143" s="634" t="s">
        <v>325</v>
      </c>
      <c r="C143" s="634" t="s">
        <v>883</v>
      </c>
      <c r="D143" s="634" t="s">
        <v>848</v>
      </c>
      <c r="E143" s="635">
        <v>6347.8</v>
      </c>
      <c r="F143" s="636">
        <v>8231.5386145720204</v>
      </c>
      <c r="G143" s="637">
        <v>0.29675456293078201</v>
      </c>
    </row>
    <row r="144" spans="1:7" ht="12.75">
      <c r="A144" s="628" t="s">
        <v>884</v>
      </c>
      <c r="B144" s="629" t="s">
        <v>325</v>
      </c>
      <c r="C144" s="629" t="s">
        <v>885</v>
      </c>
      <c r="D144" s="630"/>
      <c r="E144" s="630"/>
      <c r="F144" s="631"/>
      <c r="G144" s="632"/>
    </row>
    <row r="145" spans="1:7" ht="12.75">
      <c r="A145" s="633" t="s">
        <v>886</v>
      </c>
      <c r="B145" s="634" t="s">
        <v>325</v>
      </c>
      <c r="C145" s="634" t="s">
        <v>887</v>
      </c>
      <c r="D145" s="634" t="s">
        <v>404</v>
      </c>
      <c r="E145" s="635">
        <v>5543.66</v>
      </c>
      <c r="F145" s="636">
        <v>7176.3132393339201</v>
      </c>
      <c r="G145" s="637">
        <v>0.294508184003694</v>
      </c>
    </row>
    <row r="146" spans="1:7" ht="12.75">
      <c r="A146" s="633" t="s">
        <v>888</v>
      </c>
      <c r="B146" s="634" t="s">
        <v>325</v>
      </c>
      <c r="C146" s="634" t="s">
        <v>889</v>
      </c>
      <c r="D146" s="634" t="s">
        <v>404</v>
      </c>
      <c r="E146" s="635">
        <v>9561.2800000000007</v>
      </c>
      <c r="F146" s="636">
        <v>12388.489749074601</v>
      </c>
      <c r="G146" s="637">
        <v>0.29569364656977198</v>
      </c>
    </row>
    <row r="147" spans="1:7" ht="12.75">
      <c r="A147" s="633" t="s">
        <v>890</v>
      </c>
      <c r="B147" s="634" t="s">
        <v>325</v>
      </c>
      <c r="C147" s="634" t="s">
        <v>891</v>
      </c>
      <c r="D147" s="634" t="s">
        <v>404</v>
      </c>
      <c r="E147" s="635">
        <v>13111.6</v>
      </c>
      <c r="F147" s="636">
        <v>16991.8816055241</v>
      </c>
      <c r="G147" s="637">
        <v>0.29594264662772901</v>
      </c>
    </row>
    <row r="148" spans="1:7" ht="12.75">
      <c r="A148" s="633" t="s">
        <v>892</v>
      </c>
      <c r="B148" s="634" t="s">
        <v>325</v>
      </c>
      <c r="C148" s="634" t="s">
        <v>893</v>
      </c>
      <c r="D148" s="634" t="s">
        <v>404</v>
      </c>
      <c r="E148" s="635">
        <v>16841.12</v>
      </c>
      <c r="F148" s="636">
        <v>21834.883309233901</v>
      </c>
      <c r="G148" s="637">
        <v>0.29652204302528001</v>
      </c>
    </row>
    <row r="149" spans="1:7" ht="12.75">
      <c r="A149" s="628" t="s">
        <v>894</v>
      </c>
      <c r="B149" s="629" t="s">
        <v>325</v>
      </c>
      <c r="C149" s="629" t="s">
        <v>895</v>
      </c>
      <c r="D149" s="630"/>
      <c r="E149" s="630"/>
      <c r="F149" s="631"/>
      <c r="G149" s="632"/>
    </row>
    <row r="150" spans="1:7" ht="12.75">
      <c r="A150" s="633" t="s">
        <v>896</v>
      </c>
      <c r="B150" s="634" t="s">
        <v>325</v>
      </c>
      <c r="C150" s="634" t="s">
        <v>897</v>
      </c>
      <c r="D150" s="634" t="s">
        <v>573</v>
      </c>
      <c r="E150" s="635">
        <v>0.69</v>
      </c>
      <c r="F150" s="636">
        <v>0.88399435910509205</v>
      </c>
      <c r="G150" s="637">
        <v>0.28115124507984401</v>
      </c>
    </row>
    <row r="151" spans="1:7" ht="12.75">
      <c r="A151" s="633" t="s">
        <v>898</v>
      </c>
      <c r="B151" s="634" t="s">
        <v>325</v>
      </c>
      <c r="C151" s="634" t="s">
        <v>899</v>
      </c>
      <c r="D151" s="634" t="s">
        <v>573</v>
      </c>
      <c r="E151" s="635">
        <v>0.64</v>
      </c>
      <c r="F151" s="636">
        <v>0.80219698348446999</v>
      </c>
      <c r="G151" s="637">
        <v>0.25343278669448399</v>
      </c>
    </row>
    <row r="152" spans="1:7" ht="12.75">
      <c r="A152" s="633" t="s">
        <v>900</v>
      </c>
      <c r="B152" s="634" t="s">
        <v>325</v>
      </c>
      <c r="C152" s="634" t="s">
        <v>901</v>
      </c>
      <c r="D152" s="634" t="s">
        <v>902</v>
      </c>
      <c r="E152" s="635">
        <v>1263.96</v>
      </c>
      <c r="F152" s="636">
        <v>1609.89907290527</v>
      </c>
      <c r="G152" s="637">
        <v>0.27369463662242</v>
      </c>
    </row>
    <row r="153" spans="1:7" ht="12.75">
      <c r="A153" s="633" t="s">
        <v>903</v>
      </c>
      <c r="B153" s="634" t="s">
        <v>325</v>
      </c>
      <c r="C153" s="634" t="s">
        <v>904</v>
      </c>
      <c r="D153" s="634" t="s">
        <v>902</v>
      </c>
      <c r="E153" s="635">
        <v>893</v>
      </c>
      <c r="F153" s="636">
        <v>1134.60213132883</v>
      </c>
      <c r="G153" s="637">
        <v>0.27055109891246099</v>
      </c>
    </row>
    <row r="154" spans="1:7" ht="12.75">
      <c r="A154" s="633" t="s">
        <v>905</v>
      </c>
      <c r="B154" s="634" t="s">
        <v>325</v>
      </c>
      <c r="C154" s="634" t="s">
        <v>906</v>
      </c>
      <c r="D154" s="634" t="s">
        <v>848</v>
      </c>
      <c r="E154" s="635">
        <v>468.66</v>
      </c>
      <c r="F154" s="636">
        <v>594.41335120661597</v>
      </c>
      <c r="G154" s="637">
        <v>0.26832533437164702</v>
      </c>
    </row>
    <row r="155" spans="1:7" ht="12.75">
      <c r="A155" s="633" t="s">
        <v>907</v>
      </c>
      <c r="B155" s="634" t="s">
        <v>325</v>
      </c>
      <c r="C155" s="634" t="s">
        <v>908</v>
      </c>
      <c r="D155" s="634" t="s">
        <v>902</v>
      </c>
      <c r="E155" s="635">
        <v>1355.08</v>
      </c>
      <c r="F155" s="636">
        <v>1712.2897641454899</v>
      </c>
      <c r="G155" s="637">
        <v>0.26360787860900098</v>
      </c>
    </row>
    <row r="156" spans="1:7" ht="12.75">
      <c r="A156" s="633" t="s">
        <v>909</v>
      </c>
      <c r="B156" s="634" t="s">
        <v>325</v>
      </c>
      <c r="C156" s="634" t="s">
        <v>910</v>
      </c>
      <c r="D156" s="634" t="s">
        <v>573</v>
      </c>
      <c r="E156" s="635">
        <v>0.36</v>
      </c>
      <c r="F156" s="636">
        <v>0.45152153308735798</v>
      </c>
      <c r="G156" s="637">
        <v>0.25422648079821603</v>
      </c>
    </row>
    <row r="157" spans="1:7" ht="12.75">
      <c r="A157" s="633" t="s">
        <v>911</v>
      </c>
      <c r="B157" s="634" t="s">
        <v>325</v>
      </c>
      <c r="C157" s="634" t="s">
        <v>912</v>
      </c>
      <c r="D157" s="634" t="s">
        <v>573</v>
      </c>
      <c r="E157" s="635">
        <v>0.28000000000000003</v>
      </c>
      <c r="F157" s="636">
        <v>0.37914819442193598</v>
      </c>
      <c r="G157" s="637">
        <v>0.354100694364058</v>
      </c>
    </row>
    <row r="158" spans="1:7" ht="12.75">
      <c r="A158" s="633" t="s">
        <v>913</v>
      </c>
      <c r="B158" s="634" t="s">
        <v>325</v>
      </c>
      <c r="C158" s="634" t="s">
        <v>914</v>
      </c>
      <c r="D158" s="634" t="s">
        <v>573</v>
      </c>
      <c r="E158" s="635">
        <v>0.17</v>
      </c>
      <c r="F158" s="636">
        <v>0.23191392969573199</v>
      </c>
      <c r="G158" s="637">
        <v>0.364199586445484</v>
      </c>
    </row>
    <row r="159" spans="1:7" ht="19.350000000000001">
      <c r="A159" s="633" t="s">
        <v>915</v>
      </c>
      <c r="B159" s="634" t="s">
        <v>325</v>
      </c>
      <c r="C159" s="634" t="s">
        <v>916</v>
      </c>
      <c r="D159" s="634" t="s">
        <v>848</v>
      </c>
      <c r="E159" s="635">
        <v>555.15</v>
      </c>
      <c r="F159" s="636">
        <v>703.36521772419405</v>
      </c>
      <c r="G159" s="637">
        <v>0.26698228897450099</v>
      </c>
    </row>
    <row r="160" spans="1:7" ht="12.75">
      <c r="A160" s="633" t="s">
        <v>917</v>
      </c>
      <c r="B160" s="634" t="s">
        <v>325</v>
      </c>
      <c r="C160" s="634" t="s">
        <v>918</v>
      </c>
      <c r="D160" s="634" t="s">
        <v>127</v>
      </c>
      <c r="E160" s="635">
        <v>619.88</v>
      </c>
      <c r="F160" s="636">
        <v>797.82837708532395</v>
      </c>
      <c r="G160" s="637">
        <v>0.28706907318404201</v>
      </c>
    </row>
    <row r="161" spans="1:7" ht="12.75">
      <c r="A161" s="633" t="s">
        <v>919</v>
      </c>
      <c r="B161" s="634" t="s">
        <v>325</v>
      </c>
      <c r="C161" s="634" t="s">
        <v>920</v>
      </c>
      <c r="D161" s="634" t="s">
        <v>127</v>
      </c>
      <c r="E161" s="635">
        <v>380.02</v>
      </c>
      <c r="F161" s="636">
        <v>486.357591742929</v>
      </c>
      <c r="G161" s="637">
        <v>0.279821040321374</v>
      </c>
    </row>
    <row r="162" spans="1:7" ht="12.75">
      <c r="A162" s="633" t="s">
        <v>921</v>
      </c>
      <c r="B162" s="634" t="s">
        <v>325</v>
      </c>
      <c r="C162" s="634" t="s">
        <v>922</v>
      </c>
      <c r="D162" s="634" t="s">
        <v>127</v>
      </c>
      <c r="E162" s="635">
        <v>443.84</v>
      </c>
      <c r="F162" s="636">
        <v>569.56107524023105</v>
      </c>
      <c r="G162" s="637">
        <v>0.283257649694103</v>
      </c>
    </row>
    <row r="163" spans="1:7" ht="12.75">
      <c r="A163" s="628" t="s">
        <v>923</v>
      </c>
      <c r="B163" s="629" t="s">
        <v>325</v>
      </c>
      <c r="C163" s="629" t="s">
        <v>924</v>
      </c>
      <c r="D163" s="630"/>
      <c r="E163" s="630"/>
      <c r="F163" s="631"/>
      <c r="G163" s="632"/>
    </row>
    <row r="164" spans="1:7" ht="12.75">
      <c r="A164" s="633" t="s">
        <v>925</v>
      </c>
      <c r="B164" s="634" t="s">
        <v>325</v>
      </c>
      <c r="C164" s="634" t="s">
        <v>926</v>
      </c>
      <c r="D164" s="634" t="s">
        <v>404</v>
      </c>
      <c r="E164" s="635">
        <v>1021.81</v>
      </c>
      <c r="F164" s="636">
        <v>1319.1288263941599</v>
      </c>
      <c r="G164" s="637">
        <v>0.29097271155514098</v>
      </c>
    </row>
    <row r="165" spans="1:7" ht="12.75">
      <c r="A165" s="633" t="s">
        <v>927</v>
      </c>
      <c r="B165" s="634" t="s">
        <v>325</v>
      </c>
      <c r="C165" s="634" t="s">
        <v>928</v>
      </c>
      <c r="D165" s="634" t="s">
        <v>404</v>
      </c>
      <c r="E165" s="635">
        <v>1247.01</v>
      </c>
      <c r="F165" s="636">
        <v>1608.2330388427699</v>
      </c>
      <c r="G165" s="637">
        <v>0.28967132488333702</v>
      </c>
    </row>
    <row r="166" spans="1:7" ht="12.75">
      <c r="A166" s="633" t="s">
        <v>929</v>
      </c>
      <c r="B166" s="634" t="s">
        <v>325</v>
      </c>
      <c r="C166" s="634" t="s">
        <v>930</v>
      </c>
      <c r="D166" s="634" t="s">
        <v>404</v>
      </c>
      <c r="E166" s="635">
        <v>2205.39</v>
      </c>
      <c r="F166" s="636">
        <v>2847.3316324440002</v>
      </c>
      <c r="G166" s="637">
        <v>0.29107850876443397</v>
      </c>
    </row>
    <row r="167" spans="1:7" ht="12.75">
      <c r="A167" s="633" t="s">
        <v>931</v>
      </c>
      <c r="B167" s="634" t="s">
        <v>325</v>
      </c>
      <c r="C167" s="634" t="s">
        <v>932</v>
      </c>
      <c r="D167" s="634" t="s">
        <v>404</v>
      </c>
      <c r="E167" s="635">
        <v>3911.05</v>
      </c>
      <c r="F167" s="636">
        <v>5052.9674030240603</v>
      </c>
      <c r="G167" s="637">
        <v>0.29197207988239998</v>
      </c>
    </row>
    <row r="168" spans="1:7" ht="12.75">
      <c r="A168" s="633" t="s">
        <v>933</v>
      </c>
      <c r="B168" s="634" t="s">
        <v>325</v>
      </c>
      <c r="C168" s="634" t="s">
        <v>934</v>
      </c>
      <c r="D168" s="634" t="s">
        <v>404</v>
      </c>
      <c r="E168" s="635">
        <v>1020.93</v>
      </c>
      <c r="F168" s="636">
        <v>1323.0490183720899</v>
      </c>
      <c r="G168" s="637">
        <v>0.29592530180530302</v>
      </c>
    </row>
    <row r="169" spans="1:7" ht="12.75">
      <c r="A169" s="628" t="s">
        <v>935</v>
      </c>
      <c r="B169" s="629" t="s">
        <v>325</v>
      </c>
      <c r="C169" s="629" t="s">
        <v>936</v>
      </c>
      <c r="D169" s="630"/>
      <c r="E169" s="630"/>
      <c r="F169" s="631"/>
      <c r="G169" s="632"/>
    </row>
    <row r="170" spans="1:7" ht="12.75">
      <c r="A170" s="633" t="s">
        <v>937</v>
      </c>
      <c r="B170" s="634" t="s">
        <v>325</v>
      </c>
      <c r="C170" s="634" t="s">
        <v>938</v>
      </c>
      <c r="D170" s="634" t="s">
        <v>404</v>
      </c>
      <c r="E170" s="635">
        <v>496.42</v>
      </c>
      <c r="F170" s="636">
        <v>634.20971796930303</v>
      </c>
      <c r="G170" s="637">
        <v>0.27756681432920299</v>
      </c>
    </row>
    <row r="171" spans="1:7" ht="12.75">
      <c r="A171" s="633" t="s">
        <v>939</v>
      </c>
      <c r="B171" s="634" t="s">
        <v>325</v>
      </c>
      <c r="C171" s="634" t="s">
        <v>940</v>
      </c>
      <c r="D171" s="634" t="s">
        <v>404</v>
      </c>
      <c r="E171" s="635">
        <v>714.21</v>
      </c>
      <c r="F171" s="636">
        <v>908.84961417494503</v>
      </c>
      <c r="G171" s="637">
        <v>0.27252434742574999</v>
      </c>
    </row>
    <row r="172" spans="1:7" ht="12.75">
      <c r="A172" s="633" t="s">
        <v>941</v>
      </c>
      <c r="B172" s="634" t="s">
        <v>325</v>
      </c>
      <c r="C172" s="634" t="s">
        <v>942</v>
      </c>
      <c r="D172" s="634" t="s">
        <v>404</v>
      </c>
      <c r="E172" s="635">
        <v>1107.31</v>
      </c>
      <c r="F172" s="636">
        <v>1414.7728162266801</v>
      </c>
      <c r="G172" s="637">
        <v>0.27766643146606002</v>
      </c>
    </row>
    <row r="173" spans="1:7" ht="12.75">
      <c r="A173" s="633" t="s">
        <v>943</v>
      </c>
      <c r="B173" s="634" t="s">
        <v>325</v>
      </c>
      <c r="C173" s="634" t="s">
        <v>944</v>
      </c>
      <c r="D173" s="634" t="s">
        <v>404</v>
      </c>
      <c r="E173" s="635">
        <v>1704.28</v>
      </c>
      <c r="F173" s="636">
        <v>2183.7328359501498</v>
      </c>
      <c r="G173" s="637">
        <v>0.28132280842945201</v>
      </c>
    </row>
    <row r="174" spans="1:7" ht="12.75">
      <c r="A174" s="633" t="s">
        <v>945</v>
      </c>
      <c r="B174" s="634" t="s">
        <v>325</v>
      </c>
      <c r="C174" s="634" t="s">
        <v>946</v>
      </c>
      <c r="D174" s="634" t="s">
        <v>404</v>
      </c>
      <c r="E174" s="635">
        <v>2350.8000000000002</v>
      </c>
      <c r="F174" s="636">
        <v>3017.5776110031102</v>
      </c>
      <c r="G174" s="637">
        <v>0.28363859579849698</v>
      </c>
    </row>
    <row r="175" spans="1:7" ht="12.75">
      <c r="A175" s="633" t="s">
        <v>947</v>
      </c>
      <c r="B175" s="634" t="s">
        <v>325</v>
      </c>
      <c r="C175" s="634" t="s">
        <v>948</v>
      </c>
      <c r="D175" s="634" t="s">
        <v>404</v>
      </c>
      <c r="E175" s="635">
        <v>2984.95</v>
      </c>
      <c r="F175" s="636">
        <v>3832.9465789259202</v>
      </c>
      <c r="G175" s="637">
        <v>0.28409071472752301</v>
      </c>
    </row>
    <row r="176" spans="1:7" ht="12.75">
      <c r="A176" s="633" t="s">
        <v>949</v>
      </c>
      <c r="B176" s="634" t="s">
        <v>325</v>
      </c>
      <c r="C176" s="634" t="s">
        <v>950</v>
      </c>
      <c r="D176" s="634" t="s">
        <v>404</v>
      </c>
      <c r="E176" s="635">
        <v>3771.36</v>
      </c>
      <c r="F176" s="636">
        <v>4845.0981994555896</v>
      </c>
      <c r="G176" s="637">
        <v>0.28470848697965401</v>
      </c>
    </row>
    <row r="177" spans="1:7" ht="12.75">
      <c r="A177" s="633" t="s">
        <v>951</v>
      </c>
      <c r="B177" s="634" t="s">
        <v>325</v>
      </c>
      <c r="C177" s="634" t="s">
        <v>952</v>
      </c>
      <c r="D177" s="634" t="s">
        <v>404</v>
      </c>
      <c r="E177" s="635">
        <v>510.02</v>
      </c>
      <c r="F177" s="636">
        <v>647.64095343533302</v>
      </c>
      <c r="G177" s="637">
        <v>0.26983442499379101</v>
      </c>
    </row>
    <row r="178" spans="1:7" ht="12.75">
      <c r="A178" s="633" t="s">
        <v>953</v>
      </c>
      <c r="B178" s="634" t="s">
        <v>325</v>
      </c>
      <c r="C178" s="634" t="s">
        <v>954</v>
      </c>
      <c r="D178" s="634" t="s">
        <v>404</v>
      </c>
      <c r="E178" s="635">
        <v>842.88</v>
      </c>
      <c r="F178" s="636">
        <v>1074.38567043121</v>
      </c>
      <c r="G178" s="637">
        <v>0.27466029616459198</v>
      </c>
    </row>
    <row r="179" spans="1:7" ht="12.75">
      <c r="A179" s="633" t="s">
        <v>955</v>
      </c>
      <c r="B179" s="634" t="s">
        <v>325</v>
      </c>
      <c r="C179" s="634" t="s">
        <v>956</v>
      </c>
      <c r="D179" s="634" t="s">
        <v>404</v>
      </c>
      <c r="E179" s="635">
        <v>314.86</v>
      </c>
      <c r="F179" s="636">
        <v>392.72249145054201</v>
      </c>
      <c r="G179" s="637">
        <v>0.24729242028375201</v>
      </c>
    </row>
    <row r="180" spans="1:7" ht="12.75">
      <c r="A180" s="633" t="s">
        <v>957</v>
      </c>
      <c r="B180" s="634" t="s">
        <v>325</v>
      </c>
      <c r="C180" s="634" t="s">
        <v>958</v>
      </c>
      <c r="D180" s="634" t="s">
        <v>404</v>
      </c>
      <c r="E180" s="635">
        <v>335.64</v>
      </c>
      <c r="F180" s="636">
        <v>418.09208079571403</v>
      </c>
      <c r="G180" s="637">
        <v>0.24565630078570599</v>
      </c>
    </row>
    <row r="181" spans="1:7" ht="12.75">
      <c r="A181" s="633" t="s">
        <v>959</v>
      </c>
      <c r="B181" s="634" t="s">
        <v>325</v>
      </c>
      <c r="C181" s="634" t="s">
        <v>960</v>
      </c>
      <c r="D181" s="634" t="s">
        <v>404</v>
      </c>
      <c r="E181" s="635">
        <v>58.31</v>
      </c>
      <c r="F181" s="636">
        <v>71.188679245282998</v>
      </c>
      <c r="G181" s="637">
        <v>0.220865704772475</v>
      </c>
    </row>
    <row r="182" spans="1:7" ht="12.75">
      <c r="A182" s="633" t="s">
        <v>961</v>
      </c>
      <c r="B182" s="634" t="s">
        <v>325</v>
      </c>
      <c r="C182" s="634" t="s">
        <v>962</v>
      </c>
      <c r="D182" s="634" t="s">
        <v>404</v>
      </c>
      <c r="E182" s="635">
        <v>37.53</v>
      </c>
      <c r="F182" s="636">
        <v>45.819089900111003</v>
      </c>
      <c r="G182" s="637">
        <v>0.220865704772475</v>
      </c>
    </row>
    <row r="183" spans="1:7" ht="12.75">
      <c r="A183" s="628" t="s">
        <v>963</v>
      </c>
      <c r="B183" s="629" t="s">
        <v>325</v>
      </c>
      <c r="C183" s="629" t="s">
        <v>964</v>
      </c>
      <c r="D183" s="630"/>
      <c r="E183" s="630"/>
      <c r="F183" s="631"/>
      <c r="G183" s="632"/>
    </row>
    <row r="184" spans="1:7" ht="12.75">
      <c r="A184" s="633" t="s">
        <v>965</v>
      </c>
      <c r="B184" s="634" t="s">
        <v>325</v>
      </c>
      <c r="C184" s="634" t="s">
        <v>966</v>
      </c>
      <c r="D184" s="634" t="s">
        <v>573</v>
      </c>
      <c r="E184" s="635">
        <v>12.49</v>
      </c>
      <c r="F184" s="636">
        <v>16.044443617790002</v>
      </c>
      <c r="G184" s="637">
        <v>0.28458315594795502</v>
      </c>
    </row>
    <row r="185" spans="1:7" ht="12.75">
      <c r="A185" s="628" t="s">
        <v>967</v>
      </c>
      <c r="B185" s="629" t="s">
        <v>325</v>
      </c>
      <c r="C185" s="629" t="s">
        <v>968</v>
      </c>
      <c r="D185" s="630"/>
      <c r="E185" s="630"/>
      <c r="F185" s="631"/>
      <c r="G185" s="632"/>
    </row>
    <row r="186" spans="1:7" ht="12.75">
      <c r="A186" s="633" t="s">
        <v>969</v>
      </c>
      <c r="B186" s="634" t="s">
        <v>325</v>
      </c>
      <c r="C186" s="634" t="s">
        <v>970</v>
      </c>
      <c r="D186" s="634" t="s">
        <v>404</v>
      </c>
      <c r="E186" s="635">
        <v>624.70000000000005</v>
      </c>
      <c r="F186" s="636">
        <v>804.18731273403205</v>
      </c>
      <c r="G186" s="637">
        <v>0.28731761282860802</v>
      </c>
    </row>
    <row r="187" spans="1:7" ht="12.75">
      <c r="A187" s="633" t="s">
        <v>971</v>
      </c>
      <c r="B187" s="634" t="s">
        <v>325</v>
      </c>
      <c r="C187" s="634" t="s">
        <v>972</v>
      </c>
      <c r="D187" s="634" t="s">
        <v>404</v>
      </c>
      <c r="E187" s="635">
        <v>249.88</v>
      </c>
      <c r="F187" s="636">
        <v>322.37044429029601</v>
      </c>
      <c r="G187" s="637">
        <v>0.29010102565349699</v>
      </c>
    </row>
    <row r="188" spans="1:7" ht="12.75">
      <c r="A188" s="633" t="s">
        <v>973</v>
      </c>
      <c r="B188" s="634" t="s">
        <v>325</v>
      </c>
      <c r="C188" s="634" t="s">
        <v>974</v>
      </c>
      <c r="D188" s="634" t="s">
        <v>404</v>
      </c>
      <c r="E188" s="635">
        <v>542.36</v>
      </c>
      <c r="F188" s="636">
        <v>689.27941473273404</v>
      </c>
      <c r="G188" s="637">
        <v>0.27088910452971099</v>
      </c>
    </row>
    <row r="189" spans="1:7" ht="19.350000000000001">
      <c r="A189" s="633" t="s">
        <v>975</v>
      </c>
      <c r="B189" s="634" t="s">
        <v>325</v>
      </c>
      <c r="C189" s="634" t="s">
        <v>976</v>
      </c>
      <c r="D189" s="634" t="s">
        <v>404</v>
      </c>
      <c r="E189" s="635">
        <v>6.9</v>
      </c>
      <c r="F189" s="636">
        <v>8.8299570056875591</v>
      </c>
      <c r="G189" s="637">
        <v>0.279703913867762</v>
      </c>
    </row>
    <row r="190" spans="1:7" ht="19.350000000000001">
      <c r="A190" s="633" t="s">
        <v>977</v>
      </c>
      <c r="B190" s="634" t="s">
        <v>325</v>
      </c>
      <c r="C190" s="634" t="s">
        <v>978</v>
      </c>
      <c r="D190" s="634" t="s">
        <v>404</v>
      </c>
      <c r="E190" s="635">
        <v>6484.87</v>
      </c>
      <c r="F190" s="636">
        <v>8388.9868833951605</v>
      </c>
      <c r="G190" s="637">
        <v>0.29362452653563798</v>
      </c>
    </row>
    <row r="191" spans="1:7" ht="28.35">
      <c r="A191" s="633" t="s">
        <v>979</v>
      </c>
      <c r="B191" s="634" t="s">
        <v>325</v>
      </c>
      <c r="C191" s="634" t="s">
        <v>980</v>
      </c>
      <c r="D191" s="634" t="s">
        <v>404</v>
      </c>
      <c r="E191" s="635">
        <v>7246.45</v>
      </c>
      <c r="F191" s="636">
        <v>9372.2901824659893</v>
      </c>
      <c r="G191" s="637">
        <v>0.293362982214187</v>
      </c>
    </row>
    <row r="192" spans="1:7" ht="12.75">
      <c r="A192" s="633" t="s">
        <v>981</v>
      </c>
      <c r="B192" s="634" t="s">
        <v>325</v>
      </c>
      <c r="C192" s="634" t="s">
        <v>982</v>
      </c>
      <c r="D192" s="634" t="s">
        <v>404</v>
      </c>
      <c r="E192" s="635">
        <v>1886.98</v>
      </c>
      <c r="F192" s="636">
        <v>2444.5909188755199</v>
      </c>
      <c r="G192" s="637">
        <v>0.29550441386528697</v>
      </c>
    </row>
    <row r="193" spans="1:7" ht="12.75">
      <c r="A193" s="633" t="s">
        <v>983</v>
      </c>
      <c r="B193" s="634" t="s">
        <v>325</v>
      </c>
      <c r="C193" s="634" t="s">
        <v>984</v>
      </c>
      <c r="D193" s="634" t="s">
        <v>404</v>
      </c>
      <c r="E193" s="635">
        <v>2384.54</v>
      </c>
      <c r="F193" s="636">
        <v>3090.3601561414698</v>
      </c>
      <c r="G193" s="637">
        <v>0.29599845510726303</v>
      </c>
    </row>
    <row r="194" spans="1:7" ht="12.75">
      <c r="A194" s="633" t="s">
        <v>985</v>
      </c>
      <c r="B194" s="634" t="s">
        <v>325</v>
      </c>
      <c r="C194" s="634" t="s">
        <v>986</v>
      </c>
      <c r="D194" s="634" t="s">
        <v>404</v>
      </c>
      <c r="E194" s="635">
        <v>3507.86</v>
      </c>
      <c r="F194" s="636">
        <v>4547.0033007828497</v>
      </c>
      <c r="G194" s="637">
        <v>0.29623283163605402</v>
      </c>
    </row>
    <row r="195" spans="1:7" ht="12.75">
      <c r="A195" s="633" t="s">
        <v>987</v>
      </c>
      <c r="B195" s="634" t="s">
        <v>325</v>
      </c>
      <c r="C195" s="634" t="s">
        <v>600</v>
      </c>
      <c r="D195" s="634" t="s">
        <v>404</v>
      </c>
      <c r="E195" s="635">
        <v>4928.57</v>
      </c>
      <c r="F195" s="636">
        <v>6375.9859705440904</v>
      </c>
      <c r="G195" s="637">
        <v>0.293678687843349</v>
      </c>
    </row>
    <row r="196" spans="1:7" ht="12.75">
      <c r="A196" s="633" t="s">
        <v>988</v>
      </c>
      <c r="B196" s="634" t="s">
        <v>325</v>
      </c>
      <c r="C196" s="634" t="s">
        <v>989</v>
      </c>
      <c r="D196" s="634" t="s">
        <v>404</v>
      </c>
      <c r="E196" s="635">
        <v>7510.03</v>
      </c>
      <c r="F196" s="636">
        <v>9717.6018566148996</v>
      </c>
      <c r="G196" s="637">
        <v>0.29394980534230902</v>
      </c>
    </row>
    <row r="197" spans="1:7" ht="12.75">
      <c r="A197" s="633" t="s">
        <v>990</v>
      </c>
      <c r="B197" s="634" t="s">
        <v>325</v>
      </c>
      <c r="C197" s="634" t="s">
        <v>991</v>
      </c>
      <c r="D197" s="634" t="s">
        <v>404</v>
      </c>
      <c r="E197" s="635">
        <v>9850.33</v>
      </c>
      <c r="F197" s="636">
        <v>12743.6578456387</v>
      </c>
      <c r="G197" s="637">
        <v>0.29372902690962499</v>
      </c>
    </row>
    <row r="198" spans="1:7" ht="12.75">
      <c r="A198" s="633" t="s">
        <v>992</v>
      </c>
      <c r="B198" s="634" t="s">
        <v>325</v>
      </c>
      <c r="C198" s="634" t="s">
        <v>993</v>
      </c>
      <c r="D198" s="634" t="s">
        <v>404</v>
      </c>
      <c r="E198" s="635">
        <v>10176.31</v>
      </c>
      <c r="F198" s="636">
        <v>13160.561905619799</v>
      </c>
      <c r="G198" s="637">
        <v>0.293254814920128</v>
      </c>
    </row>
    <row r="199" spans="1:7" ht="12.75">
      <c r="A199" s="633" t="s">
        <v>994</v>
      </c>
      <c r="B199" s="634" t="s">
        <v>325</v>
      </c>
      <c r="C199" s="634" t="s">
        <v>995</v>
      </c>
      <c r="D199" s="634" t="s">
        <v>404</v>
      </c>
      <c r="E199" s="635">
        <v>12504.55</v>
      </c>
      <c r="F199" s="636">
        <v>16177.8146287237</v>
      </c>
      <c r="G199" s="637">
        <v>0.293754243753167</v>
      </c>
    </row>
    <row r="200" spans="1:7" ht="12.75">
      <c r="A200" s="633" t="s">
        <v>996</v>
      </c>
      <c r="B200" s="634" t="s">
        <v>325</v>
      </c>
      <c r="C200" s="634" t="s">
        <v>997</v>
      </c>
      <c r="D200" s="634" t="s">
        <v>404</v>
      </c>
      <c r="E200" s="635">
        <v>14815.98</v>
      </c>
      <c r="F200" s="636">
        <v>19172.728242219899</v>
      </c>
      <c r="G200" s="637">
        <v>0.29405737873700399</v>
      </c>
    </row>
    <row r="201" spans="1:7" ht="12.75">
      <c r="A201" s="633" t="s">
        <v>593</v>
      </c>
      <c r="B201" s="634" t="s">
        <v>325</v>
      </c>
      <c r="C201" s="634" t="s">
        <v>998</v>
      </c>
      <c r="D201" s="634" t="s">
        <v>404</v>
      </c>
      <c r="E201" s="635">
        <v>3019.63</v>
      </c>
      <c r="F201" s="636">
        <v>3893.1060914575401</v>
      </c>
      <c r="G201" s="637">
        <v>0.28926593372616399</v>
      </c>
    </row>
    <row r="202" spans="1:7">
      <c r="A202" s="633" t="s">
        <v>999</v>
      </c>
      <c r="B202" s="634" t="s">
        <v>325</v>
      </c>
      <c r="C202" s="634" t="s">
        <v>1000</v>
      </c>
      <c r="D202" s="634" t="s">
        <v>404</v>
      </c>
      <c r="E202" s="635">
        <v>4200.49</v>
      </c>
      <c r="F202" s="636">
        <v>5422.6823093979901</v>
      </c>
      <c r="G202" s="637">
        <v>0.29096422307825698</v>
      </c>
    </row>
    <row r="203" spans="1:7">
      <c r="A203" s="633" t="s">
        <v>1001</v>
      </c>
      <c r="B203" s="634" t="s">
        <v>325</v>
      </c>
      <c r="C203" s="634" t="s">
        <v>1002</v>
      </c>
      <c r="D203" s="634" t="s">
        <v>404</v>
      </c>
      <c r="E203" s="635">
        <v>5385.16</v>
      </c>
      <c r="F203" s="636">
        <v>6955.9208881314098</v>
      </c>
      <c r="G203" s="637">
        <v>0.29168323469152502</v>
      </c>
    </row>
    <row r="204" spans="1:7">
      <c r="A204" s="622" t="s">
        <v>418</v>
      </c>
      <c r="B204" s="623"/>
      <c r="C204" s="624" t="s">
        <v>419</v>
      </c>
      <c r="D204" s="625"/>
      <c r="E204" s="625"/>
      <c r="F204" s="626"/>
      <c r="G204" s="627"/>
    </row>
    <row r="205" spans="1:7">
      <c r="A205" s="628" t="s">
        <v>420</v>
      </c>
      <c r="B205" s="629" t="s">
        <v>325</v>
      </c>
      <c r="C205" s="629" t="s">
        <v>421</v>
      </c>
      <c r="D205" s="630"/>
      <c r="E205" s="630"/>
      <c r="F205" s="631"/>
      <c r="G205" s="632"/>
    </row>
    <row r="206" spans="1:7">
      <c r="A206" s="633" t="s">
        <v>422</v>
      </c>
      <c r="B206" s="634" t="s">
        <v>325</v>
      </c>
      <c r="C206" s="634" t="s">
        <v>423</v>
      </c>
      <c r="D206" s="634" t="s">
        <v>404</v>
      </c>
      <c r="E206" s="635">
        <v>3.51</v>
      </c>
      <c r="F206" s="636">
        <v>4.2852386237513898</v>
      </c>
      <c r="G206" s="637">
        <v>0.220865704772475</v>
      </c>
    </row>
    <row r="207" spans="1:7">
      <c r="A207" s="633" t="s">
        <v>424</v>
      </c>
      <c r="B207" s="634" t="s">
        <v>325</v>
      </c>
      <c r="C207" s="634" t="s">
        <v>425</v>
      </c>
      <c r="D207" s="634" t="s">
        <v>404</v>
      </c>
      <c r="E207" s="635">
        <v>4.01</v>
      </c>
      <c r="F207" s="636">
        <v>4.8956714761376299</v>
      </c>
      <c r="G207" s="637">
        <v>0.220865704772475</v>
      </c>
    </row>
    <row r="208" spans="1:7">
      <c r="A208" s="633" t="s">
        <v>426</v>
      </c>
      <c r="B208" s="634" t="s">
        <v>325</v>
      </c>
      <c r="C208" s="634" t="s">
        <v>427</v>
      </c>
      <c r="D208" s="634" t="s">
        <v>404</v>
      </c>
      <c r="E208" s="635">
        <v>8.01</v>
      </c>
      <c r="F208" s="636">
        <v>9.7791342952275304</v>
      </c>
      <c r="G208" s="637">
        <v>0.220865704772475</v>
      </c>
    </row>
    <row r="209" spans="1:7">
      <c r="A209" s="628" t="s">
        <v>428</v>
      </c>
      <c r="B209" s="629" t="s">
        <v>325</v>
      </c>
      <c r="C209" s="629" t="s">
        <v>429</v>
      </c>
      <c r="D209" s="630"/>
      <c r="E209" s="630"/>
      <c r="F209" s="631"/>
      <c r="G209" s="632"/>
    </row>
    <row r="210" spans="1:7">
      <c r="A210" s="633" t="s">
        <v>430</v>
      </c>
      <c r="B210" s="634" t="s">
        <v>325</v>
      </c>
      <c r="C210" s="634" t="s">
        <v>431</v>
      </c>
      <c r="D210" s="634" t="s">
        <v>404</v>
      </c>
      <c r="E210" s="635">
        <v>0.25</v>
      </c>
      <c r="F210" s="636">
        <v>0.30521642619311901</v>
      </c>
      <c r="G210" s="637">
        <v>0.220865704772475</v>
      </c>
    </row>
    <row r="211" spans="1:7">
      <c r="A211" s="633" t="s">
        <v>432</v>
      </c>
      <c r="B211" s="634" t="s">
        <v>325</v>
      </c>
      <c r="C211" s="634" t="s">
        <v>433</v>
      </c>
      <c r="D211" s="634" t="s">
        <v>404</v>
      </c>
      <c r="E211" s="635">
        <v>0.45</v>
      </c>
      <c r="F211" s="636">
        <v>0.549389567147614</v>
      </c>
      <c r="G211" s="637">
        <v>0.220865704772475</v>
      </c>
    </row>
    <row r="212" spans="1:7">
      <c r="A212" s="628" t="s">
        <v>434</v>
      </c>
      <c r="B212" s="629" t="s">
        <v>325</v>
      </c>
      <c r="C212" s="629" t="s">
        <v>435</v>
      </c>
      <c r="D212" s="630"/>
      <c r="E212" s="630"/>
      <c r="F212" s="631"/>
      <c r="G212" s="632"/>
    </row>
    <row r="213" spans="1:7">
      <c r="A213" s="633" t="s">
        <v>436</v>
      </c>
      <c r="B213" s="634" t="s">
        <v>325</v>
      </c>
      <c r="C213" s="634" t="s">
        <v>431</v>
      </c>
      <c r="D213" s="634" t="s">
        <v>404</v>
      </c>
      <c r="E213" s="635">
        <v>1.4</v>
      </c>
      <c r="F213" s="636">
        <v>1.7092119866814699</v>
      </c>
      <c r="G213" s="637">
        <v>0.220865704772475</v>
      </c>
    </row>
    <row r="214" spans="1:7">
      <c r="A214" s="633" t="s">
        <v>437</v>
      </c>
      <c r="B214" s="634" t="s">
        <v>325</v>
      </c>
      <c r="C214" s="634" t="s">
        <v>433</v>
      </c>
      <c r="D214" s="634" t="s">
        <v>404</v>
      </c>
      <c r="E214" s="635">
        <v>2.5</v>
      </c>
      <c r="F214" s="636">
        <v>3.0521642619311899</v>
      </c>
      <c r="G214" s="637">
        <v>0.220865704772475</v>
      </c>
    </row>
    <row r="215" spans="1:7">
      <c r="A215" s="628" t="s">
        <v>438</v>
      </c>
      <c r="B215" s="629" t="s">
        <v>325</v>
      </c>
      <c r="C215" s="629" t="s">
        <v>439</v>
      </c>
      <c r="D215" s="630"/>
      <c r="E215" s="630"/>
      <c r="F215" s="631"/>
      <c r="G215" s="632"/>
    </row>
    <row r="216" spans="1:7">
      <c r="A216" s="633" t="s">
        <v>415</v>
      </c>
      <c r="B216" s="634" t="s">
        <v>325</v>
      </c>
      <c r="C216" s="634" t="s">
        <v>440</v>
      </c>
      <c r="D216" s="634" t="s">
        <v>404</v>
      </c>
      <c r="E216" s="635">
        <v>5.51</v>
      </c>
      <c r="F216" s="636">
        <v>6.7269700332963396</v>
      </c>
      <c r="G216" s="637">
        <v>0.220865704772475</v>
      </c>
    </row>
    <row r="217" spans="1:7">
      <c r="A217" s="628" t="s">
        <v>441</v>
      </c>
      <c r="B217" s="629" t="s">
        <v>325</v>
      </c>
      <c r="C217" s="629" t="s">
        <v>442</v>
      </c>
      <c r="D217" s="630"/>
      <c r="E217" s="630"/>
      <c r="F217" s="631"/>
      <c r="G217" s="632"/>
    </row>
    <row r="218" spans="1:7">
      <c r="A218" s="633" t="s">
        <v>443</v>
      </c>
      <c r="B218" s="634" t="s">
        <v>325</v>
      </c>
      <c r="C218" s="634" t="s">
        <v>433</v>
      </c>
      <c r="D218" s="634" t="s">
        <v>404</v>
      </c>
      <c r="E218" s="635">
        <v>3</v>
      </c>
      <c r="F218" s="636">
        <v>3.6625971143174301</v>
      </c>
      <c r="G218" s="637">
        <v>0.220865704772475</v>
      </c>
    </row>
    <row r="219" spans="1:7">
      <c r="A219" s="633" t="s">
        <v>444</v>
      </c>
      <c r="B219" s="634" t="s">
        <v>325</v>
      </c>
      <c r="C219" s="634" t="s">
        <v>423</v>
      </c>
      <c r="D219" s="634" t="s">
        <v>404</v>
      </c>
      <c r="E219" s="635">
        <v>5.4</v>
      </c>
      <c r="F219" s="636">
        <v>6.5926748057713702</v>
      </c>
      <c r="G219" s="637">
        <v>0.220865704772475</v>
      </c>
    </row>
    <row r="220" spans="1:7">
      <c r="A220" s="633" t="s">
        <v>417</v>
      </c>
      <c r="B220" s="634" t="s">
        <v>325</v>
      </c>
      <c r="C220" s="634" t="s">
        <v>425</v>
      </c>
      <c r="D220" s="634" t="s">
        <v>404</v>
      </c>
      <c r="E220" s="635">
        <v>7</v>
      </c>
      <c r="F220" s="636">
        <v>8.5460599334073297</v>
      </c>
      <c r="G220" s="637">
        <v>0.220865704772475</v>
      </c>
    </row>
    <row r="221" spans="1:7">
      <c r="A221" s="633" t="s">
        <v>445</v>
      </c>
      <c r="B221" s="634" t="s">
        <v>325</v>
      </c>
      <c r="C221" s="634" t="s">
        <v>427</v>
      </c>
      <c r="D221" s="634" t="s">
        <v>404</v>
      </c>
      <c r="E221" s="635">
        <v>18</v>
      </c>
      <c r="F221" s="636">
        <v>21.975582685904602</v>
      </c>
      <c r="G221" s="637">
        <v>0.220865704772475</v>
      </c>
    </row>
    <row r="222" spans="1:7">
      <c r="A222" s="633" t="s">
        <v>446</v>
      </c>
      <c r="B222" s="634" t="s">
        <v>325</v>
      </c>
      <c r="C222" s="634" t="s">
        <v>447</v>
      </c>
      <c r="D222" s="634" t="s">
        <v>404</v>
      </c>
      <c r="E222" s="635">
        <v>11</v>
      </c>
      <c r="F222" s="636">
        <v>13.429522752497199</v>
      </c>
      <c r="G222" s="637">
        <v>0.220865704772475</v>
      </c>
    </row>
    <row r="223" spans="1:7">
      <c r="A223" s="633" t="s">
        <v>448</v>
      </c>
      <c r="B223" s="634" t="s">
        <v>325</v>
      </c>
      <c r="C223" s="634" t="s">
        <v>449</v>
      </c>
      <c r="D223" s="634" t="s">
        <v>404</v>
      </c>
      <c r="E223" s="635">
        <v>13.5</v>
      </c>
      <c r="F223" s="636">
        <v>16.481687014428399</v>
      </c>
      <c r="G223" s="637">
        <v>0.220865704772475</v>
      </c>
    </row>
    <row r="224" spans="1:7">
      <c r="A224" s="628" t="s">
        <v>450</v>
      </c>
      <c r="B224" s="629" t="s">
        <v>325</v>
      </c>
      <c r="C224" s="629" t="s">
        <v>451</v>
      </c>
      <c r="D224" s="630"/>
      <c r="E224" s="630"/>
      <c r="F224" s="631"/>
      <c r="G224" s="632"/>
    </row>
    <row r="225" spans="1:7">
      <c r="A225" s="633" t="s">
        <v>452</v>
      </c>
      <c r="B225" s="634" t="s">
        <v>325</v>
      </c>
      <c r="C225" s="634" t="s">
        <v>431</v>
      </c>
      <c r="D225" s="634" t="s">
        <v>404</v>
      </c>
      <c r="E225" s="635">
        <v>0.9</v>
      </c>
      <c r="F225" s="636">
        <v>1.09877913429523</v>
      </c>
      <c r="G225" s="637">
        <v>0.220865704772475</v>
      </c>
    </row>
    <row r="226" spans="1:7">
      <c r="A226" s="633" t="s">
        <v>453</v>
      </c>
      <c r="B226" s="634" t="s">
        <v>325</v>
      </c>
      <c r="C226" s="634" t="s">
        <v>433</v>
      </c>
      <c r="D226" s="634" t="s">
        <v>404</v>
      </c>
      <c r="E226" s="635">
        <v>2.5</v>
      </c>
      <c r="F226" s="636">
        <v>3.0521642619311899</v>
      </c>
      <c r="G226" s="637">
        <v>0.220865704772475</v>
      </c>
    </row>
    <row r="227" spans="1:7">
      <c r="A227" s="633" t="s">
        <v>454</v>
      </c>
      <c r="B227" s="634" t="s">
        <v>325</v>
      </c>
      <c r="C227" s="634" t="s">
        <v>423</v>
      </c>
      <c r="D227" s="634" t="s">
        <v>404</v>
      </c>
      <c r="E227" s="635">
        <v>6.5</v>
      </c>
      <c r="F227" s="636">
        <v>7.9356270810210896</v>
      </c>
      <c r="G227" s="637">
        <v>0.220865704772475</v>
      </c>
    </row>
    <row r="228" spans="1:7">
      <c r="A228" s="633" t="s">
        <v>455</v>
      </c>
      <c r="B228" s="634" t="s">
        <v>325</v>
      </c>
      <c r="C228" s="634" t="s">
        <v>425</v>
      </c>
      <c r="D228" s="634" t="s">
        <v>404</v>
      </c>
      <c r="E228" s="635">
        <v>8.6999999999999993</v>
      </c>
      <c r="F228" s="636">
        <v>10.621531631520501</v>
      </c>
      <c r="G228" s="637">
        <v>0.220865704772475</v>
      </c>
    </row>
    <row r="229" spans="1:7">
      <c r="A229" s="633" t="s">
        <v>456</v>
      </c>
      <c r="B229" s="634" t="s">
        <v>325</v>
      </c>
      <c r="C229" s="634" t="s">
        <v>427</v>
      </c>
      <c r="D229" s="634" t="s">
        <v>404</v>
      </c>
      <c r="E229" s="635">
        <v>10.8</v>
      </c>
      <c r="F229" s="636">
        <v>13.1853496115427</v>
      </c>
      <c r="G229" s="637">
        <v>0.220865704772475</v>
      </c>
    </row>
    <row r="230" spans="1:7">
      <c r="A230" s="633" t="s">
        <v>457</v>
      </c>
      <c r="B230" s="634" t="s">
        <v>325</v>
      </c>
      <c r="C230" s="634" t="s">
        <v>447</v>
      </c>
      <c r="D230" s="634" t="s">
        <v>404</v>
      </c>
      <c r="E230" s="635">
        <v>12</v>
      </c>
      <c r="F230" s="636">
        <v>14.650388457269701</v>
      </c>
      <c r="G230" s="637">
        <v>0.220865704772475</v>
      </c>
    </row>
    <row r="231" spans="1:7">
      <c r="A231" s="633" t="s">
        <v>458</v>
      </c>
      <c r="B231" s="634" t="s">
        <v>325</v>
      </c>
      <c r="C231" s="634" t="s">
        <v>449</v>
      </c>
      <c r="D231" s="634" t="s">
        <v>404</v>
      </c>
      <c r="E231" s="635">
        <v>16</v>
      </c>
      <c r="F231" s="636">
        <v>19.533851276359599</v>
      </c>
      <c r="G231" s="637">
        <v>0.220865704772475</v>
      </c>
    </row>
    <row r="232" spans="1:7">
      <c r="A232" s="628" t="s">
        <v>459</v>
      </c>
      <c r="B232" s="629" t="s">
        <v>325</v>
      </c>
      <c r="C232" s="629" t="s">
        <v>460</v>
      </c>
      <c r="D232" s="630"/>
      <c r="E232" s="630"/>
      <c r="F232" s="631"/>
      <c r="G232" s="632"/>
    </row>
    <row r="233" spans="1:7">
      <c r="A233" s="633" t="s">
        <v>461</v>
      </c>
      <c r="B233" s="634" t="s">
        <v>325</v>
      </c>
      <c r="C233" s="634" t="s">
        <v>462</v>
      </c>
      <c r="D233" s="634" t="s">
        <v>404</v>
      </c>
      <c r="E233" s="635">
        <v>3.85</v>
      </c>
      <c r="F233" s="636">
        <v>4.7144982340574897</v>
      </c>
      <c r="G233" s="637">
        <v>0.22454499585908899</v>
      </c>
    </row>
    <row r="234" spans="1:7">
      <c r="A234" s="633" t="s">
        <v>463</v>
      </c>
      <c r="B234" s="634" t="s">
        <v>325</v>
      </c>
      <c r="C234" s="634" t="s">
        <v>464</v>
      </c>
      <c r="D234" s="634" t="s">
        <v>404</v>
      </c>
      <c r="E234" s="635">
        <v>2.5499999999999998</v>
      </c>
      <c r="F234" s="636">
        <v>3.12737281785328</v>
      </c>
      <c r="G234" s="637">
        <v>0.22642071288363799</v>
      </c>
    </row>
    <row r="235" spans="1:7">
      <c r="A235" s="633" t="s">
        <v>465</v>
      </c>
      <c r="B235" s="634" t="s">
        <v>325</v>
      </c>
      <c r="C235" s="634" t="s">
        <v>466</v>
      </c>
      <c r="D235" s="634" t="s">
        <v>404</v>
      </c>
      <c r="E235" s="635">
        <v>2.17</v>
      </c>
      <c r="F235" s="636">
        <v>2.6624526422509498</v>
      </c>
      <c r="G235" s="637">
        <v>0.226936701498136</v>
      </c>
    </row>
    <row r="236" spans="1:7">
      <c r="A236" s="633" t="s">
        <v>467</v>
      </c>
      <c r="B236" s="634" t="s">
        <v>325</v>
      </c>
      <c r="C236" s="634" t="s">
        <v>468</v>
      </c>
      <c r="D236" s="634" t="s">
        <v>404</v>
      </c>
      <c r="E236" s="635">
        <v>0.85</v>
      </c>
      <c r="F236" s="636">
        <v>1.04431146183002</v>
      </c>
      <c r="G236" s="637">
        <v>0.228601719800021</v>
      </c>
    </row>
    <row r="237" spans="1:7">
      <c r="A237" s="633" t="s">
        <v>469</v>
      </c>
      <c r="B237" s="634" t="s">
        <v>325</v>
      </c>
      <c r="C237" s="634" t="s">
        <v>470</v>
      </c>
      <c r="D237" s="634" t="s">
        <v>404</v>
      </c>
      <c r="E237" s="635">
        <v>0.59</v>
      </c>
      <c r="F237" s="636">
        <v>0.73299070711303704</v>
      </c>
      <c r="G237" s="637">
        <v>0.24235713070006201</v>
      </c>
    </row>
    <row r="238" spans="1:7">
      <c r="A238" s="622" t="s">
        <v>1003</v>
      </c>
      <c r="B238" s="623"/>
      <c r="C238" s="624" t="s">
        <v>1004</v>
      </c>
      <c r="D238" s="625"/>
      <c r="E238" s="625"/>
      <c r="F238" s="626"/>
      <c r="G238" s="627"/>
    </row>
    <row r="239" spans="1:7">
      <c r="A239" s="628" t="s">
        <v>1005</v>
      </c>
      <c r="B239" s="629" t="s">
        <v>325</v>
      </c>
      <c r="C239" s="629" t="s">
        <v>1006</v>
      </c>
      <c r="D239" s="630"/>
      <c r="E239" s="630"/>
      <c r="F239" s="631"/>
      <c r="G239" s="632"/>
    </row>
    <row r="240" spans="1:7">
      <c r="A240" s="633" t="s">
        <v>1007</v>
      </c>
      <c r="B240" s="634" t="s">
        <v>325</v>
      </c>
      <c r="C240" s="634" t="s">
        <v>1008</v>
      </c>
      <c r="D240" s="634" t="s">
        <v>404</v>
      </c>
      <c r="E240" s="635">
        <v>1500</v>
      </c>
      <c r="F240" s="636">
        <v>1831.2985571587101</v>
      </c>
      <c r="G240" s="637">
        <v>0.220865704772475</v>
      </c>
    </row>
    <row r="241" spans="1:7">
      <c r="A241" s="633" t="s">
        <v>1009</v>
      </c>
      <c r="B241" s="634" t="s">
        <v>325</v>
      </c>
      <c r="C241" s="634" t="s">
        <v>1010</v>
      </c>
      <c r="D241" s="634" t="s">
        <v>1011</v>
      </c>
      <c r="E241" s="635">
        <v>95</v>
      </c>
      <c r="F241" s="636">
        <v>115.982241953385</v>
      </c>
      <c r="G241" s="637">
        <v>0.220865704772475</v>
      </c>
    </row>
    <row r="242" spans="1:7">
      <c r="A242" s="633" t="s">
        <v>1012</v>
      </c>
      <c r="B242" s="634" t="s">
        <v>325</v>
      </c>
      <c r="C242" s="634" t="s">
        <v>1013</v>
      </c>
      <c r="D242" s="634" t="s">
        <v>404</v>
      </c>
      <c r="E242" s="635">
        <v>350</v>
      </c>
      <c r="F242" s="636">
        <v>427.30299667036599</v>
      </c>
      <c r="G242" s="637">
        <v>0.220865704772475</v>
      </c>
    </row>
    <row r="243" spans="1:7">
      <c r="A243" s="628" t="s">
        <v>1014</v>
      </c>
      <c r="B243" s="629" t="s">
        <v>325</v>
      </c>
      <c r="C243" s="629" t="s">
        <v>1015</v>
      </c>
      <c r="D243" s="630"/>
      <c r="E243" s="630"/>
      <c r="F243" s="631"/>
      <c r="G243" s="632"/>
    </row>
    <row r="244" spans="1:7">
      <c r="A244" s="633" t="s">
        <v>1016</v>
      </c>
      <c r="B244" s="634" t="s">
        <v>325</v>
      </c>
      <c r="C244" s="634" t="s">
        <v>1017</v>
      </c>
      <c r="D244" s="634" t="s">
        <v>404</v>
      </c>
      <c r="E244" s="635">
        <v>963</v>
      </c>
      <c r="F244" s="636">
        <v>1175.6936736958901</v>
      </c>
      <c r="G244" s="637">
        <v>0.220865704772475</v>
      </c>
    </row>
    <row r="245" spans="1:7">
      <c r="A245" s="633" t="s">
        <v>1018</v>
      </c>
      <c r="B245" s="634" t="s">
        <v>325</v>
      </c>
      <c r="C245" s="634" t="s">
        <v>1019</v>
      </c>
      <c r="D245" s="634" t="s">
        <v>1011</v>
      </c>
      <c r="E245" s="635">
        <v>130</v>
      </c>
      <c r="F245" s="636">
        <v>158.712541620422</v>
      </c>
      <c r="G245" s="637">
        <v>0.220865704772475</v>
      </c>
    </row>
    <row r="246" spans="1:7">
      <c r="A246" s="628" t="s">
        <v>1020</v>
      </c>
      <c r="B246" s="629" t="s">
        <v>325</v>
      </c>
      <c r="C246" s="629" t="s">
        <v>1021</v>
      </c>
      <c r="D246" s="630"/>
      <c r="E246" s="630"/>
      <c r="F246" s="631"/>
      <c r="G246" s="632"/>
    </row>
    <row r="247" spans="1:7">
      <c r="A247" s="633" t="s">
        <v>1022</v>
      </c>
      <c r="B247" s="634" t="s">
        <v>325</v>
      </c>
      <c r="C247" s="634" t="s">
        <v>1023</v>
      </c>
      <c r="D247" s="634" t="s">
        <v>1024</v>
      </c>
      <c r="E247" s="635">
        <v>680</v>
      </c>
      <c r="F247" s="636">
        <v>830.18867924528297</v>
      </c>
      <c r="G247" s="637">
        <v>0.220865704772475</v>
      </c>
    </row>
    <row r="248" spans="1:7">
      <c r="A248" s="633" t="s">
        <v>1025</v>
      </c>
      <c r="B248" s="634" t="s">
        <v>325</v>
      </c>
      <c r="C248" s="634" t="s">
        <v>1026</v>
      </c>
      <c r="D248" s="634" t="s">
        <v>1011</v>
      </c>
      <c r="E248" s="635">
        <v>600</v>
      </c>
      <c r="F248" s="636">
        <v>732.51942286348503</v>
      </c>
      <c r="G248" s="637">
        <v>0.220865704772475</v>
      </c>
    </row>
    <row r="249" spans="1:7">
      <c r="A249" s="628" t="s">
        <v>1027</v>
      </c>
      <c r="B249" s="629" t="s">
        <v>325</v>
      </c>
      <c r="C249" s="629" t="s">
        <v>1028</v>
      </c>
      <c r="D249" s="630"/>
      <c r="E249" s="630"/>
      <c r="F249" s="631"/>
      <c r="G249" s="632"/>
    </row>
    <row r="250" spans="1:7">
      <c r="A250" s="633" t="s">
        <v>1029</v>
      </c>
      <c r="B250" s="634" t="s">
        <v>325</v>
      </c>
      <c r="C250" s="634" t="s">
        <v>1030</v>
      </c>
      <c r="D250" s="634" t="s">
        <v>404</v>
      </c>
      <c r="E250" s="635">
        <v>3000</v>
      </c>
      <c r="F250" s="636">
        <v>3662.5971143174302</v>
      </c>
      <c r="G250" s="637">
        <v>0.220865704772475</v>
      </c>
    </row>
    <row r="251" spans="1:7">
      <c r="A251" s="633" t="s">
        <v>1031</v>
      </c>
      <c r="B251" s="634" t="s">
        <v>325</v>
      </c>
      <c r="C251" s="634" t="s">
        <v>1032</v>
      </c>
      <c r="D251" s="634" t="s">
        <v>404</v>
      </c>
      <c r="E251" s="635">
        <v>950</v>
      </c>
      <c r="F251" s="636">
        <v>1159.8224195338501</v>
      </c>
      <c r="G251" s="637">
        <v>0.220865704772475</v>
      </c>
    </row>
    <row r="252" spans="1:7">
      <c r="A252" s="633" t="s">
        <v>1033</v>
      </c>
      <c r="B252" s="634" t="s">
        <v>325</v>
      </c>
      <c r="C252" s="634" t="s">
        <v>1034</v>
      </c>
      <c r="D252" s="634" t="s">
        <v>1011</v>
      </c>
      <c r="E252" s="635">
        <v>350</v>
      </c>
      <c r="F252" s="636">
        <v>427.30299667036599</v>
      </c>
      <c r="G252" s="637">
        <v>0.220865704772475</v>
      </c>
    </row>
    <row r="253" spans="1:7">
      <c r="A253" s="633" t="s">
        <v>1035</v>
      </c>
      <c r="B253" s="634" t="s">
        <v>325</v>
      </c>
      <c r="C253" s="634" t="s">
        <v>1036</v>
      </c>
      <c r="D253" s="634" t="s">
        <v>1011</v>
      </c>
      <c r="E253" s="635">
        <v>600</v>
      </c>
      <c r="F253" s="636">
        <v>732.51942286348503</v>
      </c>
      <c r="G253" s="637">
        <v>0.220865704772475</v>
      </c>
    </row>
    <row r="254" spans="1:7">
      <c r="A254" s="628" t="s">
        <v>1037</v>
      </c>
      <c r="B254" s="629" t="s">
        <v>325</v>
      </c>
      <c r="C254" s="629" t="s">
        <v>1038</v>
      </c>
      <c r="D254" s="630"/>
      <c r="E254" s="630"/>
      <c r="F254" s="631"/>
      <c r="G254" s="632"/>
    </row>
    <row r="255" spans="1:7">
      <c r="A255" s="633" t="s">
        <v>1039</v>
      </c>
      <c r="B255" s="634" t="s">
        <v>325</v>
      </c>
      <c r="C255" s="634" t="s">
        <v>1040</v>
      </c>
      <c r="D255" s="634" t="s">
        <v>404</v>
      </c>
      <c r="E255" s="635">
        <v>3000</v>
      </c>
      <c r="F255" s="636">
        <v>3662.5971143174302</v>
      </c>
      <c r="G255" s="637">
        <v>0.220865704772475</v>
      </c>
    </row>
    <row r="256" spans="1:7">
      <c r="A256" s="633" t="s">
        <v>1041</v>
      </c>
      <c r="B256" s="634" t="s">
        <v>325</v>
      </c>
      <c r="C256" s="634" t="s">
        <v>1042</v>
      </c>
      <c r="D256" s="634" t="s">
        <v>404</v>
      </c>
      <c r="E256" s="635">
        <v>1500</v>
      </c>
      <c r="F256" s="636">
        <v>1831.2985571587101</v>
      </c>
      <c r="G256" s="637">
        <v>0.220865704772475</v>
      </c>
    </row>
    <row r="257" spans="1:7">
      <c r="A257" s="633" t="s">
        <v>1043</v>
      </c>
      <c r="B257" s="634" t="s">
        <v>325</v>
      </c>
      <c r="C257" s="634" t="s">
        <v>1044</v>
      </c>
      <c r="D257" s="634" t="s">
        <v>404</v>
      </c>
      <c r="E257" s="635">
        <v>1000</v>
      </c>
      <c r="F257" s="636">
        <v>1220.8657047724801</v>
      </c>
      <c r="G257" s="637">
        <v>0.220865704772475</v>
      </c>
    </row>
    <row r="258" spans="1:7">
      <c r="A258" s="622" t="s">
        <v>1045</v>
      </c>
      <c r="B258" s="623"/>
      <c r="C258" s="624" t="s">
        <v>1046</v>
      </c>
      <c r="D258" s="625"/>
      <c r="E258" s="625"/>
      <c r="F258" s="625"/>
      <c r="G258" s="625"/>
    </row>
    <row r="259" spans="1:7">
      <c r="A259" s="628" t="s">
        <v>1047</v>
      </c>
      <c r="B259" s="629" t="s">
        <v>325</v>
      </c>
      <c r="C259" s="629" t="s">
        <v>1046</v>
      </c>
      <c r="D259" s="630"/>
      <c r="E259" s="630"/>
      <c r="F259" s="631"/>
      <c r="G259" s="632"/>
    </row>
    <row r="260" spans="1:7">
      <c r="A260" s="633" t="s">
        <v>1048</v>
      </c>
      <c r="B260" s="634" t="s">
        <v>325</v>
      </c>
      <c r="C260" s="634" t="s">
        <v>1049</v>
      </c>
      <c r="D260" s="634" t="s">
        <v>404</v>
      </c>
      <c r="E260" s="635">
        <v>116.38</v>
      </c>
      <c r="F260" s="636">
        <v>142.084350721421</v>
      </c>
      <c r="G260" s="637">
        <v>0.220865704772475</v>
      </c>
    </row>
    <row r="261" spans="1:7">
      <c r="A261" s="633" t="s">
        <v>1050</v>
      </c>
      <c r="B261" s="634" t="s">
        <v>325</v>
      </c>
      <c r="C261" s="634" t="s">
        <v>1051</v>
      </c>
      <c r="D261" s="634" t="s">
        <v>404</v>
      </c>
      <c r="E261" s="635">
        <v>452</v>
      </c>
      <c r="F261" s="636">
        <v>551.83129855715902</v>
      </c>
      <c r="G261" s="637">
        <v>0.220865704772475</v>
      </c>
    </row>
    <row r="262" spans="1:7">
      <c r="A262" s="633" t="s">
        <v>1052</v>
      </c>
      <c r="B262" s="634" t="s">
        <v>325</v>
      </c>
      <c r="C262" s="634" t="s">
        <v>1053</v>
      </c>
      <c r="D262" s="634" t="s">
        <v>404</v>
      </c>
      <c r="E262" s="635">
        <v>3037</v>
      </c>
      <c r="F262" s="636">
        <v>3707.7691453940101</v>
      </c>
      <c r="G262" s="637">
        <v>0.220865704772475</v>
      </c>
    </row>
    <row r="263" spans="1:7">
      <c r="A263" s="633" t="s">
        <v>1054</v>
      </c>
      <c r="B263" s="634" t="s">
        <v>325</v>
      </c>
      <c r="C263" s="634" t="s">
        <v>1055</v>
      </c>
      <c r="D263" s="634" t="s">
        <v>404</v>
      </c>
      <c r="E263" s="635">
        <v>4528.5600000000004</v>
      </c>
      <c r="F263" s="636">
        <v>5528.7635960044399</v>
      </c>
      <c r="G263" s="637">
        <v>0.220865704772475</v>
      </c>
    </row>
    <row r="264" spans="1:7">
      <c r="A264" s="633" t="s">
        <v>1056</v>
      </c>
      <c r="B264" s="634" t="s">
        <v>325</v>
      </c>
      <c r="C264" s="634" t="s">
        <v>1057</v>
      </c>
      <c r="D264" s="634" t="s">
        <v>404</v>
      </c>
      <c r="E264" s="635">
        <v>404.8</v>
      </c>
      <c r="F264" s="636">
        <v>494.206437291898</v>
      </c>
      <c r="G264" s="637">
        <v>0.220865704772475</v>
      </c>
    </row>
    <row r="265" spans="1:7">
      <c r="A265" s="633" t="s">
        <v>1058</v>
      </c>
      <c r="B265" s="634" t="s">
        <v>325</v>
      </c>
      <c r="C265" s="634" t="s">
        <v>1059</v>
      </c>
      <c r="D265" s="634" t="s">
        <v>404</v>
      </c>
      <c r="E265" s="635">
        <v>379.5</v>
      </c>
      <c r="F265" s="636">
        <v>463.318534961154</v>
      </c>
      <c r="G265" s="637">
        <v>0.220865704772475</v>
      </c>
    </row>
    <row r="266" spans="1:7">
      <c r="A266" s="633" t="s">
        <v>1060</v>
      </c>
      <c r="B266" s="634" t="s">
        <v>325</v>
      </c>
      <c r="C266" s="634" t="s">
        <v>1061</v>
      </c>
      <c r="D266" s="634" t="s">
        <v>404</v>
      </c>
      <c r="E266" s="635">
        <v>120</v>
      </c>
      <c r="F266" s="636">
        <v>146.50388457269699</v>
      </c>
      <c r="G266" s="637">
        <v>0.220865704772475</v>
      </c>
    </row>
    <row r="267" spans="1:7">
      <c r="A267" s="633" t="s">
        <v>1062</v>
      </c>
      <c r="B267" s="634" t="s">
        <v>325</v>
      </c>
      <c r="C267" s="634" t="s">
        <v>1063</v>
      </c>
      <c r="D267" s="634" t="s">
        <v>404</v>
      </c>
      <c r="E267" s="635">
        <v>150</v>
      </c>
      <c r="F267" s="636">
        <v>183.129855715871</v>
      </c>
      <c r="G267" s="637">
        <v>0.220865704772475</v>
      </c>
    </row>
    <row r="268" spans="1:7">
      <c r="A268" s="622" t="s">
        <v>1064</v>
      </c>
      <c r="B268" s="623"/>
      <c r="C268" s="624" t="s">
        <v>1065</v>
      </c>
      <c r="D268" s="625"/>
      <c r="E268" s="625"/>
      <c r="F268" s="625"/>
      <c r="G268" s="625"/>
    </row>
    <row r="269" spans="1:7">
      <c r="A269" s="628" t="s">
        <v>1066</v>
      </c>
      <c r="B269" s="629" t="s">
        <v>325</v>
      </c>
      <c r="C269" s="629" t="s">
        <v>1067</v>
      </c>
      <c r="D269" s="630"/>
      <c r="E269" s="630"/>
      <c r="F269" s="631"/>
      <c r="G269" s="632"/>
    </row>
    <row r="270" spans="1:7">
      <c r="A270" s="633" t="s">
        <v>1068</v>
      </c>
      <c r="B270" s="634" t="s">
        <v>325</v>
      </c>
      <c r="C270" s="634" t="s">
        <v>1069</v>
      </c>
      <c r="D270" s="634" t="s">
        <v>404</v>
      </c>
      <c r="E270" s="635">
        <v>30</v>
      </c>
      <c r="F270" s="636">
        <v>36.625971143174297</v>
      </c>
      <c r="G270" s="637">
        <v>0.220865704772475</v>
      </c>
    </row>
    <row r="271" spans="1:7">
      <c r="A271" s="633" t="s">
        <v>1070</v>
      </c>
      <c r="B271" s="634" t="s">
        <v>325</v>
      </c>
      <c r="C271" s="634" t="s">
        <v>1071</v>
      </c>
      <c r="D271" s="634" t="s">
        <v>404</v>
      </c>
      <c r="E271" s="635">
        <v>120</v>
      </c>
      <c r="F271" s="636">
        <v>146.50388457269699</v>
      </c>
      <c r="G271" s="637">
        <v>0.220865704772475</v>
      </c>
    </row>
    <row r="272" spans="1:7">
      <c r="A272" s="633" t="s">
        <v>1072</v>
      </c>
      <c r="B272" s="634" t="s">
        <v>325</v>
      </c>
      <c r="C272" s="634" t="s">
        <v>1073</v>
      </c>
      <c r="D272" s="634" t="s">
        <v>404</v>
      </c>
      <c r="E272" s="635">
        <v>100</v>
      </c>
      <c r="F272" s="636">
        <v>122.086570477248</v>
      </c>
      <c r="G272" s="637">
        <v>0.220865704772475</v>
      </c>
    </row>
    <row r="273" spans="1:7">
      <c r="A273" s="633" t="s">
        <v>1074</v>
      </c>
      <c r="B273" s="634" t="s">
        <v>325</v>
      </c>
      <c r="C273" s="634" t="s">
        <v>1075</v>
      </c>
      <c r="D273" s="634" t="s">
        <v>404</v>
      </c>
      <c r="E273" s="635">
        <v>250</v>
      </c>
      <c r="F273" s="636">
        <v>305.21642619311899</v>
      </c>
      <c r="G273" s="637">
        <v>0.220865704772475</v>
      </c>
    </row>
    <row r="274" spans="1:7">
      <c r="A274" s="633" t="s">
        <v>1076</v>
      </c>
      <c r="B274" s="634" t="s">
        <v>325</v>
      </c>
      <c r="C274" s="634" t="s">
        <v>1077</v>
      </c>
      <c r="D274" s="634" t="s">
        <v>404</v>
      </c>
      <c r="E274" s="635">
        <v>75</v>
      </c>
      <c r="F274" s="636">
        <v>91.564927857935601</v>
      </c>
      <c r="G274" s="637">
        <v>0.220865704772475</v>
      </c>
    </row>
    <row r="275" spans="1:7">
      <c r="A275" s="633" t="s">
        <v>1078</v>
      </c>
      <c r="B275" s="634" t="s">
        <v>325</v>
      </c>
      <c r="C275" s="634" t="s">
        <v>1079</v>
      </c>
      <c r="D275" s="634" t="s">
        <v>404</v>
      </c>
      <c r="E275" s="635">
        <v>75</v>
      </c>
      <c r="F275" s="636">
        <v>91.564927857935601</v>
      </c>
      <c r="G275" s="637">
        <v>0.220865704772475</v>
      </c>
    </row>
    <row r="276" spans="1:7">
      <c r="A276" s="633" t="s">
        <v>1080</v>
      </c>
      <c r="B276" s="634" t="s">
        <v>325</v>
      </c>
      <c r="C276" s="634" t="s">
        <v>1081</v>
      </c>
      <c r="D276" s="634" t="s">
        <v>404</v>
      </c>
      <c r="E276" s="635">
        <v>250</v>
      </c>
      <c r="F276" s="636">
        <v>305.21642619311899</v>
      </c>
      <c r="G276" s="637">
        <v>0.220865704772475</v>
      </c>
    </row>
    <row r="277" spans="1:7">
      <c r="A277" s="633" t="s">
        <v>1082</v>
      </c>
      <c r="B277" s="634" t="s">
        <v>325</v>
      </c>
      <c r="C277" s="634" t="s">
        <v>1083</v>
      </c>
      <c r="D277" s="634" t="s">
        <v>404</v>
      </c>
      <c r="E277" s="635">
        <v>100</v>
      </c>
      <c r="F277" s="636">
        <v>122.086570477248</v>
      </c>
      <c r="G277" s="637">
        <v>0.220865704772475</v>
      </c>
    </row>
    <row r="278" spans="1:7">
      <c r="A278" s="633" t="s">
        <v>1084</v>
      </c>
      <c r="B278" s="634" t="s">
        <v>325</v>
      </c>
      <c r="C278" s="634" t="s">
        <v>1085</v>
      </c>
      <c r="D278" s="634" t="s">
        <v>404</v>
      </c>
      <c r="E278" s="635">
        <v>110</v>
      </c>
      <c r="F278" s="636">
        <v>134.29522752497201</v>
      </c>
      <c r="G278" s="637">
        <v>0.220865704772475</v>
      </c>
    </row>
    <row r="279" spans="1:7">
      <c r="A279" s="633" t="s">
        <v>1086</v>
      </c>
      <c r="B279" s="634" t="s">
        <v>325</v>
      </c>
      <c r="C279" s="634" t="s">
        <v>1087</v>
      </c>
      <c r="D279" s="634" t="s">
        <v>404</v>
      </c>
      <c r="E279" s="635">
        <v>120</v>
      </c>
      <c r="F279" s="636">
        <v>146.50388457269699</v>
      </c>
      <c r="G279" s="637">
        <v>0.220865704772475</v>
      </c>
    </row>
    <row r="280" spans="1:7">
      <c r="A280" s="633" t="s">
        <v>1088</v>
      </c>
      <c r="B280" s="634" t="s">
        <v>325</v>
      </c>
      <c r="C280" s="634" t="s">
        <v>1089</v>
      </c>
      <c r="D280" s="634" t="s">
        <v>404</v>
      </c>
      <c r="E280" s="635">
        <v>50</v>
      </c>
      <c r="F280" s="636">
        <v>61.043285238623803</v>
      </c>
      <c r="G280" s="637">
        <v>0.220865704772475</v>
      </c>
    </row>
    <row r="281" spans="1:7">
      <c r="A281" s="633" t="s">
        <v>1090</v>
      </c>
      <c r="B281" s="634" t="s">
        <v>325</v>
      </c>
      <c r="C281" s="634" t="s">
        <v>1091</v>
      </c>
      <c r="D281" s="634" t="s">
        <v>404</v>
      </c>
      <c r="E281" s="635">
        <v>120</v>
      </c>
      <c r="F281" s="636">
        <v>146.50388457269699</v>
      </c>
      <c r="G281" s="637">
        <v>0.220865704772475</v>
      </c>
    </row>
    <row r="282" spans="1:7">
      <c r="A282" s="633" t="s">
        <v>1092</v>
      </c>
      <c r="B282" s="634" t="s">
        <v>325</v>
      </c>
      <c r="C282" s="634" t="s">
        <v>1093</v>
      </c>
      <c r="D282" s="634" t="s">
        <v>404</v>
      </c>
      <c r="E282" s="635">
        <v>150</v>
      </c>
      <c r="F282" s="636">
        <v>183.129855715871</v>
      </c>
      <c r="G282" s="637">
        <v>0.220865704772475</v>
      </c>
    </row>
    <row r="283" spans="1:7">
      <c r="A283" s="633" t="s">
        <v>1094</v>
      </c>
      <c r="B283" s="634" t="s">
        <v>325</v>
      </c>
      <c r="C283" s="634" t="s">
        <v>1095</v>
      </c>
      <c r="D283" s="634" t="s">
        <v>404</v>
      </c>
      <c r="E283" s="635">
        <v>120</v>
      </c>
      <c r="F283" s="636">
        <v>146.50388457269699</v>
      </c>
      <c r="G283" s="637">
        <v>0.220865704772475</v>
      </c>
    </row>
    <row r="284" spans="1:7">
      <c r="A284" s="633" t="s">
        <v>1096</v>
      </c>
      <c r="B284" s="634" t="s">
        <v>325</v>
      </c>
      <c r="C284" s="634" t="s">
        <v>1097</v>
      </c>
      <c r="D284" s="634" t="s">
        <v>404</v>
      </c>
      <c r="E284" s="635">
        <v>126</v>
      </c>
      <c r="F284" s="636">
        <v>153.829078801332</v>
      </c>
      <c r="G284" s="637">
        <v>0.220865704772475</v>
      </c>
    </row>
    <row r="285" spans="1:7">
      <c r="A285" s="633" t="s">
        <v>1098</v>
      </c>
      <c r="B285" s="634" t="s">
        <v>325</v>
      </c>
      <c r="C285" s="634" t="s">
        <v>1099</v>
      </c>
      <c r="D285" s="634" t="s">
        <v>404</v>
      </c>
      <c r="E285" s="635">
        <v>440</v>
      </c>
      <c r="F285" s="636">
        <v>537.18091009988905</v>
      </c>
      <c r="G285" s="637">
        <v>0.220865704772475</v>
      </c>
    </row>
    <row r="286" spans="1:7">
      <c r="A286" s="633" t="s">
        <v>1100</v>
      </c>
      <c r="B286" s="634" t="s">
        <v>325</v>
      </c>
      <c r="C286" s="634" t="s">
        <v>1101</v>
      </c>
      <c r="D286" s="634" t="s">
        <v>404</v>
      </c>
      <c r="E286" s="635">
        <v>500</v>
      </c>
      <c r="F286" s="636">
        <v>610.43285238623798</v>
      </c>
      <c r="G286" s="637">
        <v>0.220865704772475</v>
      </c>
    </row>
    <row r="287" spans="1:7">
      <c r="A287" s="633" t="s">
        <v>1102</v>
      </c>
      <c r="B287" s="634" t="s">
        <v>325</v>
      </c>
      <c r="C287" s="634" t="s">
        <v>1103</v>
      </c>
      <c r="D287" s="634" t="s">
        <v>404</v>
      </c>
      <c r="E287" s="635">
        <v>500</v>
      </c>
      <c r="F287" s="636">
        <v>610.43285238623798</v>
      </c>
      <c r="G287" s="637">
        <v>0.220865704772475</v>
      </c>
    </row>
    <row r="288" spans="1:7">
      <c r="A288" s="633" t="s">
        <v>1104</v>
      </c>
      <c r="B288" s="634" t="s">
        <v>325</v>
      </c>
      <c r="C288" s="634" t="s">
        <v>1105</v>
      </c>
      <c r="D288" s="634" t="s">
        <v>404</v>
      </c>
      <c r="E288" s="635">
        <v>400</v>
      </c>
      <c r="F288" s="636">
        <v>488.34628190899002</v>
      </c>
      <c r="G288" s="637">
        <v>0.220865704772475</v>
      </c>
    </row>
    <row r="289" spans="1:7">
      <c r="A289" s="633" t="s">
        <v>1106</v>
      </c>
      <c r="B289" s="634" t="s">
        <v>325</v>
      </c>
      <c r="C289" s="634" t="s">
        <v>1107</v>
      </c>
      <c r="D289" s="634" t="s">
        <v>404</v>
      </c>
      <c r="E289" s="635">
        <v>2604</v>
      </c>
      <c r="F289" s="636">
        <v>3179.1342952275299</v>
      </c>
      <c r="G289" s="637">
        <v>0.220865704772475</v>
      </c>
    </row>
    <row r="290" spans="1:7">
      <c r="A290" s="633" t="s">
        <v>1108</v>
      </c>
      <c r="B290" s="634" t="s">
        <v>325</v>
      </c>
      <c r="C290" s="634" t="s">
        <v>1109</v>
      </c>
      <c r="D290" s="634" t="s">
        <v>404</v>
      </c>
      <c r="E290" s="635">
        <v>1089</v>
      </c>
      <c r="F290" s="636">
        <v>1329.5227524972299</v>
      </c>
      <c r="G290" s="637">
        <v>0.220865704772475</v>
      </c>
    </row>
    <row r="291" spans="1:7">
      <c r="A291" s="633" t="s">
        <v>1110</v>
      </c>
      <c r="B291" s="634" t="s">
        <v>325</v>
      </c>
      <c r="C291" s="634" t="s">
        <v>1111</v>
      </c>
      <c r="D291" s="634" t="s">
        <v>404</v>
      </c>
      <c r="E291" s="635">
        <v>3000</v>
      </c>
      <c r="F291" s="636">
        <v>3662.5971143174302</v>
      </c>
      <c r="G291" s="637">
        <v>0.220865704772475</v>
      </c>
    </row>
    <row r="292" spans="1:7">
      <c r="A292" s="633" t="s">
        <v>1112</v>
      </c>
      <c r="B292" s="634" t="s">
        <v>325</v>
      </c>
      <c r="C292" s="634" t="s">
        <v>1113</v>
      </c>
      <c r="D292" s="634" t="s">
        <v>404</v>
      </c>
      <c r="E292" s="635">
        <v>3000</v>
      </c>
      <c r="F292" s="636">
        <v>3662.5971143174302</v>
      </c>
      <c r="G292" s="637">
        <v>0.220865704772475</v>
      </c>
    </row>
    <row r="293" spans="1:7">
      <c r="A293" s="633" t="s">
        <v>1114</v>
      </c>
      <c r="B293" s="634" t="s">
        <v>325</v>
      </c>
      <c r="C293" s="634" t="s">
        <v>1115</v>
      </c>
      <c r="D293" s="634" t="s">
        <v>404</v>
      </c>
      <c r="E293" s="635">
        <v>3000</v>
      </c>
      <c r="F293" s="636">
        <v>3662.5971143174302</v>
      </c>
      <c r="G293" s="637">
        <v>0.220865704772475</v>
      </c>
    </row>
    <row r="294" spans="1:7">
      <c r="A294" s="633" t="s">
        <v>1116</v>
      </c>
      <c r="B294" s="634" t="s">
        <v>325</v>
      </c>
      <c r="C294" s="634" t="s">
        <v>1117</v>
      </c>
      <c r="D294" s="634" t="s">
        <v>404</v>
      </c>
      <c r="E294" s="635">
        <v>3000</v>
      </c>
      <c r="F294" s="636">
        <v>3662.5971143174302</v>
      </c>
      <c r="G294" s="637">
        <v>0.220865704772475</v>
      </c>
    </row>
    <row r="295" spans="1:7">
      <c r="A295" s="633" t="s">
        <v>1118</v>
      </c>
      <c r="B295" s="634" t="s">
        <v>325</v>
      </c>
      <c r="C295" s="634" t="s">
        <v>1119</v>
      </c>
      <c r="D295" s="634" t="s">
        <v>404</v>
      </c>
      <c r="E295" s="635">
        <v>3000</v>
      </c>
      <c r="F295" s="636">
        <v>3662.5971143174302</v>
      </c>
      <c r="G295" s="637">
        <v>0.220865704772475</v>
      </c>
    </row>
    <row r="296" spans="1:7">
      <c r="A296" s="633" t="s">
        <v>1120</v>
      </c>
      <c r="B296" s="634" t="s">
        <v>325</v>
      </c>
      <c r="C296" s="634" t="s">
        <v>1121</v>
      </c>
      <c r="D296" s="634" t="s">
        <v>404</v>
      </c>
      <c r="E296" s="635">
        <v>500</v>
      </c>
      <c r="F296" s="636">
        <v>610.43285238623798</v>
      </c>
      <c r="G296" s="637">
        <v>0.220865704772475</v>
      </c>
    </row>
    <row r="297" spans="1:7">
      <c r="A297" s="633" t="s">
        <v>1122</v>
      </c>
      <c r="B297" s="634" t="s">
        <v>325</v>
      </c>
      <c r="C297" s="634" t="s">
        <v>1123</v>
      </c>
      <c r="D297" s="634" t="s">
        <v>404</v>
      </c>
      <c r="E297" s="635">
        <v>500</v>
      </c>
      <c r="F297" s="636">
        <v>610.43285238623798</v>
      </c>
      <c r="G297" s="637">
        <v>0.220865704772475</v>
      </c>
    </row>
    <row r="298" spans="1:7">
      <c r="A298" s="633" t="s">
        <v>1124</v>
      </c>
      <c r="B298" s="634" t="s">
        <v>325</v>
      </c>
      <c r="C298" s="634" t="s">
        <v>1125</v>
      </c>
      <c r="D298" s="634" t="s">
        <v>404</v>
      </c>
      <c r="E298" s="635">
        <v>500</v>
      </c>
      <c r="F298" s="636">
        <v>610.43285238623798</v>
      </c>
      <c r="G298" s="637">
        <v>0.220865704772475</v>
      </c>
    </row>
    <row r="299" spans="1:7">
      <c r="A299" s="633" t="s">
        <v>1126</v>
      </c>
      <c r="B299" s="634" t="s">
        <v>325</v>
      </c>
      <c r="C299" s="634" t="s">
        <v>1127</v>
      </c>
      <c r="D299" s="634" t="s">
        <v>404</v>
      </c>
      <c r="E299" s="635">
        <v>500</v>
      </c>
      <c r="F299" s="636">
        <v>610.43285238623798</v>
      </c>
      <c r="G299" s="637">
        <v>0.220865704772475</v>
      </c>
    </row>
    <row r="300" spans="1:7">
      <c r="A300" s="633" t="s">
        <v>1128</v>
      </c>
      <c r="B300" s="634" t="s">
        <v>325</v>
      </c>
      <c r="C300" s="634" t="s">
        <v>1129</v>
      </c>
      <c r="D300" s="634" t="s">
        <v>404</v>
      </c>
      <c r="E300" s="635">
        <v>600</v>
      </c>
      <c r="F300" s="636">
        <v>732.51942286348503</v>
      </c>
      <c r="G300" s="637">
        <v>0.220865704772475</v>
      </c>
    </row>
    <row r="301" spans="1:7">
      <c r="A301" s="633" t="s">
        <v>1130</v>
      </c>
      <c r="B301" s="634" t="s">
        <v>325</v>
      </c>
      <c r="C301" s="634" t="s">
        <v>1131</v>
      </c>
      <c r="D301" s="634" t="s">
        <v>404</v>
      </c>
      <c r="E301" s="635">
        <v>600</v>
      </c>
      <c r="F301" s="636">
        <v>732.51942286348503</v>
      </c>
      <c r="G301" s="637">
        <v>0.220865704772475</v>
      </c>
    </row>
    <row r="302" spans="1:7">
      <c r="A302" s="628" t="s">
        <v>1132</v>
      </c>
      <c r="B302" s="629" t="s">
        <v>325</v>
      </c>
      <c r="C302" s="629" t="s">
        <v>1133</v>
      </c>
      <c r="D302" s="630"/>
      <c r="E302" s="630"/>
      <c r="F302" s="631"/>
      <c r="G302" s="632"/>
    </row>
    <row r="303" spans="1:7">
      <c r="A303" s="633" t="s">
        <v>1134</v>
      </c>
      <c r="B303" s="634" t="s">
        <v>325</v>
      </c>
      <c r="C303" s="634" t="s">
        <v>1135</v>
      </c>
      <c r="D303" s="634" t="s">
        <v>404</v>
      </c>
      <c r="E303" s="635">
        <v>126.5</v>
      </c>
      <c r="F303" s="636">
        <v>154.439511653718</v>
      </c>
      <c r="G303" s="637">
        <v>0.220865704772475</v>
      </c>
    </row>
    <row r="304" spans="1:7">
      <c r="A304" s="633" t="s">
        <v>1136</v>
      </c>
      <c r="B304" s="634" t="s">
        <v>325</v>
      </c>
      <c r="C304" s="634" t="s">
        <v>1137</v>
      </c>
      <c r="D304" s="634" t="s">
        <v>404</v>
      </c>
      <c r="E304" s="635">
        <v>118</v>
      </c>
      <c r="F304" s="636">
        <v>144.062153163152</v>
      </c>
      <c r="G304" s="637">
        <v>0.220865704772475</v>
      </c>
    </row>
    <row r="305" spans="1:7">
      <c r="A305" s="633" t="s">
        <v>1138</v>
      </c>
      <c r="B305" s="634" t="s">
        <v>325</v>
      </c>
      <c r="C305" s="634" t="s">
        <v>1139</v>
      </c>
      <c r="D305" s="634" t="s">
        <v>404</v>
      </c>
      <c r="E305" s="635">
        <v>118</v>
      </c>
      <c r="F305" s="636">
        <v>144.062153163152</v>
      </c>
      <c r="G305" s="637">
        <v>0.220865704772475</v>
      </c>
    </row>
    <row r="306" spans="1:7">
      <c r="A306" s="633" t="s">
        <v>1140</v>
      </c>
      <c r="B306" s="634" t="s">
        <v>325</v>
      </c>
      <c r="C306" s="634" t="s">
        <v>1141</v>
      </c>
      <c r="D306" s="634" t="s">
        <v>404</v>
      </c>
      <c r="E306" s="635">
        <v>118</v>
      </c>
      <c r="F306" s="636">
        <v>144.062153163152</v>
      </c>
      <c r="G306" s="637">
        <v>0.220865704772475</v>
      </c>
    </row>
    <row r="307" spans="1:7">
      <c r="A307" s="633" t="s">
        <v>1142</v>
      </c>
      <c r="B307" s="634" t="s">
        <v>325</v>
      </c>
      <c r="C307" s="634" t="s">
        <v>1143</v>
      </c>
      <c r="D307" s="634" t="s">
        <v>404</v>
      </c>
      <c r="E307" s="635">
        <v>107.53</v>
      </c>
      <c r="F307" s="636">
        <v>131.27968923418399</v>
      </c>
      <c r="G307" s="637">
        <v>0.220865704772475</v>
      </c>
    </row>
    <row r="308" spans="1:7">
      <c r="A308" s="633" t="s">
        <v>1144</v>
      </c>
      <c r="B308" s="634" t="s">
        <v>325</v>
      </c>
      <c r="C308" s="634" t="s">
        <v>1145</v>
      </c>
      <c r="D308" s="634" t="s">
        <v>404</v>
      </c>
      <c r="E308" s="635">
        <v>152</v>
      </c>
      <c r="F308" s="636">
        <v>185.57158712541599</v>
      </c>
      <c r="G308" s="637">
        <v>0.220865704772475</v>
      </c>
    </row>
    <row r="309" spans="1:7">
      <c r="A309" s="633" t="s">
        <v>1146</v>
      </c>
      <c r="B309" s="634" t="s">
        <v>325</v>
      </c>
      <c r="C309" s="634" t="s">
        <v>1147</v>
      </c>
      <c r="D309" s="634" t="s">
        <v>404</v>
      </c>
      <c r="E309" s="635">
        <v>350</v>
      </c>
      <c r="F309" s="636">
        <v>427.30299667036599</v>
      </c>
      <c r="G309" s="637">
        <v>0.220865704772475</v>
      </c>
    </row>
    <row r="310" spans="1:7">
      <c r="A310" s="633" t="s">
        <v>1148</v>
      </c>
      <c r="B310" s="634" t="s">
        <v>325</v>
      </c>
      <c r="C310" s="634" t="s">
        <v>1149</v>
      </c>
      <c r="D310" s="634" t="s">
        <v>404</v>
      </c>
      <c r="E310" s="635">
        <v>316.25</v>
      </c>
      <c r="F310" s="636">
        <v>386.098779134295</v>
      </c>
      <c r="G310" s="637">
        <v>0.220865704772475</v>
      </c>
    </row>
    <row r="311" spans="1:7">
      <c r="A311" s="633" t="s">
        <v>1150</v>
      </c>
      <c r="B311" s="634" t="s">
        <v>325</v>
      </c>
      <c r="C311" s="634" t="s">
        <v>1151</v>
      </c>
      <c r="D311" s="634" t="s">
        <v>404</v>
      </c>
      <c r="E311" s="635">
        <v>287.5</v>
      </c>
      <c r="F311" s="636">
        <v>350.998890122087</v>
      </c>
      <c r="G311" s="637">
        <v>0.220865704772475</v>
      </c>
    </row>
    <row r="312" spans="1:7">
      <c r="A312" s="633" t="s">
        <v>1152</v>
      </c>
      <c r="B312" s="634" t="s">
        <v>325</v>
      </c>
      <c r="C312" s="634" t="s">
        <v>1153</v>
      </c>
      <c r="D312" s="634" t="s">
        <v>404</v>
      </c>
      <c r="E312" s="635">
        <v>150</v>
      </c>
      <c r="F312" s="636">
        <v>183.129855715871</v>
      </c>
      <c r="G312" s="637">
        <v>0.220865704772475</v>
      </c>
    </row>
    <row r="313" spans="1:7">
      <c r="A313" s="633" t="s">
        <v>1154</v>
      </c>
      <c r="B313" s="634" t="s">
        <v>325</v>
      </c>
      <c r="C313" s="634" t="s">
        <v>1155</v>
      </c>
      <c r="D313" s="634" t="s">
        <v>404</v>
      </c>
      <c r="E313" s="635">
        <v>350</v>
      </c>
      <c r="F313" s="636">
        <v>427.30299667036599</v>
      </c>
      <c r="G313" s="637">
        <v>0.220865704772475</v>
      </c>
    </row>
    <row r="314" spans="1:7">
      <c r="A314" s="622" t="s">
        <v>1156</v>
      </c>
      <c r="B314" s="623"/>
      <c r="C314" s="624" t="s">
        <v>1157</v>
      </c>
      <c r="D314" s="625"/>
      <c r="E314" s="625"/>
      <c r="F314" s="625"/>
      <c r="G314" s="625"/>
    </row>
    <row r="315" spans="1:7">
      <c r="A315" s="628" t="s">
        <v>1158</v>
      </c>
      <c r="B315" s="629" t="s">
        <v>325</v>
      </c>
      <c r="C315" s="629" t="s">
        <v>1159</v>
      </c>
      <c r="D315" s="630"/>
      <c r="E315" s="630"/>
      <c r="F315" s="631"/>
      <c r="G315" s="632"/>
    </row>
    <row r="316" spans="1:7">
      <c r="A316" s="633" t="s">
        <v>1160</v>
      </c>
      <c r="B316" s="634" t="s">
        <v>325</v>
      </c>
      <c r="C316" s="634" t="s">
        <v>1161</v>
      </c>
      <c r="D316" s="634" t="s">
        <v>404</v>
      </c>
      <c r="E316" s="635">
        <v>350</v>
      </c>
      <c r="F316" s="636">
        <v>427.30299667036599</v>
      </c>
      <c r="G316" s="637">
        <v>0.220865704772475</v>
      </c>
    </row>
    <row r="317" spans="1:7">
      <c r="A317" s="633" t="s">
        <v>1162</v>
      </c>
      <c r="B317" s="634" t="s">
        <v>325</v>
      </c>
      <c r="C317" s="634" t="s">
        <v>1163</v>
      </c>
      <c r="D317" s="634" t="s">
        <v>404</v>
      </c>
      <c r="E317" s="635">
        <v>350</v>
      </c>
      <c r="F317" s="636">
        <v>427.30299667036599</v>
      </c>
      <c r="G317" s="637">
        <v>0.220865704772475</v>
      </c>
    </row>
    <row r="318" spans="1:7">
      <c r="A318" s="633" t="s">
        <v>1164</v>
      </c>
      <c r="B318" s="634" t="s">
        <v>325</v>
      </c>
      <c r="C318" s="634" t="s">
        <v>1165</v>
      </c>
      <c r="D318" s="634" t="s">
        <v>404</v>
      </c>
      <c r="E318" s="635">
        <v>350</v>
      </c>
      <c r="F318" s="636">
        <v>427.30299667036599</v>
      </c>
      <c r="G318" s="637">
        <v>0.220865704772475</v>
      </c>
    </row>
    <row r="319" spans="1:7">
      <c r="A319" s="633" t="s">
        <v>1166</v>
      </c>
      <c r="B319" s="634" t="s">
        <v>325</v>
      </c>
      <c r="C319" s="634" t="s">
        <v>1167</v>
      </c>
      <c r="D319" s="634" t="s">
        <v>404</v>
      </c>
      <c r="E319" s="635">
        <v>120</v>
      </c>
      <c r="F319" s="636">
        <v>146.50388457269699</v>
      </c>
      <c r="G319" s="637">
        <v>0.220865704772475</v>
      </c>
    </row>
    <row r="320" spans="1:7">
      <c r="A320" s="633" t="s">
        <v>1168</v>
      </c>
      <c r="B320" s="634" t="s">
        <v>325</v>
      </c>
      <c r="C320" s="634" t="s">
        <v>1169</v>
      </c>
      <c r="D320" s="634" t="s">
        <v>404</v>
      </c>
      <c r="E320" s="635">
        <v>500</v>
      </c>
      <c r="F320" s="636">
        <v>610.43285238623798</v>
      </c>
      <c r="G320" s="637">
        <v>0.220865704772475</v>
      </c>
    </row>
    <row r="321" spans="1:7">
      <c r="A321" s="633" t="s">
        <v>1170</v>
      </c>
      <c r="B321" s="634" t="s">
        <v>325</v>
      </c>
      <c r="C321" s="634" t="s">
        <v>1171</v>
      </c>
      <c r="D321" s="634" t="s">
        <v>404</v>
      </c>
      <c r="E321" s="635">
        <v>200</v>
      </c>
      <c r="F321" s="636">
        <v>244.17314095449501</v>
      </c>
      <c r="G321" s="637">
        <v>0.220865704772475</v>
      </c>
    </row>
    <row r="322" spans="1:7">
      <c r="A322" s="633" t="s">
        <v>1172</v>
      </c>
      <c r="B322" s="634" t="s">
        <v>325</v>
      </c>
      <c r="C322" s="634" t="s">
        <v>1173</v>
      </c>
      <c r="D322" s="634" t="s">
        <v>404</v>
      </c>
      <c r="E322" s="635">
        <v>350</v>
      </c>
      <c r="F322" s="636">
        <v>427.30299667036599</v>
      </c>
      <c r="G322" s="637">
        <v>0.220865704772475</v>
      </c>
    </row>
    <row r="323" spans="1:7">
      <c r="A323" s="628" t="s">
        <v>1174</v>
      </c>
      <c r="B323" s="629" t="s">
        <v>325</v>
      </c>
      <c r="C323" s="629" t="s">
        <v>1175</v>
      </c>
      <c r="D323" s="630"/>
      <c r="E323" s="630"/>
      <c r="F323" s="631"/>
      <c r="G323" s="632"/>
    </row>
    <row r="324" spans="1:7">
      <c r="A324" s="633" t="s">
        <v>1176</v>
      </c>
      <c r="B324" s="634" t="s">
        <v>325</v>
      </c>
      <c r="C324" s="634" t="s">
        <v>1177</v>
      </c>
      <c r="D324" s="634" t="s">
        <v>404</v>
      </c>
      <c r="E324" s="635">
        <v>350</v>
      </c>
      <c r="F324" s="636">
        <v>427.30299667036599</v>
      </c>
      <c r="G324" s="637">
        <v>0.220865704772475</v>
      </c>
    </row>
    <row r="325" spans="1:7">
      <c r="A325" s="633" t="s">
        <v>1178</v>
      </c>
      <c r="B325" s="634" t="s">
        <v>325</v>
      </c>
      <c r="C325" s="634" t="s">
        <v>1179</v>
      </c>
      <c r="D325" s="634" t="s">
        <v>404</v>
      </c>
      <c r="E325" s="635">
        <v>500</v>
      </c>
      <c r="F325" s="636">
        <v>610.43285238623798</v>
      </c>
      <c r="G325" s="637">
        <v>0.220865704772475</v>
      </c>
    </row>
    <row r="326" spans="1:7">
      <c r="A326" s="633" t="s">
        <v>1180</v>
      </c>
      <c r="B326" s="634" t="s">
        <v>325</v>
      </c>
      <c r="C326" s="634" t="s">
        <v>1181</v>
      </c>
      <c r="D326" s="634" t="s">
        <v>404</v>
      </c>
      <c r="E326" s="635">
        <v>500</v>
      </c>
      <c r="F326" s="636">
        <v>610.43285238623798</v>
      </c>
      <c r="G326" s="637">
        <v>0.220865704772475</v>
      </c>
    </row>
    <row r="327" spans="1:7">
      <c r="A327" s="633" t="s">
        <v>1182</v>
      </c>
      <c r="B327" s="634" t="s">
        <v>325</v>
      </c>
      <c r="C327" s="634" t="s">
        <v>1183</v>
      </c>
      <c r="D327" s="634" t="s">
        <v>404</v>
      </c>
      <c r="E327" s="635">
        <v>120</v>
      </c>
      <c r="F327" s="636">
        <v>146.50388457269699</v>
      </c>
      <c r="G327" s="637">
        <v>0.220865704772475</v>
      </c>
    </row>
    <row r="328" spans="1:7">
      <c r="A328" s="628" t="s">
        <v>1184</v>
      </c>
      <c r="B328" s="629" t="s">
        <v>325</v>
      </c>
      <c r="C328" s="629" t="s">
        <v>1185</v>
      </c>
      <c r="D328" s="630"/>
      <c r="E328" s="630"/>
      <c r="F328" s="631"/>
      <c r="G328" s="632"/>
    </row>
    <row r="329" spans="1:7">
      <c r="A329" s="633" t="s">
        <v>1186</v>
      </c>
      <c r="B329" s="634" t="s">
        <v>325</v>
      </c>
      <c r="C329" s="634" t="s">
        <v>1187</v>
      </c>
      <c r="D329" s="634" t="s">
        <v>404</v>
      </c>
      <c r="E329" s="635">
        <v>120</v>
      </c>
      <c r="F329" s="636">
        <v>146.50388457269699</v>
      </c>
      <c r="G329" s="637">
        <v>0.220865704772475</v>
      </c>
    </row>
    <row r="330" spans="1:7">
      <c r="A330" s="633" t="s">
        <v>1188</v>
      </c>
      <c r="B330" s="634" t="s">
        <v>325</v>
      </c>
      <c r="C330" s="634" t="s">
        <v>1189</v>
      </c>
      <c r="D330" s="634" t="s">
        <v>404</v>
      </c>
      <c r="E330" s="635">
        <v>300</v>
      </c>
      <c r="F330" s="636">
        <v>366.25971143174303</v>
      </c>
      <c r="G330" s="637">
        <v>0.220865704772475</v>
      </c>
    </row>
    <row r="331" spans="1:7">
      <c r="A331" s="633" t="s">
        <v>1190</v>
      </c>
      <c r="B331" s="634" t="s">
        <v>325</v>
      </c>
      <c r="C331" s="634" t="s">
        <v>1191</v>
      </c>
      <c r="D331" s="634" t="s">
        <v>404</v>
      </c>
      <c r="E331" s="635">
        <v>500</v>
      </c>
      <c r="F331" s="636">
        <v>610.43285238623798</v>
      </c>
      <c r="G331" s="637">
        <v>0.220865704772475</v>
      </c>
    </row>
    <row r="332" spans="1:7">
      <c r="A332" s="628" t="s">
        <v>1192</v>
      </c>
      <c r="B332" s="629" t="s">
        <v>325</v>
      </c>
      <c r="C332" s="629" t="s">
        <v>1193</v>
      </c>
      <c r="D332" s="630"/>
      <c r="E332" s="630"/>
      <c r="F332" s="631"/>
      <c r="G332" s="632"/>
    </row>
    <row r="333" spans="1:7">
      <c r="A333" s="633" t="s">
        <v>1194</v>
      </c>
      <c r="B333" s="634" t="s">
        <v>325</v>
      </c>
      <c r="C333" s="634" t="s">
        <v>1195</v>
      </c>
      <c r="D333" s="634" t="s">
        <v>404</v>
      </c>
      <c r="E333" s="635">
        <v>1878.53</v>
      </c>
      <c r="F333" s="636">
        <v>2293.43285238624</v>
      </c>
      <c r="G333" s="637">
        <v>0.220865704772475</v>
      </c>
    </row>
    <row r="334" spans="1:7">
      <c r="A334" s="633" t="s">
        <v>1196</v>
      </c>
      <c r="B334" s="634" t="s">
        <v>325</v>
      </c>
      <c r="C334" s="634" t="s">
        <v>1197</v>
      </c>
      <c r="D334" s="634" t="s">
        <v>404</v>
      </c>
      <c r="E334" s="635">
        <v>400</v>
      </c>
      <c r="F334" s="636">
        <v>488.34628190899002</v>
      </c>
      <c r="G334" s="637">
        <v>0.220865704772475</v>
      </c>
    </row>
    <row r="335" spans="1:7">
      <c r="A335" s="633" t="s">
        <v>1198</v>
      </c>
      <c r="B335" s="634" t="s">
        <v>325</v>
      </c>
      <c r="C335" s="634" t="s">
        <v>1199</v>
      </c>
      <c r="D335" s="634" t="s">
        <v>404</v>
      </c>
      <c r="E335" s="635">
        <v>120</v>
      </c>
      <c r="F335" s="636">
        <v>146.50388457269699</v>
      </c>
      <c r="G335" s="637">
        <v>0.220865704772475</v>
      </c>
    </row>
    <row r="336" spans="1:7">
      <c r="A336" s="633" t="s">
        <v>1200</v>
      </c>
      <c r="B336" s="634" t="s">
        <v>325</v>
      </c>
      <c r="C336" s="634" t="s">
        <v>1201</v>
      </c>
      <c r="D336" s="634" t="s">
        <v>404</v>
      </c>
      <c r="E336" s="635">
        <v>23</v>
      </c>
      <c r="F336" s="636">
        <v>28.079911209766902</v>
      </c>
      <c r="G336" s="637">
        <v>0.220865704772475</v>
      </c>
    </row>
    <row r="337" spans="1:7">
      <c r="A337" s="633" t="s">
        <v>1202</v>
      </c>
      <c r="B337" s="634" t="s">
        <v>325</v>
      </c>
      <c r="C337" s="634" t="s">
        <v>1203</v>
      </c>
      <c r="D337" s="634" t="s">
        <v>404</v>
      </c>
      <c r="E337" s="635">
        <v>74.03</v>
      </c>
      <c r="F337" s="636">
        <v>90.380688124306303</v>
      </c>
      <c r="G337" s="637">
        <v>0.220865704772475</v>
      </c>
    </row>
    <row r="338" spans="1:7">
      <c r="A338" s="633" t="s">
        <v>1204</v>
      </c>
      <c r="B338" s="634" t="s">
        <v>325</v>
      </c>
      <c r="C338" s="634" t="s">
        <v>1205</v>
      </c>
      <c r="D338" s="634" t="s">
        <v>404</v>
      </c>
      <c r="E338" s="635">
        <v>137.62</v>
      </c>
      <c r="F338" s="636">
        <v>168.01553829078799</v>
      </c>
      <c r="G338" s="637">
        <v>0.220865704772475</v>
      </c>
    </row>
    <row r="339" spans="1:7">
      <c r="A339" s="633" t="s">
        <v>1206</v>
      </c>
      <c r="B339" s="634" t="s">
        <v>325</v>
      </c>
      <c r="C339" s="634" t="s">
        <v>1207</v>
      </c>
      <c r="D339" s="634" t="s">
        <v>404</v>
      </c>
      <c r="E339" s="635">
        <v>200</v>
      </c>
      <c r="F339" s="636">
        <v>244.17314095449501</v>
      </c>
      <c r="G339" s="637">
        <v>0.220865704772475</v>
      </c>
    </row>
    <row r="340" spans="1:7">
      <c r="A340" s="633" t="s">
        <v>1208</v>
      </c>
      <c r="B340" s="634" t="s">
        <v>325</v>
      </c>
      <c r="C340" s="634" t="s">
        <v>1209</v>
      </c>
      <c r="D340" s="634" t="s">
        <v>404</v>
      </c>
      <c r="E340" s="635">
        <v>600</v>
      </c>
      <c r="F340" s="636">
        <v>732.51942286348503</v>
      </c>
      <c r="G340" s="637">
        <v>0.220865704772475</v>
      </c>
    </row>
    <row r="341" spans="1:7">
      <c r="A341" s="633" t="s">
        <v>1210</v>
      </c>
      <c r="B341" s="634" t="s">
        <v>325</v>
      </c>
      <c r="C341" s="634" t="s">
        <v>1211</v>
      </c>
      <c r="D341" s="634" t="s">
        <v>404</v>
      </c>
      <c r="E341" s="635">
        <v>700</v>
      </c>
      <c r="F341" s="636">
        <v>854.60599334073299</v>
      </c>
      <c r="G341" s="637">
        <v>0.220865704772475</v>
      </c>
    </row>
    <row r="342" spans="1:7">
      <c r="A342" s="622" t="s">
        <v>1212</v>
      </c>
      <c r="B342" s="623"/>
      <c r="C342" s="624" t="s">
        <v>1213</v>
      </c>
      <c r="D342" s="625"/>
      <c r="E342" s="625"/>
      <c r="F342" s="625"/>
      <c r="G342" s="625"/>
    </row>
    <row r="343" spans="1:7">
      <c r="A343" s="628" t="s">
        <v>1214</v>
      </c>
      <c r="B343" s="629" t="s">
        <v>325</v>
      </c>
      <c r="C343" s="629" t="s">
        <v>1215</v>
      </c>
      <c r="D343" s="630"/>
      <c r="E343" s="630"/>
      <c r="F343" s="631"/>
      <c r="G343" s="632"/>
    </row>
    <row r="344" spans="1:7">
      <c r="A344" s="633" t="s">
        <v>1216</v>
      </c>
      <c r="B344" s="634" t="s">
        <v>325</v>
      </c>
      <c r="C344" s="634" t="s">
        <v>1217</v>
      </c>
      <c r="D344" s="634" t="s">
        <v>1218</v>
      </c>
      <c r="E344" s="635">
        <v>800</v>
      </c>
      <c r="F344" s="636">
        <v>976.69256381798004</v>
      </c>
      <c r="G344" s="637">
        <v>0.220865704772475</v>
      </c>
    </row>
    <row r="345" spans="1:7">
      <c r="A345" s="633" t="s">
        <v>1219</v>
      </c>
      <c r="B345" s="634" t="s">
        <v>325</v>
      </c>
      <c r="C345" s="634" t="s">
        <v>1220</v>
      </c>
      <c r="D345" s="634" t="s">
        <v>1218</v>
      </c>
      <c r="E345" s="635">
        <v>800</v>
      </c>
      <c r="F345" s="636">
        <v>976.69256381798004</v>
      </c>
      <c r="G345" s="637">
        <v>0.220865704772475</v>
      </c>
    </row>
    <row r="346" spans="1:7">
      <c r="A346" s="633" t="s">
        <v>1221</v>
      </c>
      <c r="B346" s="634" t="s">
        <v>325</v>
      </c>
      <c r="C346" s="634" t="s">
        <v>1222</v>
      </c>
      <c r="D346" s="634" t="s">
        <v>1218</v>
      </c>
      <c r="E346" s="635">
        <v>800</v>
      </c>
      <c r="F346" s="636">
        <v>976.69256381798004</v>
      </c>
      <c r="G346" s="637">
        <v>0.220865704772475</v>
      </c>
    </row>
    <row r="347" spans="1:7">
      <c r="A347" s="633" t="s">
        <v>1223</v>
      </c>
      <c r="B347" s="634" t="s">
        <v>325</v>
      </c>
      <c r="C347" s="634" t="s">
        <v>1224</v>
      </c>
      <c r="D347" s="634" t="s">
        <v>404</v>
      </c>
      <c r="E347" s="635">
        <v>800</v>
      </c>
      <c r="F347" s="636">
        <v>976.69256381798004</v>
      </c>
      <c r="G347" s="637">
        <v>0.220865704772475</v>
      </c>
    </row>
    <row r="348" spans="1:7">
      <c r="A348" s="633" t="s">
        <v>1225</v>
      </c>
      <c r="B348" s="634" t="s">
        <v>325</v>
      </c>
      <c r="C348" s="634" t="s">
        <v>1226</v>
      </c>
      <c r="D348" s="634" t="s">
        <v>404</v>
      </c>
      <c r="E348" s="635">
        <v>1000</v>
      </c>
      <c r="F348" s="636">
        <v>1220.8657047724801</v>
      </c>
      <c r="G348" s="637">
        <v>0.220865704772475</v>
      </c>
    </row>
    <row r="349" spans="1:7">
      <c r="A349" s="628" t="s">
        <v>1227</v>
      </c>
      <c r="B349" s="629" t="s">
        <v>325</v>
      </c>
      <c r="C349" s="629" t="s">
        <v>1228</v>
      </c>
      <c r="D349" s="630"/>
      <c r="E349" s="630"/>
      <c r="F349" s="631"/>
      <c r="G349" s="632"/>
    </row>
    <row r="350" spans="1:7">
      <c r="A350" s="633" t="s">
        <v>1229</v>
      </c>
      <c r="B350" s="634" t="s">
        <v>325</v>
      </c>
      <c r="C350" s="634" t="s">
        <v>1230</v>
      </c>
      <c r="D350" s="634" t="s">
        <v>404</v>
      </c>
      <c r="E350" s="635">
        <v>150</v>
      </c>
      <c r="F350" s="636">
        <v>183.129855715871</v>
      </c>
      <c r="G350" s="637">
        <v>0.220865704772475</v>
      </c>
    </row>
    <row r="351" spans="1:7">
      <c r="A351" s="633" t="s">
        <v>1231</v>
      </c>
      <c r="B351" s="634" t="s">
        <v>325</v>
      </c>
      <c r="C351" s="634" t="s">
        <v>1232</v>
      </c>
      <c r="D351" s="634" t="s">
        <v>404</v>
      </c>
      <c r="E351" s="635">
        <v>500</v>
      </c>
      <c r="F351" s="636">
        <v>610.43285238623798</v>
      </c>
      <c r="G351" s="637">
        <v>0.220865704772475</v>
      </c>
    </row>
    <row r="352" spans="1:7">
      <c r="A352" s="628" t="s">
        <v>1233</v>
      </c>
      <c r="B352" s="629" t="s">
        <v>325</v>
      </c>
      <c r="C352" s="629" t="s">
        <v>1234</v>
      </c>
      <c r="D352" s="630"/>
      <c r="E352" s="630"/>
      <c r="F352" s="631"/>
      <c r="G352" s="632"/>
    </row>
    <row r="353" spans="1:7">
      <c r="A353" s="633" t="s">
        <v>1235</v>
      </c>
      <c r="B353" s="634" t="s">
        <v>325</v>
      </c>
      <c r="C353" s="634" t="s">
        <v>1236</v>
      </c>
      <c r="D353" s="634" t="s">
        <v>404</v>
      </c>
      <c r="E353" s="635">
        <v>500</v>
      </c>
      <c r="F353" s="636">
        <v>610.43285238623798</v>
      </c>
      <c r="G353" s="637">
        <v>0.220865704772475</v>
      </c>
    </row>
    <row r="354" spans="1:7">
      <c r="A354" s="633" t="s">
        <v>1237</v>
      </c>
      <c r="B354" s="634" t="s">
        <v>325</v>
      </c>
      <c r="C354" s="634" t="s">
        <v>1238</v>
      </c>
      <c r="D354" s="634" t="s">
        <v>404</v>
      </c>
      <c r="E354" s="635">
        <v>500</v>
      </c>
      <c r="F354" s="636">
        <v>610.43285238623798</v>
      </c>
      <c r="G354" s="637">
        <v>0.220865704772475</v>
      </c>
    </row>
  </sheetData>
  <autoFilter ref="A1:G354" xr:uid="{00000000-0009-0000-0000-000012000000}"/>
  <pageMargins left="0.78749999999999998" right="0.78749999999999998" top="0.88611111111111096" bottom="0.88611111111111096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A0FC"/>
    <pageSetUpPr fitToPage="1"/>
  </sheetPr>
  <dimension ref="A1:E205"/>
  <sheetViews>
    <sheetView zoomScaleNormal="100" workbookViewId="0"/>
  </sheetViews>
  <sheetFormatPr defaultColWidth="11.5703125" defaultRowHeight="13.9"/>
  <cols>
    <col min="1" max="1" width="16.5703125" customWidth="1"/>
    <col min="2" max="2" width="104" customWidth="1"/>
  </cols>
  <sheetData>
    <row r="1" spans="1:5" ht="22.35">
      <c r="A1" s="638" t="s">
        <v>123</v>
      </c>
      <c r="B1" s="639" t="s">
        <v>1239</v>
      </c>
      <c r="C1" s="638" t="s">
        <v>18</v>
      </c>
      <c r="D1" s="640" t="s">
        <v>373</v>
      </c>
      <c r="E1" s="640"/>
    </row>
    <row r="2" spans="1:5" ht="12.75">
      <c r="A2" s="641">
        <v>10</v>
      </c>
      <c r="B2" s="642" t="s">
        <v>1240</v>
      </c>
      <c r="C2" s="643"/>
      <c r="D2" s="644"/>
      <c r="E2" s="644"/>
    </row>
    <row r="3" spans="1:5" ht="12.75">
      <c r="A3" s="641">
        <v>15</v>
      </c>
      <c r="B3" s="642" t="s">
        <v>1241</v>
      </c>
      <c r="C3" s="643"/>
      <c r="D3" s="644"/>
      <c r="E3" s="644"/>
    </row>
    <row r="4" spans="1:5" ht="12.75">
      <c r="A4" s="645" t="s">
        <v>1242</v>
      </c>
      <c r="B4" s="646" t="s">
        <v>1243</v>
      </c>
      <c r="C4" s="645" t="s">
        <v>1244</v>
      </c>
      <c r="D4" s="647">
        <v>46.03</v>
      </c>
      <c r="E4" s="648"/>
    </row>
    <row r="5" spans="1:5" ht="12.75">
      <c r="A5" s="645" t="s">
        <v>1245</v>
      </c>
      <c r="B5" s="646" t="s">
        <v>1246</v>
      </c>
      <c r="C5" s="645" t="s">
        <v>1244</v>
      </c>
      <c r="D5" s="647">
        <v>60.06</v>
      </c>
      <c r="E5" s="648"/>
    </row>
    <row r="6" spans="1:5" ht="12.75">
      <c r="A6" s="645" t="s">
        <v>1247</v>
      </c>
      <c r="B6" s="646" t="s">
        <v>1248</v>
      </c>
      <c r="C6" s="645" t="s">
        <v>1244</v>
      </c>
      <c r="D6" s="647">
        <v>99.45</v>
      </c>
      <c r="E6" s="648"/>
    </row>
    <row r="7" spans="1:5" ht="12.75">
      <c r="A7" s="645" t="s">
        <v>1249</v>
      </c>
      <c r="B7" s="646" t="s">
        <v>1250</v>
      </c>
      <c r="C7" s="645" t="s">
        <v>1244</v>
      </c>
      <c r="D7" s="647">
        <v>21.58</v>
      </c>
      <c r="E7" s="648"/>
    </row>
    <row r="8" spans="1:5" ht="12.75">
      <c r="A8" s="645" t="s">
        <v>1251</v>
      </c>
      <c r="B8" s="646" t="s">
        <v>1252</v>
      </c>
      <c r="C8" s="645" t="s">
        <v>1244</v>
      </c>
      <c r="D8" s="647">
        <v>31.49</v>
      </c>
      <c r="E8" s="648"/>
    </row>
    <row r="9" spans="1:5" ht="12.75">
      <c r="A9" s="645" t="s">
        <v>1253</v>
      </c>
      <c r="B9" s="646" t="s">
        <v>1254</v>
      </c>
      <c r="C9" s="645" t="s">
        <v>1244</v>
      </c>
      <c r="D9" s="647">
        <v>34.46</v>
      </c>
      <c r="E9" s="648"/>
    </row>
    <row r="10" spans="1:5" ht="12.75">
      <c r="A10" s="645" t="s">
        <v>1255</v>
      </c>
      <c r="B10" s="646" t="s">
        <v>1256</v>
      </c>
      <c r="C10" s="645" t="s">
        <v>1244</v>
      </c>
      <c r="D10" s="647">
        <v>44.63</v>
      </c>
      <c r="E10" s="648"/>
    </row>
    <row r="11" spans="1:5" ht="12.75">
      <c r="A11" s="645" t="s">
        <v>1257</v>
      </c>
      <c r="B11" s="646" t="s">
        <v>1258</v>
      </c>
      <c r="C11" s="645" t="s">
        <v>1244</v>
      </c>
      <c r="D11" s="647">
        <v>62.61</v>
      </c>
      <c r="E11" s="648"/>
    </row>
    <row r="12" spans="1:5" ht="12.75">
      <c r="A12" s="645" t="s">
        <v>1259</v>
      </c>
      <c r="B12" s="646" t="s">
        <v>1260</v>
      </c>
      <c r="C12" s="645" t="s">
        <v>1244</v>
      </c>
      <c r="D12" s="647">
        <v>34.46</v>
      </c>
      <c r="E12" s="648"/>
    </row>
    <row r="13" spans="1:5" ht="12.75">
      <c r="A13" s="645" t="s">
        <v>1261</v>
      </c>
      <c r="B13" s="646" t="s">
        <v>1262</v>
      </c>
      <c r="C13" s="645" t="s">
        <v>1244</v>
      </c>
      <c r="D13" s="647">
        <v>44.63</v>
      </c>
      <c r="E13" s="648"/>
    </row>
    <row r="14" spans="1:5" ht="12.75">
      <c r="A14" s="645" t="s">
        <v>1263</v>
      </c>
      <c r="B14" s="646" t="s">
        <v>1264</v>
      </c>
      <c r="C14" s="645" t="s">
        <v>1244</v>
      </c>
      <c r="D14" s="647">
        <v>62.61</v>
      </c>
      <c r="E14" s="648"/>
    </row>
    <row r="15" spans="1:5" ht="12.75">
      <c r="A15" s="645" t="s">
        <v>1265</v>
      </c>
      <c r="B15" s="646" t="s">
        <v>1266</v>
      </c>
      <c r="C15" s="645" t="s">
        <v>1244</v>
      </c>
      <c r="D15" s="647">
        <v>30.25</v>
      </c>
      <c r="E15" s="648"/>
    </row>
    <row r="16" spans="1:5" ht="12.75">
      <c r="A16" s="645" t="s">
        <v>1267</v>
      </c>
      <c r="B16" s="646" t="s">
        <v>1268</v>
      </c>
      <c r="C16" s="645" t="s">
        <v>1244</v>
      </c>
      <c r="D16" s="647">
        <v>38.89</v>
      </c>
      <c r="E16" s="648"/>
    </row>
    <row r="17" spans="1:5" ht="12.75">
      <c r="A17" s="645" t="s">
        <v>1269</v>
      </c>
      <c r="B17" s="646" t="s">
        <v>1270</v>
      </c>
      <c r="C17" s="645" t="s">
        <v>1244</v>
      </c>
      <c r="D17" s="647">
        <v>65.41</v>
      </c>
      <c r="E17" s="648"/>
    </row>
    <row r="18" spans="1:5" ht="12.75">
      <c r="A18" s="645" t="s">
        <v>1271</v>
      </c>
      <c r="B18" s="646" t="s">
        <v>1272</v>
      </c>
      <c r="C18" s="645" t="s">
        <v>1244</v>
      </c>
      <c r="D18" s="647">
        <v>20.47</v>
      </c>
      <c r="E18" s="648"/>
    </row>
    <row r="19" spans="1:5" ht="12.75">
      <c r="A19" s="645" t="s">
        <v>1273</v>
      </c>
      <c r="B19" s="646" t="s">
        <v>1274</v>
      </c>
      <c r="C19" s="645" t="s">
        <v>1244</v>
      </c>
      <c r="D19" s="647">
        <v>19.239999999999998</v>
      </c>
      <c r="E19" s="648"/>
    </row>
    <row r="20" spans="1:5" ht="12.75">
      <c r="A20" s="645" t="s">
        <v>1275</v>
      </c>
      <c r="B20" s="646" t="s">
        <v>1276</v>
      </c>
      <c r="C20" s="645" t="s">
        <v>1244</v>
      </c>
      <c r="D20" s="647">
        <v>18.11</v>
      </c>
      <c r="E20" s="648"/>
    </row>
    <row r="21" spans="1:5" ht="12.75">
      <c r="A21" s="645" t="s">
        <v>1277</v>
      </c>
      <c r="B21" s="646" t="s">
        <v>1278</v>
      </c>
      <c r="C21" s="645" t="s">
        <v>1244</v>
      </c>
      <c r="D21" s="647">
        <v>18.11</v>
      </c>
      <c r="E21" s="648"/>
    </row>
    <row r="22" spans="1:5" ht="12.75">
      <c r="A22" s="645" t="s">
        <v>1279</v>
      </c>
      <c r="B22" s="646" t="s">
        <v>1280</v>
      </c>
      <c r="C22" s="645" t="s">
        <v>1244</v>
      </c>
      <c r="D22" s="647">
        <v>33.72</v>
      </c>
      <c r="E22" s="648"/>
    </row>
    <row r="23" spans="1:5" ht="12.75">
      <c r="A23" s="645" t="s">
        <v>1281</v>
      </c>
      <c r="B23" s="646" t="s">
        <v>1282</v>
      </c>
      <c r="C23" s="645" t="s">
        <v>1244</v>
      </c>
      <c r="D23" s="647">
        <v>43.48</v>
      </c>
      <c r="E23" s="648"/>
    </row>
    <row r="24" spans="1:5" ht="12.75">
      <c r="A24" s="645" t="s">
        <v>1283</v>
      </c>
      <c r="B24" s="646" t="s">
        <v>1284</v>
      </c>
      <c r="C24" s="645" t="s">
        <v>1244</v>
      </c>
      <c r="D24" s="647">
        <v>71.91</v>
      </c>
      <c r="E24" s="648"/>
    </row>
    <row r="25" spans="1:5" ht="12.75">
      <c r="A25" s="645" t="s">
        <v>1285</v>
      </c>
      <c r="B25" s="646" t="s">
        <v>1286</v>
      </c>
      <c r="C25" s="645" t="s">
        <v>1244</v>
      </c>
      <c r="D25" s="647">
        <v>148.35</v>
      </c>
      <c r="E25" s="648"/>
    </row>
    <row r="26" spans="1:5" ht="12.75">
      <c r="A26" s="645" t="s">
        <v>1287</v>
      </c>
      <c r="B26" s="646" t="s">
        <v>1288</v>
      </c>
      <c r="C26" s="645" t="s">
        <v>1244</v>
      </c>
      <c r="D26" s="647">
        <v>33.97</v>
      </c>
      <c r="E26" s="648"/>
    </row>
    <row r="27" spans="1:5" ht="12.75">
      <c r="A27" s="645" t="s">
        <v>1289</v>
      </c>
      <c r="B27" s="646" t="s">
        <v>1290</v>
      </c>
      <c r="C27" s="645" t="s">
        <v>1244</v>
      </c>
      <c r="D27" s="647">
        <v>110.33</v>
      </c>
      <c r="E27" s="648"/>
    </row>
    <row r="28" spans="1:5" ht="12.75">
      <c r="A28" s="645" t="s">
        <v>1291</v>
      </c>
      <c r="B28" s="646" t="s">
        <v>1292</v>
      </c>
      <c r="C28" s="645" t="s">
        <v>1244</v>
      </c>
      <c r="D28" s="647">
        <v>114.92</v>
      </c>
      <c r="E28" s="648"/>
    </row>
    <row r="29" spans="1:5" ht="12.75">
      <c r="A29" s="645" t="s">
        <v>1293</v>
      </c>
      <c r="B29" s="646" t="s">
        <v>1294</v>
      </c>
      <c r="C29" s="645" t="s">
        <v>1244</v>
      </c>
      <c r="D29" s="647">
        <v>119.51</v>
      </c>
      <c r="E29" s="648"/>
    </row>
    <row r="30" spans="1:5" ht="12.75">
      <c r="A30" s="645" t="s">
        <v>1295</v>
      </c>
      <c r="B30" s="646" t="s">
        <v>1296</v>
      </c>
      <c r="C30" s="645" t="s">
        <v>1244</v>
      </c>
      <c r="D30" s="647">
        <v>110.33</v>
      </c>
      <c r="E30" s="648"/>
    </row>
    <row r="31" spans="1:5" ht="12.75">
      <c r="A31" s="645" t="s">
        <v>1297</v>
      </c>
      <c r="B31" s="646" t="s">
        <v>1298</v>
      </c>
      <c r="C31" s="645" t="s">
        <v>1244</v>
      </c>
      <c r="D31" s="647">
        <v>119.26</v>
      </c>
      <c r="E31" s="648"/>
    </row>
    <row r="32" spans="1:5" ht="12.75">
      <c r="A32" s="645" t="s">
        <v>1299</v>
      </c>
      <c r="B32" s="646" t="s">
        <v>1300</v>
      </c>
      <c r="C32" s="645" t="s">
        <v>1244</v>
      </c>
      <c r="D32" s="647">
        <v>128.18</v>
      </c>
      <c r="E32" s="648"/>
    </row>
    <row r="33" spans="1:5" ht="12.75">
      <c r="A33" s="645" t="s">
        <v>1301</v>
      </c>
      <c r="B33" s="646" t="s">
        <v>1302</v>
      </c>
      <c r="C33" s="645" t="s">
        <v>1244</v>
      </c>
      <c r="D33" s="647">
        <v>110.33</v>
      </c>
      <c r="E33" s="648"/>
    </row>
    <row r="34" spans="1:5" ht="12.75">
      <c r="A34" s="645" t="s">
        <v>1303</v>
      </c>
      <c r="B34" s="646" t="s">
        <v>1304</v>
      </c>
      <c r="C34" s="645" t="s">
        <v>1244</v>
      </c>
      <c r="D34" s="647">
        <v>120.15</v>
      </c>
      <c r="E34" s="648"/>
    </row>
    <row r="35" spans="1:5" ht="12.75">
      <c r="A35" s="645" t="s">
        <v>1305</v>
      </c>
      <c r="B35" s="646" t="s">
        <v>1306</v>
      </c>
      <c r="C35" s="645" t="s">
        <v>1244</v>
      </c>
      <c r="D35" s="647">
        <v>129.97</v>
      </c>
      <c r="E35" s="648"/>
    </row>
    <row r="36" spans="1:5" ht="12.75">
      <c r="A36" s="645" t="s">
        <v>1307</v>
      </c>
      <c r="B36" s="646" t="s">
        <v>1308</v>
      </c>
      <c r="C36" s="645" t="s">
        <v>1244</v>
      </c>
      <c r="D36" s="647">
        <v>218.71</v>
      </c>
      <c r="E36" s="648"/>
    </row>
    <row r="37" spans="1:5" ht="12.75">
      <c r="A37" s="645" t="s">
        <v>1309</v>
      </c>
      <c r="B37" s="646" t="s">
        <v>1310</v>
      </c>
      <c r="C37" s="645" t="s">
        <v>1244</v>
      </c>
      <c r="D37" s="647">
        <v>191.55</v>
      </c>
      <c r="E37" s="648"/>
    </row>
    <row r="38" spans="1:5" ht="12.75">
      <c r="A38" s="645" t="s">
        <v>1311</v>
      </c>
      <c r="B38" s="646" t="s">
        <v>1312</v>
      </c>
      <c r="C38" s="645" t="s">
        <v>1244</v>
      </c>
      <c r="D38" s="647">
        <v>164.52</v>
      </c>
      <c r="E38" s="648"/>
    </row>
    <row r="39" spans="1:5" ht="12.75">
      <c r="A39" s="645" t="s">
        <v>1313</v>
      </c>
      <c r="B39" s="646" t="s">
        <v>1314</v>
      </c>
      <c r="C39" s="645" t="s">
        <v>1244</v>
      </c>
      <c r="D39" s="647">
        <v>110.33</v>
      </c>
      <c r="E39" s="648"/>
    </row>
    <row r="40" spans="1:5" ht="12.75">
      <c r="A40" s="645" t="s">
        <v>1315</v>
      </c>
      <c r="B40" s="646" t="s">
        <v>1316</v>
      </c>
      <c r="C40" s="645" t="s">
        <v>1244</v>
      </c>
      <c r="D40" s="647">
        <v>113.01</v>
      </c>
      <c r="E40" s="648"/>
    </row>
    <row r="41" spans="1:5" ht="12.75">
      <c r="A41" s="645" t="s">
        <v>1317</v>
      </c>
      <c r="B41" s="646" t="s">
        <v>1318</v>
      </c>
      <c r="C41" s="645" t="s">
        <v>1244</v>
      </c>
      <c r="D41" s="647">
        <v>139.15</v>
      </c>
      <c r="E41" s="648"/>
    </row>
    <row r="42" spans="1:5" ht="12.75">
      <c r="A42" s="649">
        <v>215</v>
      </c>
      <c r="B42" s="642" t="s">
        <v>1319</v>
      </c>
      <c r="C42" s="643"/>
      <c r="D42" s="644"/>
      <c r="E42" s="644"/>
    </row>
    <row r="43" spans="1:5" ht="12.75">
      <c r="A43" s="645" t="s">
        <v>1320</v>
      </c>
      <c r="B43" s="646" t="s">
        <v>1321</v>
      </c>
      <c r="C43" s="645" t="s">
        <v>1322</v>
      </c>
      <c r="D43" s="647">
        <v>167.7</v>
      </c>
      <c r="E43" s="648"/>
    </row>
    <row r="44" spans="1:5" ht="12.75">
      <c r="A44" s="641">
        <v>23</v>
      </c>
      <c r="B44" s="642" t="s">
        <v>1323</v>
      </c>
      <c r="C44" s="643"/>
      <c r="D44" s="644"/>
      <c r="E44" s="644"/>
    </row>
    <row r="45" spans="1:5" ht="43.35">
      <c r="A45" s="645" t="s">
        <v>1324</v>
      </c>
      <c r="B45" s="646" t="s">
        <v>1325</v>
      </c>
      <c r="C45" s="645" t="s">
        <v>1326</v>
      </c>
      <c r="D45" s="650">
        <v>1946.01</v>
      </c>
      <c r="E45" s="648"/>
    </row>
    <row r="46" spans="1:5" ht="43.35">
      <c r="A46" s="645" t="s">
        <v>1327</v>
      </c>
      <c r="B46" s="646" t="s">
        <v>1328</v>
      </c>
      <c r="C46" s="645" t="s">
        <v>1329</v>
      </c>
      <c r="D46" s="647">
        <v>1.1599999999999999</v>
      </c>
      <c r="E46" s="648"/>
    </row>
    <row r="47" spans="1:5" ht="43.35">
      <c r="A47" s="645" t="s">
        <v>1330</v>
      </c>
      <c r="B47" s="646" t="s">
        <v>1331</v>
      </c>
      <c r="C47" s="645" t="s">
        <v>1326</v>
      </c>
      <c r="D47" s="650">
        <v>1928.7</v>
      </c>
      <c r="E47" s="648"/>
    </row>
    <row r="48" spans="1:5" ht="43.35">
      <c r="A48" s="645" t="s">
        <v>1332</v>
      </c>
      <c r="B48" s="646" t="s">
        <v>1333</v>
      </c>
      <c r="C48" s="645" t="s">
        <v>1329</v>
      </c>
      <c r="D48" s="647">
        <v>1.05</v>
      </c>
      <c r="E48" s="648"/>
    </row>
    <row r="49" spans="1:5" ht="43.35">
      <c r="A49" s="645" t="s">
        <v>1334</v>
      </c>
      <c r="B49" s="646" t="s">
        <v>1335</v>
      </c>
      <c r="C49" s="645" t="s">
        <v>1326</v>
      </c>
      <c r="D49" s="650">
        <v>8397.01</v>
      </c>
      <c r="E49" s="648"/>
    </row>
    <row r="50" spans="1:5" ht="43.35">
      <c r="A50" s="645" t="s">
        <v>1336</v>
      </c>
      <c r="B50" s="646" t="s">
        <v>1337</v>
      </c>
      <c r="C50" s="645" t="s">
        <v>1329</v>
      </c>
      <c r="D50" s="647">
        <v>1.95</v>
      </c>
      <c r="E50" s="648"/>
    </row>
    <row r="51" spans="1:5" ht="12.75">
      <c r="A51" s="641">
        <v>31</v>
      </c>
      <c r="B51" s="642" t="s">
        <v>1338</v>
      </c>
      <c r="C51" s="643"/>
      <c r="D51" s="644"/>
      <c r="E51" s="644"/>
    </row>
    <row r="52" spans="1:5" ht="12.75">
      <c r="A52" s="641">
        <v>33</v>
      </c>
      <c r="B52" s="642" t="s">
        <v>1339</v>
      </c>
      <c r="C52" s="643"/>
      <c r="D52" s="644"/>
      <c r="E52" s="644"/>
    </row>
    <row r="53" spans="1:5" ht="12.75">
      <c r="A53" s="645" t="s">
        <v>1340</v>
      </c>
      <c r="B53" s="646" t="s">
        <v>1341</v>
      </c>
      <c r="C53" s="645" t="s">
        <v>1342</v>
      </c>
      <c r="D53" s="647">
        <v>0.33</v>
      </c>
      <c r="E53" s="648"/>
    </row>
    <row r="54" spans="1:5" ht="12.75">
      <c r="A54" s="645" t="s">
        <v>1343</v>
      </c>
      <c r="B54" s="646" t="s">
        <v>1344</v>
      </c>
      <c r="C54" s="645" t="s">
        <v>1322</v>
      </c>
      <c r="D54" s="650">
        <v>1380.6</v>
      </c>
      <c r="E54" s="648"/>
    </row>
    <row r="55" spans="1:5" ht="12.75">
      <c r="A55" s="645" t="s">
        <v>1345</v>
      </c>
      <c r="B55" s="646" t="s">
        <v>1346</v>
      </c>
      <c r="C55" s="645" t="s">
        <v>1342</v>
      </c>
      <c r="D55" s="647">
        <v>0.43</v>
      </c>
      <c r="E55" s="648"/>
    </row>
    <row r="56" spans="1:5" ht="12.75">
      <c r="A56" s="645" t="s">
        <v>1347</v>
      </c>
      <c r="B56" s="646" t="s">
        <v>1348</v>
      </c>
      <c r="C56" s="645" t="s">
        <v>1322</v>
      </c>
      <c r="D56" s="650">
        <v>3376</v>
      </c>
      <c r="E56" s="648"/>
    </row>
    <row r="57" spans="1:5" ht="12.75">
      <c r="A57" s="641">
        <v>34</v>
      </c>
      <c r="B57" s="642" t="s">
        <v>1349</v>
      </c>
      <c r="C57" s="643"/>
      <c r="D57" s="644"/>
      <c r="E57" s="644"/>
    </row>
    <row r="58" spans="1:5" ht="12.75">
      <c r="A58" s="645" t="s">
        <v>1350</v>
      </c>
      <c r="B58" s="646" t="s">
        <v>1351</v>
      </c>
      <c r="C58" s="645" t="s">
        <v>1342</v>
      </c>
      <c r="D58" s="647">
        <v>0.96</v>
      </c>
      <c r="E58" s="648"/>
    </row>
    <row r="59" spans="1:5" ht="12.75">
      <c r="A59" s="645" t="s">
        <v>1352</v>
      </c>
      <c r="B59" s="646" t="s">
        <v>1353</v>
      </c>
      <c r="C59" s="645" t="s">
        <v>1342</v>
      </c>
      <c r="D59" s="647">
        <v>3.89</v>
      </c>
      <c r="E59" s="648"/>
    </row>
    <row r="60" spans="1:5" ht="12.75">
      <c r="A60" s="645" t="s">
        <v>1354</v>
      </c>
      <c r="B60" s="646" t="s">
        <v>1355</v>
      </c>
      <c r="C60" s="645" t="s">
        <v>1342</v>
      </c>
      <c r="D60" s="647">
        <v>3.39</v>
      </c>
      <c r="E60" s="648"/>
    </row>
    <row r="61" spans="1:5" ht="12.75">
      <c r="A61" s="645" t="s">
        <v>1356</v>
      </c>
      <c r="B61" s="646" t="s">
        <v>1357</v>
      </c>
      <c r="C61" s="645" t="s">
        <v>1342</v>
      </c>
      <c r="D61" s="647">
        <v>2.93</v>
      </c>
      <c r="E61" s="648"/>
    </row>
    <row r="62" spans="1:5" ht="12.75">
      <c r="A62" s="645" t="s">
        <v>1358</v>
      </c>
      <c r="B62" s="646" t="s">
        <v>1359</v>
      </c>
      <c r="C62" s="645" t="s">
        <v>1342</v>
      </c>
      <c r="D62" s="647">
        <v>2.42</v>
      </c>
      <c r="E62" s="648"/>
    </row>
    <row r="63" spans="1:5" ht="12.75">
      <c r="A63" s="645" t="s">
        <v>1360</v>
      </c>
      <c r="B63" s="646" t="s">
        <v>1361</v>
      </c>
      <c r="C63" s="645" t="s">
        <v>1342</v>
      </c>
      <c r="D63" s="647">
        <v>1.92</v>
      </c>
      <c r="E63" s="648"/>
    </row>
    <row r="64" spans="1:5" ht="12.75">
      <c r="A64" s="645" t="s">
        <v>1362</v>
      </c>
      <c r="B64" s="646" t="s">
        <v>1363</v>
      </c>
      <c r="C64" s="645" t="s">
        <v>1342</v>
      </c>
      <c r="D64" s="647">
        <v>1.46</v>
      </c>
      <c r="E64" s="648"/>
    </row>
    <row r="65" spans="1:5" ht="12.75">
      <c r="A65" s="645" t="s">
        <v>1364</v>
      </c>
      <c r="B65" s="646" t="s">
        <v>1365</v>
      </c>
      <c r="C65" s="645" t="s">
        <v>1342</v>
      </c>
      <c r="D65" s="647">
        <v>0.11</v>
      </c>
      <c r="E65" s="648"/>
    </row>
    <row r="66" spans="1:5" ht="12.75">
      <c r="A66" s="645" t="s">
        <v>1366</v>
      </c>
      <c r="B66" s="646" t="s">
        <v>1367</v>
      </c>
      <c r="C66" s="645" t="s">
        <v>1342</v>
      </c>
      <c r="D66" s="647">
        <v>0.11</v>
      </c>
      <c r="E66" s="648"/>
    </row>
    <row r="67" spans="1:5" ht="12.75">
      <c r="A67" s="645" t="s">
        <v>1368</v>
      </c>
      <c r="B67" s="646" t="s">
        <v>1369</v>
      </c>
      <c r="C67" s="645" t="s">
        <v>1342</v>
      </c>
      <c r="D67" s="647">
        <v>0.22</v>
      </c>
      <c r="E67" s="648"/>
    </row>
    <row r="68" spans="1:5" ht="12.75">
      <c r="A68" s="645" t="s">
        <v>1370</v>
      </c>
      <c r="B68" s="646" t="s">
        <v>1371</v>
      </c>
      <c r="C68" s="645" t="s">
        <v>1342</v>
      </c>
      <c r="D68" s="647">
        <v>0.16</v>
      </c>
      <c r="E68" s="648"/>
    </row>
    <row r="69" spans="1:5" ht="12.75">
      <c r="A69" s="645" t="s">
        <v>1372</v>
      </c>
      <c r="B69" s="646" t="s">
        <v>1373</v>
      </c>
      <c r="C69" s="645" t="s">
        <v>1342</v>
      </c>
      <c r="D69" s="647">
        <v>0.39</v>
      </c>
      <c r="E69" s="648"/>
    </row>
    <row r="70" spans="1:5" ht="12.75">
      <c r="A70" s="645" t="s">
        <v>1374</v>
      </c>
      <c r="B70" s="646" t="s">
        <v>1375</v>
      </c>
      <c r="C70" s="645" t="s">
        <v>1342</v>
      </c>
      <c r="D70" s="647">
        <v>0.33</v>
      </c>
      <c r="E70" s="648"/>
    </row>
    <row r="71" spans="1:5" ht="12.75">
      <c r="A71" s="645" t="s">
        <v>1376</v>
      </c>
      <c r="B71" s="646" t="s">
        <v>1377</v>
      </c>
      <c r="C71" s="645" t="s">
        <v>1342</v>
      </c>
      <c r="D71" s="647">
        <v>0.28000000000000003</v>
      </c>
      <c r="E71" s="648"/>
    </row>
    <row r="72" spans="1:5" ht="12.75">
      <c r="A72" s="645" t="s">
        <v>1378</v>
      </c>
      <c r="B72" s="646" t="s">
        <v>1379</v>
      </c>
      <c r="C72" s="645" t="s">
        <v>1342</v>
      </c>
      <c r="D72" s="647">
        <v>0.45</v>
      </c>
      <c r="E72" s="648"/>
    </row>
    <row r="73" spans="1:5" ht="12.75">
      <c r="A73" s="645" t="s">
        <v>1380</v>
      </c>
      <c r="B73" s="646" t="s">
        <v>1381</v>
      </c>
      <c r="C73" s="645" t="s">
        <v>1342</v>
      </c>
      <c r="D73" s="647">
        <v>0.79</v>
      </c>
      <c r="E73" s="648"/>
    </row>
    <row r="74" spans="1:5" ht="12.75">
      <c r="A74" s="645" t="s">
        <v>1382</v>
      </c>
      <c r="B74" s="646" t="s">
        <v>1383</v>
      </c>
      <c r="C74" s="645" t="s">
        <v>1342</v>
      </c>
      <c r="D74" s="647">
        <v>2.82</v>
      </c>
      <c r="E74" s="648"/>
    </row>
    <row r="75" spans="1:5" ht="12.75">
      <c r="A75" s="645" t="s">
        <v>1384</v>
      </c>
      <c r="B75" s="646" t="s">
        <v>1385</v>
      </c>
      <c r="C75" s="645" t="s">
        <v>1342</v>
      </c>
      <c r="D75" s="647">
        <v>2.37</v>
      </c>
      <c r="E75" s="648"/>
    </row>
    <row r="76" spans="1:5" ht="12.75">
      <c r="A76" s="645" t="s">
        <v>1386</v>
      </c>
      <c r="B76" s="646" t="s">
        <v>1387</v>
      </c>
      <c r="C76" s="645" t="s">
        <v>1342</v>
      </c>
      <c r="D76" s="647">
        <v>1.97</v>
      </c>
      <c r="E76" s="648"/>
    </row>
    <row r="77" spans="1:5" ht="12.75">
      <c r="A77" s="645" t="s">
        <v>1388</v>
      </c>
      <c r="B77" s="646" t="s">
        <v>1389</v>
      </c>
      <c r="C77" s="645" t="s">
        <v>1342</v>
      </c>
      <c r="D77" s="647">
        <v>1.58</v>
      </c>
      <c r="E77" s="648"/>
    </row>
    <row r="78" spans="1:5" ht="12.75">
      <c r="A78" s="645" t="s">
        <v>1390</v>
      </c>
      <c r="B78" s="646" t="s">
        <v>1391</v>
      </c>
      <c r="C78" s="645" t="s">
        <v>1342</v>
      </c>
      <c r="D78" s="647">
        <v>1.18</v>
      </c>
      <c r="E78" s="648"/>
    </row>
    <row r="79" spans="1:5" ht="12.75">
      <c r="A79" s="645" t="s">
        <v>627</v>
      </c>
      <c r="B79" s="646" t="s">
        <v>1392</v>
      </c>
      <c r="C79" s="645" t="s">
        <v>1342</v>
      </c>
      <c r="D79" s="647">
        <v>3.22</v>
      </c>
      <c r="E79" s="648"/>
    </row>
    <row r="80" spans="1:5" ht="12.75">
      <c r="A80" s="645" t="s">
        <v>1393</v>
      </c>
      <c r="B80" s="646" t="s">
        <v>1394</v>
      </c>
      <c r="C80" s="645" t="s">
        <v>1342</v>
      </c>
      <c r="D80" s="647">
        <v>1.18</v>
      </c>
      <c r="E80" s="648"/>
    </row>
    <row r="81" spans="1:5" ht="12.75">
      <c r="A81" s="645" t="s">
        <v>1395</v>
      </c>
      <c r="B81" s="646" t="s">
        <v>1396</v>
      </c>
      <c r="C81" s="645" t="s">
        <v>1342</v>
      </c>
      <c r="D81" s="647">
        <v>4.8</v>
      </c>
      <c r="E81" s="648"/>
    </row>
    <row r="82" spans="1:5" ht="12.75">
      <c r="A82" s="645" t="s">
        <v>1397</v>
      </c>
      <c r="B82" s="646" t="s">
        <v>1398</v>
      </c>
      <c r="C82" s="645" t="s">
        <v>1342</v>
      </c>
      <c r="D82" s="647">
        <v>4.18</v>
      </c>
      <c r="E82" s="648"/>
    </row>
    <row r="83" spans="1:5" ht="12.75">
      <c r="A83" s="645" t="s">
        <v>1399</v>
      </c>
      <c r="B83" s="646" t="s">
        <v>1400</v>
      </c>
      <c r="C83" s="645" t="s">
        <v>1342</v>
      </c>
      <c r="D83" s="647">
        <v>3.61</v>
      </c>
      <c r="E83" s="648"/>
    </row>
    <row r="84" spans="1:5" ht="12.75">
      <c r="A84" s="645" t="s">
        <v>1401</v>
      </c>
      <c r="B84" s="646" t="s">
        <v>1402</v>
      </c>
      <c r="C84" s="645" t="s">
        <v>1342</v>
      </c>
      <c r="D84" s="647">
        <v>2.99</v>
      </c>
      <c r="E84" s="648"/>
    </row>
    <row r="85" spans="1:5" ht="12.75">
      <c r="A85" s="645" t="s">
        <v>1403</v>
      </c>
      <c r="B85" s="646" t="s">
        <v>1404</v>
      </c>
      <c r="C85" s="645" t="s">
        <v>1342</v>
      </c>
      <c r="D85" s="647">
        <v>2.37</v>
      </c>
      <c r="E85" s="648"/>
    </row>
    <row r="86" spans="1:5" ht="12.75">
      <c r="A86" s="645" t="s">
        <v>1405</v>
      </c>
      <c r="B86" s="646" t="s">
        <v>1406</v>
      </c>
      <c r="C86" s="645" t="s">
        <v>1342</v>
      </c>
      <c r="D86" s="647">
        <v>1.8</v>
      </c>
      <c r="E86" s="648"/>
    </row>
    <row r="87" spans="1:5" ht="12.75">
      <c r="A87" s="641">
        <v>35</v>
      </c>
      <c r="B87" s="642" t="s">
        <v>1407</v>
      </c>
      <c r="C87" s="643"/>
      <c r="D87" s="644"/>
      <c r="E87" s="644"/>
    </row>
    <row r="88" spans="1:5" ht="12.75">
      <c r="A88" s="645" t="s">
        <v>1408</v>
      </c>
      <c r="B88" s="646" t="s">
        <v>1409</v>
      </c>
      <c r="C88" s="645" t="s">
        <v>1322</v>
      </c>
      <c r="D88" s="650">
        <v>11518.31</v>
      </c>
      <c r="E88" s="648"/>
    </row>
    <row r="89" spans="1:5" ht="12.75">
      <c r="A89" s="645" t="s">
        <v>1410</v>
      </c>
      <c r="B89" s="646" t="s">
        <v>1411</v>
      </c>
      <c r="C89" s="645" t="s">
        <v>1322</v>
      </c>
      <c r="D89" s="650">
        <v>3353.73</v>
      </c>
      <c r="E89" s="648"/>
    </row>
    <row r="90" spans="1:5" ht="12.75">
      <c r="A90" s="645" t="s">
        <v>1412</v>
      </c>
      <c r="B90" s="646" t="s">
        <v>1413</v>
      </c>
      <c r="C90" s="645" t="s">
        <v>1322</v>
      </c>
      <c r="D90" s="650">
        <v>10059.39</v>
      </c>
      <c r="E90" s="648"/>
    </row>
    <row r="91" spans="1:5" ht="12.75">
      <c r="A91" s="645" t="s">
        <v>1414</v>
      </c>
      <c r="B91" s="646" t="s">
        <v>1415</v>
      </c>
      <c r="C91" s="645" t="s">
        <v>1322</v>
      </c>
      <c r="D91" s="650">
        <v>6707.46</v>
      </c>
      <c r="E91" s="648"/>
    </row>
    <row r="92" spans="1:5" ht="12.75">
      <c r="A92" s="645" t="s">
        <v>1416</v>
      </c>
      <c r="B92" s="646" t="s">
        <v>1417</v>
      </c>
      <c r="C92" s="645" t="s">
        <v>1322</v>
      </c>
      <c r="D92" s="650">
        <v>2282.2399999999998</v>
      </c>
      <c r="E92" s="648"/>
    </row>
    <row r="93" spans="1:5" ht="12.75">
      <c r="A93" s="645" t="s">
        <v>1418</v>
      </c>
      <c r="B93" s="646" t="s">
        <v>1419</v>
      </c>
      <c r="C93" s="645" t="s">
        <v>1322</v>
      </c>
      <c r="D93" s="650">
        <v>9286.6299999999992</v>
      </c>
      <c r="E93" s="648"/>
    </row>
    <row r="94" spans="1:5" ht="12.75">
      <c r="A94" s="645" t="s">
        <v>1420</v>
      </c>
      <c r="B94" s="646" t="s">
        <v>1421</v>
      </c>
      <c r="C94" s="645" t="s">
        <v>1322</v>
      </c>
      <c r="D94" s="650">
        <v>7071.63</v>
      </c>
      <c r="E94" s="648"/>
    </row>
    <row r="95" spans="1:5" ht="12.75">
      <c r="A95" s="645" t="s">
        <v>1422</v>
      </c>
      <c r="B95" s="646" t="s">
        <v>1423</v>
      </c>
      <c r="C95" s="645" t="s">
        <v>1322</v>
      </c>
      <c r="D95" s="650">
        <v>3543.05</v>
      </c>
      <c r="E95" s="648"/>
    </row>
    <row r="96" spans="1:5" ht="12.75">
      <c r="A96" s="645" t="s">
        <v>1424</v>
      </c>
      <c r="B96" s="646" t="s">
        <v>1425</v>
      </c>
      <c r="C96" s="645" t="s">
        <v>1342</v>
      </c>
      <c r="D96" s="647">
        <v>0.68</v>
      </c>
      <c r="E96" s="648"/>
    </row>
    <row r="97" spans="1:5" ht="12.75">
      <c r="A97" s="645" t="s">
        <v>1426</v>
      </c>
      <c r="B97" s="646" t="s">
        <v>1427</v>
      </c>
      <c r="C97" s="645" t="s">
        <v>1342</v>
      </c>
      <c r="D97" s="647">
        <v>2.39</v>
      </c>
      <c r="E97" s="648"/>
    </row>
    <row r="98" spans="1:5" ht="12.75">
      <c r="A98" s="645" t="s">
        <v>1428</v>
      </c>
      <c r="B98" s="646" t="s">
        <v>1429</v>
      </c>
      <c r="C98" s="645" t="s">
        <v>1342</v>
      </c>
      <c r="D98" s="647">
        <v>2.1</v>
      </c>
      <c r="E98" s="648"/>
    </row>
    <row r="99" spans="1:5" ht="12.75">
      <c r="A99" s="645" t="s">
        <v>1430</v>
      </c>
      <c r="B99" s="646" t="s">
        <v>1431</v>
      </c>
      <c r="C99" s="645" t="s">
        <v>1342</v>
      </c>
      <c r="D99" s="647">
        <v>1.81</v>
      </c>
      <c r="E99" s="648"/>
    </row>
    <row r="100" spans="1:5" ht="12.75">
      <c r="A100" s="645" t="s">
        <v>1432</v>
      </c>
      <c r="B100" s="646" t="s">
        <v>1433</v>
      </c>
      <c r="C100" s="645" t="s">
        <v>1342</v>
      </c>
      <c r="D100" s="647">
        <v>1.54</v>
      </c>
      <c r="E100" s="648"/>
    </row>
    <row r="101" spans="1:5" ht="12.75">
      <c r="A101" s="645" t="s">
        <v>1434</v>
      </c>
      <c r="B101" s="646" t="s">
        <v>1435</v>
      </c>
      <c r="C101" s="645" t="s">
        <v>1342</v>
      </c>
      <c r="D101" s="647">
        <v>1.26</v>
      </c>
      <c r="E101" s="648"/>
    </row>
    <row r="102" spans="1:5" ht="12.75">
      <c r="A102" s="645" t="s">
        <v>1436</v>
      </c>
      <c r="B102" s="646" t="s">
        <v>1437</v>
      </c>
      <c r="C102" s="645" t="s">
        <v>1342</v>
      </c>
      <c r="D102" s="647">
        <v>0.97</v>
      </c>
      <c r="E102" s="648"/>
    </row>
    <row r="103" spans="1:5" ht="12.75">
      <c r="A103" s="645" t="s">
        <v>1438</v>
      </c>
      <c r="B103" s="646" t="s">
        <v>1439</v>
      </c>
      <c r="C103" s="645" t="s">
        <v>82</v>
      </c>
      <c r="D103" s="647">
        <v>6</v>
      </c>
      <c r="E103" s="648"/>
    </row>
    <row r="104" spans="1:5" ht="12.75">
      <c r="A104" s="645" t="s">
        <v>1440</v>
      </c>
      <c r="B104" s="646" t="s">
        <v>1441</v>
      </c>
      <c r="C104" s="645" t="s">
        <v>1442</v>
      </c>
      <c r="D104" s="647">
        <v>575.70000000000005</v>
      </c>
      <c r="E104" s="648"/>
    </row>
    <row r="105" spans="1:5" ht="12.75">
      <c r="A105" s="645" t="s">
        <v>1443</v>
      </c>
      <c r="B105" s="646" t="s">
        <v>1444</v>
      </c>
      <c r="C105" s="645" t="s">
        <v>1442</v>
      </c>
      <c r="D105" s="647">
        <v>443.32</v>
      </c>
      <c r="E105" s="648"/>
    </row>
    <row r="106" spans="1:5" ht="12.75">
      <c r="A106" s="645" t="s">
        <v>618</v>
      </c>
      <c r="B106" s="646" t="s">
        <v>1445</v>
      </c>
      <c r="C106" s="645" t="s">
        <v>1442</v>
      </c>
      <c r="D106" s="647">
        <v>716.26</v>
      </c>
      <c r="E106" s="648"/>
    </row>
    <row r="107" spans="1:5" ht="12.75">
      <c r="A107" s="645" t="s">
        <v>1446</v>
      </c>
      <c r="B107" s="646" t="s">
        <v>1447</v>
      </c>
      <c r="C107" s="645" t="s">
        <v>1442</v>
      </c>
      <c r="D107" s="647">
        <v>651.39</v>
      </c>
      <c r="E107" s="648"/>
    </row>
    <row r="108" spans="1:5" ht="12.75">
      <c r="A108" s="645" t="s">
        <v>1448</v>
      </c>
      <c r="B108" s="646" t="s">
        <v>1449</v>
      </c>
      <c r="C108" s="645" t="s">
        <v>1322</v>
      </c>
      <c r="D108" s="650">
        <v>1498.81</v>
      </c>
      <c r="E108" s="648"/>
    </row>
    <row r="109" spans="1:5" ht="12.75">
      <c r="A109" s="645" t="s">
        <v>1450</v>
      </c>
      <c r="B109" s="646" t="s">
        <v>1451</v>
      </c>
      <c r="C109" s="645" t="s">
        <v>1442</v>
      </c>
      <c r="D109" s="647">
        <v>965.45</v>
      </c>
      <c r="E109" s="648"/>
    </row>
    <row r="110" spans="1:5" ht="12.75">
      <c r="A110" s="645" t="s">
        <v>1452</v>
      </c>
      <c r="B110" s="646" t="s">
        <v>1453</v>
      </c>
      <c r="C110" s="645" t="s">
        <v>1442</v>
      </c>
      <c r="D110" s="647">
        <v>921.03</v>
      </c>
      <c r="E110" s="648"/>
    </row>
    <row r="111" spans="1:5" ht="12.75">
      <c r="A111" s="645" t="s">
        <v>1454</v>
      </c>
      <c r="B111" s="646" t="s">
        <v>1455</v>
      </c>
      <c r="C111" s="645" t="s">
        <v>1442</v>
      </c>
      <c r="D111" s="650">
        <v>1463.16</v>
      </c>
      <c r="E111" s="648"/>
    </row>
    <row r="112" spans="1:5" ht="12.75">
      <c r="A112" s="645" t="s">
        <v>1456</v>
      </c>
      <c r="B112" s="646" t="s">
        <v>1457</v>
      </c>
      <c r="C112" s="645" t="s">
        <v>1442</v>
      </c>
      <c r="D112" s="650">
        <v>1297.42</v>
      </c>
      <c r="E112" s="648"/>
    </row>
    <row r="113" spans="1:5" ht="12.75">
      <c r="A113" s="645" t="s">
        <v>622</v>
      </c>
      <c r="B113" s="646" t="s">
        <v>1458</v>
      </c>
      <c r="C113" s="645" t="s">
        <v>1442</v>
      </c>
      <c r="D113" s="650">
        <v>1768.4</v>
      </c>
      <c r="E113" s="648"/>
    </row>
    <row r="114" spans="1:5" ht="12.75">
      <c r="A114" s="645" t="s">
        <v>617</v>
      </c>
      <c r="B114" s="646" t="s">
        <v>1459</v>
      </c>
      <c r="C114" s="645" t="s">
        <v>1442</v>
      </c>
      <c r="D114" s="650">
        <v>1889.35</v>
      </c>
      <c r="E114" s="648"/>
    </row>
    <row r="115" spans="1:5" ht="12.75">
      <c r="A115" s="645" t="s">
        <v>1460</v>
      </c>
      <c r="B115" s="646" t="s">
        <v>1461</v>
      </c>
      <c r="C115" s="645" t="s">
        <v>1442</v>
      </c>
      <c r="D115" s="650">
        <v>1702.65</v>
      </c>
      <c r="E115" s="648"/>
    </row>
    <row r="116" spans="1:5" ht="12.75">
      <c r="A116" s="645" t="s">
        <v>1462</v>
      </c>
      <c r="B116" s="646" t="s">
        <v>1463</v>
      </c>
      <c r="C116" s="645" t="s">
        <v>1442</v>
      </c>
      <c r="D116" s="650">
        <v>1230.94</v>
      </c>
      <c r="E116" s="648"/>
    </row>
    <row r="117" spans="1:5" ht="12.75">
      <c r="A117" s="645" t="s">
        <v>1464</v>
      </c>
      <c r="B117" s="646" t="s">
        <v>1465</v>
      </c>
      <c r="C117" s="645" t="s">
        <v>1442</v>
      </c>
      <c r="D117" s="650">
        <v>1304.05</v>
      </c>
      <c r="E117" s="648"/>
    </row>
    <row r="118" spans="1:5" ht="12.75">
      <c r="A118" s="645" t="s">
        <v>1466</v>
      </c>
      <c r="B118" s="646" t="s">
        <v>1467</v>
      </c>
      <c r="C118" s="645" t="s">
        <v>1442</v>
      </c>
      <c r="D118" s="650">
        <v>1528.35</v>
      </c>
      <c r="E118" s="648"/>
    </row>
    <row r="119" spans="1:5" ht="12.75">
      <c r="A119" s="645" t="s">
        <v>1468</v>
      </c>
      <c r="B119" s="646" t="s">
        <v>1469</v>
      </c>
      <c r="C119" s="645" t="s">
        <v>1442</v>
      </c>
      <c r="D119" s="650">
        <v>2221.52</v>
      </c>
      <c r="E119" s="648"/>
    </row>
    <row r="120" spans="1:5" ht="12.75">
      <c r="A120" s="645" t="s">
        <v>1470</v>
      </c>
      <c r="B120" s="646" t="s">
        <v>1471</v>
      </c>
      <c r="C120" s="645" t="s">
        <v>1442</v>
      </c>
      <c r="D120" s="650">
        <v>1401.37</v>
      </c>
      <c r="E120" s="648"/>
    </row>
    <row r="121" spans="1:5" ht="12.75">
      <c r="A121" s="645" t="s">
        <v>1472</v>
      </c>
      <c r="B121" s="646" t="s">
        <v>1473</v>
      </c>
      <c r="C121" s="645" t="s">
        <v>1442</v>
      </c>
      <c r="D121" s="650">
        <v>1212.05</v>
      </c>
      <c r="E121" s="648"/>
    </row>
    <row r="122" spans="1:5" ht="12.75">
      <c r="A122" s="645" t="s">
        <v>1474</v>
      </c>
      <c r="B122" s="646" t="s">
        <v>1475</v>
      </c>
      <c r="C122" s="645" t="s">
        <v>1442</v>
      </c>
      <c r="D122" s="650">
        <v>1655.39</v>
      </c>
      <c r="E122" s="648"/>
    </row>
    <row r="123" spans="1:5" ht="12.75">
      <c r="A123" s="645" t="s">
        <v>626</v>
      </c>
      <c r="B123" s="646" t="s">
        <v>1476</v>
      </c>
      <c r="C123" s="645" t="s">
        <v>1442</v>
      </c>
      <c r="D123" s="647">
        <v>967.79</v>
      </c>
      <c r="E123" s="648"/>
    </row>
    <row r="124" spans="1:5" ht="12.75">
      <c r="A124" s="645" t="s">
        <v>624</v>
      </c>
      <c r="B124" s="646" t="s">
        <v>1477</v>
      </c>
      <c r="C124" s="645" t="s">
        <v>1442</v>
      </c>
      <c r="D124" s="650">
        <v>1768.4</v>
      </c>
      <c r="E124" s="648"/>
    </row>
    <row r="125" spans="1:5" ht="12.75">
      <c r="A125" s="645" t="s">
        <v>1478</v>
      </c>
      <c r="B125" s="646" t="s">
        <v>1479</v>
      </c>
      <c r="C125" s="645" t="s">
        <v>1442</v>
      </c>
      <c r="D125" s="650">
        <v>1401.37</v>
      </c>
      <c r="E125" s="648"/>
    </row>
    <row r="126" spans="1:5" ht="12.75">
      <c r="A126" s="645" t="s">
        <v>620</v>
      </c>
      <c r="B126" s="646" t="s">
        <v>1480</v>
      </c>
      <c r="C126" s="645" t="s">
        <v>1442</v>
      </c>
      <c r="D126" s="650">
        <v>1700.46</v>
      </c>
      <c r="E126" s="648"/>
    </row>
    <row r="127" spans="1:5" ht="12.75">
      <c r="A127" s="645" t="s">
        <v>1481</v>
      </c>
      <c r="B127" s="646" t="s">
        <v>1482</v>
      </c>
      <c r="C127" s="645" t="s">
        <v>1442</v>
      </c>
      <c r="D127" s="650">
        <v>1632.52</v>
      </c>
      <c r="E127" s="648"/>
    </row>
    <row r="128" spans="1:5" ht="12.75">
      <c r="A128" s="645" t="s">
        <v>1483</v>
      </c>
      <c r="B128" s="646" t="s">
        <v>1484</v>
      </c>
      <c r="C128" s="645" t="s">
        <v>1442</v>
      </c>
      <c r="D128" s="650">
        <v>1477.29</v>
      </c>
      <c r="E128" s="648"/>
    </row>
    <row r="129" spans="1:5" ht="12.75">
      <c r="A129" s="645" t="s">
        <v>619</v>
      </c>
      <c r="B129" s="646" t="s">
        <v>1485</v>
      </c>
      <c r="C129" s="645" t="s">
        <v>1442</v>
      </c>
      <c r="D129" s="650">
        <v>1486.7</v>
      </c>
      <c r="E129" s="648"/>
    </row>
    <row r="130" spans="1:5" ht="12.75">
      <c r="A130" s="645" t="s">
        <v>1486</v>
      </c>
      <c r="B130" s="646" t="s">
        <v>1487</v>
      </c>
      <c r="C130" s="645" t="s">
        <v>1442</v>
      </c>
      <c r="D130" s="650">
        <v>1204.6099999999999</v>
      </c>
      <c r="E130" s="648"/>
    </row>
    <row r="131" spans="1:5" ht="12.75">
      <c r="A131" s="645" t="s">
        <v>1488</v>
      </c>
      <c r="B131" s="646" t="s">
        <v>1489</v>
      </c>
      <c r="C131" s="645" t="s">
        <v>1442</v>
      </c>
      <c r="D131" s="650">
        <v>1285.1199999999999</v>
      </c>
      <c r="E131" s="648"/>
    </row>
    <row r="132" spans="1:5" ht="12.75">
      <c r="A132" s="645" t="s">
        <v>1490</v>
      </c>
      <c r="B132" s="646" t="s">
        <v>1491</v>
      </c>
      <c r="C132" s="645" t="s">
        <v>1442</v>
      </c>
      <c r="D132" s="650">
        <v>1111.46</v>
      </c>
      <c r="E132" s="648"/>
    </row>
    <row r="133" spans="1:5" ht="12.75">
      <c r="A133" s="645" t="s">
        <v>1492</v>
      </c>
      <c r="B133" s="646" t="s">
        <v>1493</v>
      </c>
      <c r="C133" s="645" t="s">
        <v>1442</v>
      </c>
      <c r="D133" s="647">
        <v>602.05999999999995</v>
      </c>
      <c r="E133" s="648"/>
    </row>
    <row r="134" spans="1:5" ht="12.75">
      <c r="A134" s="645" t="s">
        <v>621</v>
      </c>
      <c r="B134" s="646" t="s">
        <v>1494</v>
      </c>
      <c r="C134" s="645" t="s">
        <v>1442</v>
      </c>
      <c r="D134" s="647">
        <v>707.26</v>
      </c>
      <c r="E134" s="648"/>
    </row>
    <row r="135" spans="1:5" ht="12.75">
      <c r="A135" s="645" t="s">
        <v>1495</v>
      </c>
      <c r="B135" s="646" t="s">
        <v>1496</v>
      </c>
      <c r="C135" s="645" t="s">
        <v>1442</v>
      </c>
      <c r="D135" s="647">
        <v>965.45</v>
      </c>
      <c r="E135" s="648"/>
    </row>
    <row r="136" spans="1:5" ht="12.75">
      <c r="A136" s="641">
        <v>37</v>
      </c>
      <c r="B136" s="642" t="s">
        <v>1497</v>
      </c>
      <c r="C136" s="643"/>
      <c r="D136" s="644"/>
      <c r="E136" s="644"/>
    </row>
    <row r="137" spans="1:5" ht="12.75">
      <c r="A137" s="645" t="s">
        <v>1498</v>
      </c>
      <c r="B137" s="646" t="s">
        <v>1499</v>
      </c>
      <c r="C137" s="645" t="s">
        <v>1329</v>
      </c>
      <c r="D137" s="647">
        <v>1.1599999999999999</v>
      </c>
      <c r="E137" s="648"/>
    </row>
    <row r="138" spans="1:5" ht="12.75">
      <c r="A138" s="645" t="s">
        <v>1500</v>
      </c>
      <c r="B138" s="646" t="s">
        <v>1501</v>
      </c>
      <c r="C138" s="645" t="s">
        <v>1244</v>
      </c>
      <c r="D138" s="647">
        <v>33.97</v>
      </c>
      <c r="E138" s="648"/>
    </row>
    <row r="139" spans="1:5" ht="12.75">
      <c r="A139" s="641">
        <v>38</v>
      </c>
      <c r="B139" s="642" t="s">
        <v>1502</v>
      </c>
      <c r="C139" s="643"/>
      <c r="D139" s="644"/>
      <c r="E139" s="644"/>
    </row>
    <row r="140" spans="1:5" ht="12.75">
      <c r="A140" s="645" t="s">
        <v>1503</v>
      </c>
      <c r="B140" s="646" t="s">
        <v>1504</v>
      </c>
      <c r="C140" s="645" t="s">
        <v>1342</v>
      </c>
      <c r="D140" s="647">
        <v>0.22</v>
      </c>
      <c r="E140" s="648"/>
    </row>
    <row r="141" spans="1:5" ht="12.75">
      <c r="A141" s="645" t="s">
        <v>1505</v>
      </c>
      <c r="B141" s="646" t="s">
        <v>1506</v>
      </c>
      <c r="C141" s="645" t="s">
        <v>1342</v>
      </c>
      <c r="D141" s="647">
        <v>0.84</v>
      </c>
      <c r="E141" s="648"/>
    </row>
    <row r="142" spans="1:5" ht="12.75">
      <c r="A142" s="645" t="s">
        <v>1507</v>
      </c>
      <c r="B142" s="646" t="s">
        <v>1508</v>
      </c>
      <c r="C142" s="645" t="s">
        <v>1342</v>
      </c>
      <c r="D142" s="647">
        <v>0.73</v>
      </c>
      <c r="E142" s="648"/>
    </row>
    <row r="143" spans="1:5" ht="12.75">
      <c r="A143" s="645" t="s">
        <v>1509</v>
      </c>
      <c r="B143" s="646" t="s">
        <v>1510</v>
      </c>
      <c r="C143" s="645" t="s">
        <v>1342</v>
      </c>
      <c r="D143" s="647">
        <v>0.63</v>
      </c>
      <c r="E143" s="648"/>
    </row>
    <row r="144" spans="1:5" ht="12.75">
      <c r="A144" s="645" t="s">
        <v>1511</v>
      </c>
      <c r="B144" s="646" t="s">
        <v>1512</v>
      </c>
      <c r="C144" s="645" t="s">
        <v>1342</v>
      </c>
      <c r="D144" s="647">
        <v>0.53</v>
      </c>
      <c r="E144" s="648"/>
    </row>
    <row r="145" spans="1:5" ht="12.75">
      <c r="A145" s="645" t="s">
        <v>1513</v>
      </c>
      <c r="B145" s="646" t="s">
        <v>1514</v>
      </c>
      <c r="C145" s="645" t="s">
        <v>1342</v>
      </c>
      <c r="D145" s="647">
        <v>0.43</v>
      </c>
      <c r="E145" s="648"/>
    </row>
    <row r="146" spans="1:5" ht="12.75">
      <c r="A146" s="645" t="s">
        <v>1515</v>
      </c>
      <c r="B146" s="646" t="s">
        <v>1516</v>
      </c>
      <c r="C146" s="645" t="s">
        <v>1342</v>
      </c>
      <c r="D146" s="647">
        <v>0.32</v>
      </c>
      <c r="E146" s="648"/>
    </row>
    <row r="147" spans="1:5" ht="12.75">
      <c r="A147" s="645" t="s">
        <v>1517</v>
      </c>
      <c r="B147" s="646" t="s">
        <v>1518</v>
      </c>
      <c r="C147" s="645" t="s">
        <v>1342</v>
      </c>
      <c r="D147" s="647">
        <v>7.0000000000000007E-2</v>
      </c>
      <c r="E147" s="648"/>
    </row>
    <row r="148" spans="1:5" ht="22.35">
      <c r="A148" s="645" t="s">
        <v>1519</v>
      </c>
      <c r="B148" s="646" t="s">
        <v>1520</v>
      </c>
      <c r="C148" s="645" t="s">
        <v>1342</v>
      </c>
      <c r="D148" s="647">
        <v>0.49</v>
      </c>
      <c r="E148" s="648"/>
    </row>
    <row r="149" spans="1:5" ht="22.35">
      <c r="A149" s="645" t="s">
        <v>1521</v>
      </c>
      <c r="B149" s="646" t="s">
        <v>1522</v>
      </c>
      <c r="C149" s="645" t="s">
        <v>1342</v>
      </c>
      <c r="D149" s="647">
        <v>2.0099999999999998</v>
      </c>
      <c r="E149" s="648"/>
    </row>
    <row r="150" spans="1:5" ht="22.35">
      <c r="A150" s="645" t="s">
        <v>1523</v>
      </c>
      <c r="B150" s="646" t="s">
        <v>1524</v>
      </c>
      <c r="C150" s="645" t="s">
        <v>1342</v>
      </c>
      <c r="D150" s="647">
        <v>1.76</v>
      </c>
      <c r="E150" s="648"/>
    </row>
    <row r="151" spans="1:5" ht="22.35">
      <c r="A151" s="645" t="s">
        <v>1525</v>
      </c>
      <c r="B151" s="646" t="s">
        <v>1526</v>
      </c>
      <c r="C151" s="645" t="s">
        <v>1342</v>
      </c>
      <c r="D151" s="647">
        <v>1.5</v>
      </c>
      <c r="E151" s="648"/>
    </row>
    <row r="152" spans="1:5" ht="22.35">
      <c r="A152" s="645" t="s">
        <v>1527</v>
      </c>
      <c r="B152" s="646" t="s">
        <v>1528</v>
      </c>
      <c r="C152" s="645" t="s">
        <v>1342</v>
      </c>
      <c r="D152" s="647">
        <v>1.25</v>
      </c>
      <c r="E152" s="648"/>
    </row>
    <row r="153" spans="1:5" ht="22.35">
      <c r="A153" s="645" t="s">
        <v>1529</v>
      </c>
      <c r="B153" s="646" t="s">
        <v>1530</v>
      </c>
      <c r="C153" s="645" t="s">
        <v>1342</v>
      </c>
      <c r="D153" s="647">
        <v>1</v>
      </c>
      <c r="E153" s="648"/>
    </row>
    <row r="154" spans="1:5" ht="22.35">
      <c r="A154" s="645" t="s">
        <v>1531</v>
      </c>
      <c r="B154" s="646" t="s">
        <v>1532</v>
      </c>
      <c r="C154" s="645" t="s">
        <v>1342</v>
      </c>
      <c r="D154" s="647">
        <v>0.74</v>
      </c>
      <c r="E154" s="648"/>
    </row>
    <row r="155" spans="1:5" ht="22.35">
      <c r="A155" s="645" t="s">
        <v>1533</v>
      </c>
      <c r="B155" s="646" t="s">
        <v>1534</v>
      </c>
      <c r="C155" s="645" t="s">
        <v>1342</v>
      </c>
      <c r="D155" s="647">
        <v>7.0000000000000007E-2</v>
      </c>
      <c r="E155" s="648"/>
    </row>
    <row r="156" spans="1:5" ht="22.35">
      <c r="A156" s="645" t="s">
        <v>1535</v>
      </c>
      <c r="B156" s="646" t="s">
        <v>1536</v>
      </c>
      <c r="C156" s="645" t="s">
        <v>1342</v>
      </c>
      <c r="D156" s="647">
        <v>0.11</v>
      </c>
      <c r="E156" s="648"/>
    </row>
    <row r="157" spans="1:5" ht="22.35">
      <c r="A157" s="645" t="s">
        <v>1537</v>
      </c>
      <c r="B157" s="646" t="s">
        <v>1538</v>
      </c>
      <c r="C157" s="645" t="s">
        <v>1342</v>
      </c>
      <c r="D157" s="647">
        <v>0.09</v>
      </c>
      <c r="E157" s="648"/>
    </row>
    <row r="158" spans="1:5" ht="22.35">
      <c r="A158" s="645" t="s">
        <v>1539</v>
      </c>
      <c r="B158" s="646" t="s">
        <v>1540</v>
      </c>
      <c r="C158" s="645" t="s">
        <v>1342</v>
      </c>
      <c r="D158" s="647">
        <v>0.2</v>
      </c>
      <c r="E158" s="648"/>
    </row>
    <row r="159" spans="1:5" ht="22.35">
      <c r="A159" s="645" t="s">
        <v>1541</v>
      </c>
      <c r="B159" s="646" t="s">
        <v>1542</v>
      </c>
      <c r="C159" s="645" t="s">
        <v>1342</v>
      </c>
      <c r="D159" s="647">
        <v>0.16</v>
      </c>
      <c r="E159" s="648"/>
    </row>
    <row r="160" spans="1:5" ht="22.35">
      <c r="A160" s="645" t="s">
        <v>1543</v>
      </c>
      <c r="B160" s="646" t="s">
        <v>1544</v>
      </c>
      <c r="C160" s="645" t="s">
        <v>1342</v>
      </c>
      <c r="D160" s="647">
        <v>0.14000000000000001</v>
      </c>
      <c r="E160" s="648"/>
    </row>
    <row r="161" spans="1:5" ht="22.35">
      <c r="A161" s="645" t="s">
        <v>1545</v>
      </c>
      <c r="B161" s="646" t="s">
        <v>1546</v>
      </c>
      <c r="C161" s="645" t="s">
        <v>1342</v>
      </c>
      <c r="D161" s="647">
        <v>0.22</v>
      </c>
      <c r="E161" s="648"/>
    </row>
    <row r="162" spans="1:5" ht="22.35">
      <c r="A162" s="645" t="s">
        <v>1547</v>
      </c>
      <c r="B162" s="646" t="s">
        <v>1548</v>
      </c>
      <c r="C162" s="645" t="s">
        <v>1342</v>
      </c>
      <c r="D162" s="647">
        <v>0.42</v>
      </c>
      <c r="E162" s="648"/>
    </row>
    <row r="163" spans="1:5" ht="22.35">
      <c r="A163" s="645" t="s">
        <v>1549</v>
      </c>
      <c r="B163" s="646" t="s">
        <v>1550</v>
      </c>
      <c r="C163" s="645" t="s">
        <v>1342</v>
      </c>
      <c r="D163" s="647">
        <v>1.45</v>
      </c>
      <c r="E163" s="648"/>
    </row>
    <row r="164" spans="1:5" ht="22.35">
      <c r="A164" s="645" t="s">
        <v>1551</v>
      </c>
      <c r="B164" s="646" t="s">
        <v>1552</v>
      </c>
      <c r="C164" s="645" t="s">
        <v>1342</v>
      </c>
      <c r="D164" s="647">
        <v>1.23</v>
      </c>
      <c r="E164" s="648"/>
    </row>
    <row r="165" spans="1:5" ht="22.35">
      <c r="A165" s="645" t="s">
        <v>1553</v>
      </c>
      <c r="B165" s="646" t="s">
        <v>1554</v>
      </c>
      <c r="C165" s="645" t="s">
        <v>1342</v>
      </c>
      <c r="D165" s="647">
        <v>1.03</v>
      </c>
      <c r="E165" s="648"/>
    </row>
    <row r="166" spans="1:5" ht="22.35">
      <c r="A166" s="645" t="s">
        <v>1555</v>
      </c>
      <c r="B166" s="646" t="s">
        <v>1556</v>
      </c>
      <c r="C166" s="645" t="s">
        <v>1342</v>
      </c>
      <c r="D166" s="647">
        <v>0.82</v>
      </c>
      <c r="E166" s="648"/>
    </row>
    <row r="167" spans="1:5" ht="22.35">
      <c r="A167" s="645" t="s">
        <v>1557</v>
      </c>
      <c r="B167" s="646" t="s">
        <v>1558</v>
      </c>
      <c r="C167" s="645" t="s">
        <v>1342</v>
      </c>
      <c r="D167" s="647">
        <v>0.62</v>
      </c>
      <c r="E167" s="648"/>
    </row>
    <row r="168" spans="1:5" ht="22.35">
      <c r="A168" s="645" t="s">
        <v>571</v>
      </c>
      <c r="B168" s="646" t="s">
        <v>1559</v>
      </c>
      <c r="C168" s="645" t="s">
        <v>1342</v>
      </c>
      <c r="D168" s="647">
        <v>1.63</v>
      </c>
      <c r="E168" s="648"/>
    </row>
    <row r="169" spans="1:5" ht="22.35">
      <c r="A169" s="645" t="s">
        <v>1560</v>
      </c>
      <c r="B169" s="646" t="s">
        <v>1561</v>
      </c>
      <c r="C169" s="645" t="s">
        <v>1342</v>
      </c>
      <c r="D169" s="647">
        <v>0.62</v>
      </c>
      <c r="E169" s="648"/>
    </row>
    <row r="170" spans="1:5" ht="22.35">
      <c r="A170" s="645" t="s">
        <v>1562</v>
      </c>
      <c r="B170" s="646" t="s">
        <v>1563</v>
      </c>
      <c r="C170" s="645" t="s">
        <v>1342</v>
      </c>
      <c r="D170" s="647">
        <v>2.46</v>
      </c>
      <c r="E170" s="648"/>
    </row>
    <row r="171" spans="1:5" ht="22.35">
      <c r="A171" s="645" t="s">
        <v>1564</v>
      </c>
      <c r="B171" s="646" t="s">
        <v>1565</v>
      </c>
      <c r="C171" s="645" t="s">
        <v>1342</v>
      </c>
      <c r="D171" s="647">
        <v>2.14</v>
      </c>
      <c r="E171" s="648"/>
    </row>
    <row r="172" spans="1:5" ht="22.35">
      <c r="A172" s="645" t="s">
        <v>1566</v>
      </c>
      <c r="B172" s="646" t="s">
        <v>1567</v>
      </c>
      <c r="C172" s="645" t="s">
        <v>1342</v>
      </c>
      <c r="D172" s="647">
        <v>1.83</v>
      </c>
      <c r="E172" s="648"/>
    </row>
    <row r="173" spans="1:5" ht="22.35">
      <c r="A173" s="645" t="s">
        <v>1568</v>
      </c>
      <c r="B173" s="646" t="s">
        <v>1569</v>
      </c>
      <c r="C173" s="645" t="s">
        <v>1342</v>
      </c>
      <c r="D173" s="647">
        <v>1.52</v>
      </c>
      <c r="E173" s="648"/>
    </row>
    <row r="174" spans="1:5" ht="22.35">
      <c r="A174" s="645" t="s">
        <v>1570</v>
      </c>
      <c r="B174" s="646" t="s">
        <v>1571</v>
      </c>
      <c r="C174" s="645" t="s">
        <v>1342</v>
      </c>
      <c r="D174" s="647">
        <v>1.23</v>
      </c>
      <c r="E174" s="648"/>
    </row>
    <row r="175" spans="1:5" ht="22.35">
      <c r="A175" s="645" t="s">
        <v>1572</v>
      </c>
      <c r="B175" s="646" t="s">
        <v>1573</v>
      </c>
      <c r="C175" s="645" t="s">
        <v>1342</v>
      </c>
      <c r="D175" s="647">
        <v>0.92</v>
      </c>
      <c r="E175" s="648"/>
    </row>
    <row r="176" spans="1:5" ht="12.75">
      <c r="A176" s="645" t="s">
        <v>1574</v>
      </c>
      <c r="B176" s="646" t="s">
        <v>1575</v>
      </c>
      <c r="C176" s="645" t="s">
        <v>1342</v>
      </c>
      <c r="D176" s="647">
        <v>0.14000000000000001</v>
      </c>
      <c r="E176" s="648"/>
    </row>
    <row r="177" spans="1:5" ht="12.75">
      <c r="A177" s="645" t="s">
        <v>1576</v>
      </c>
      <c r="B177" s="646" t="s">
        <v>1577</v>
      </c>
      <c r="C177" s="645" t="s">
        <v>1342</v>
      </c>
      <c r="D177" s="647">
        <v>0.56000000000000005</v>
      </c>
      <c r="E177" s="648"/>
    </row>
    <row r="178" spans="1:5" ht="22.35">
      <c r="A178" s="645" t="s">
        <v>1578</v>
      </c>
      <c r="B178" s="646" t="s">
        <v>1579</v>
      </c>
      <c r="C178" s="645" t="s">
        <v>1342</v>
      </c>
      <c r="D178" s="647">
        <v>0.5</v>
      </c>
      <c r="E178" s="648"/>
    </row>
    <row r="179" spans="1:5" ht="22.35">
      <c r="A179" s="645" t="s">
        <v>1580</v>
      </c>
      <c r="B179" s="646" t="s">
        <v>1581</v>
      </c>
      <c r="C179" s="645" t="s">
        <v>1342</v>
      </c>
      <c r="D179" s="647">
        <v>0.45</v>
      </c>
      <c r="E179" s="648"/>
    </row>
    <row r="180" spans="1:5" ht="22.35">
      <c r="A180" s="645" t="s">
        <v>1582</v>
      </c>
      <c r="B180" s="646" t="s">
        <v>1583</v>
      </c>
      <c r="C180" s="645" t="s">
        <v>1342</v>
      </c>
      <c r="D180" s="647">
        <v>0.33</v>
      </c>
      <c r="E180" s="648"/>
    </row>
    <row r="181" spans="1:5" ht="22.35">
      <c r="A181" s="645" t="s">
        <v>1584</v>
      </c>
      <c r="B181" s="646" t="s">
        <v>1585</v>
      </c>
      <c r="C181" s="645" t="s">
        <v>1342</v>
      </c>
      <c r="D181" s="647">
        <v>0.28000000000000003</v>
      </c>
      <c r="E181" s="648"/>
    </row>
    <row r="182" spans="1:5" ht="22.35">
      <c r="A182" s="645" t="s">
        <v>1586</v>
      </c>
      <c r="B182" s="646" t="s">
        <v>1587</v>
      </c>
      <c r="C182" s="645" t="s">
        <v>1342</v>
      </c>
      <c r="D182" s="647">
        <v>0.22</v>
      </c>
      <c r="E182" s="648"/>
    </row>
    <row r="183" spans="1:5" ht="22.35">
      <c r="A183" s="645" t="s">
        <v>1588</v>
      </c>
      <c r="B183" s="646" t="s">
        <v>1589</v>
      </c>
      <c r="C183" s="645" t="s">
        <v>1342</v>
      </c>
      <c r="D183" s="647">
        <v>0.12</v>
      </c>
      <c r="E183" s="648"/>
    </row>
    <row r="184" spans="1:5" ht="22.35">
      <c r="A184" s="645" t="s">
        <v>1590</v>
      </c>
      <c r="B184" s="646" t="s">
        <v>1591</v>
      </c>
      <c r="C184" s="645" t="s">
        <v>1342</v>
      </c>
      <c r="D184" s="647">
        <v>0.41</v>
      </c>
      <c r="E184" s="648"/>
    </row>
    <row r="185" spans="1:5" ht="22.35">
      <c r="A185" s="645" t="s">
        <v>1592</v>
      </c>
      <c r="B185" s="646" t="s">
        <v>1593</v>
      </c>
      <c r="C185" s="645" t="s">
        <v>1342</v>
      </c>
      <c r="D185" s="647">
        <v>0.36</v>
      </c>
      <c r="E185" s="648"/>
    </row>
    <row r="186" spans="1:5" ht="22.35">
      <c r="A186" s="645" t="s">
        <v>1594</v>
      </c>
      <c r="B186" s="646" t="s">
        <v>1595</v>
      </c>
      <c r="C186" s="645" t="s">
        <v>1342</v>
      </c>
      <c r="D186" s="647">
        <v>0.28000000000000003</v>
      </c>
      <c r="E186" s="648"/>
    </row>
    <row r="187" spans="1:5" ht="22.35">
      <c r="A187" s="645" t="s">
        <v>1596</v>
      </c>
      <c r="B187" s="646" t="s">
        <v>1597</v>
      </c>
      <c r="C187" s="645" t="s">
        <v>1342</v>
      </c>
      <c r="D187" s="647">
        <v>0.22</v>
      </c>
      <c r="E187" s="648"/>
    </row>
    <row r="188" spans="1:5" ht="22.35">
      <c r="A188" s="645" t="s">
        <v>1598</v>
      </c>
      <c r="B188" s="646" t="s">
        <v>1599</v>
      </c>
      <c r="C188" s="645" t="s">
        <v>1342</v>
      </c>
      <c r="D188" s="647">
        <v>0.19</v>
      </c>
      <c r="E188" s="648"/>
    </row>
    <row r="189" spans="1:5" ht="22.35">
      <c r="A189" s="645" t="s">
        <v>1600</v>
      </c>
      <c r="B189" s="646" t="s">
        <v>1601</v>
      </c>
      <c r="C189" s="645" t="s">
        <v>1342</v>
      </c>
      <c r="D189" s="647">
        <v>0.48</v>
      </c>
      <c r="E189" s="648"/>
    </row>
    <row r="190" spans="1:5" ht="22.35">
      <c r="A190" s="645" t="s">
        <v>1602</v>
      </c>
      <c r="B190" s="646" t="s">
        <v>1603</v>
      </c>
      <c r="C190" s="645" t="s">
        <v>1342</v>
      </c>
      <c r="D190" s="647">
        <v>0.18</v>
      </c>
      <c r="E190" s="648"/>
    </row>
    <row r="191" spans="1:5" ht="32.85">
      <c r="A191" s="645" t="s">
        <v>1604</v>
      </c>
      <c r="B191" s="646" t="s">
        <v>1605</v>
      </c>
      <c r="C191" s="645" t="s">
        <v>1342</v>
      </c>
      <c r="D191" s="647">
        <v>0.62</v>
      </c>
      <c r="E191" s="648"/>
    </row>
    <row r="192" spans="1:5" ht="22.35">
      <c r="A192" s="645" t="s">
        <v>1606</v>
      </c>
      <c r="B192" s="646" t="s">
        <v>1607</v>
      </c>
      <c r="C192" s="645" t="s">
        <v>1342</v>
      </c>
      <c r="D192" s="647">
        <v>0.45</v>
      </c>
      <c r="E192" s="648"/>
    </row>
    <row r="193" spans="1:5" ht="22.35">
      <c r="A193" s="645" t="s">
        <v>1608</v>
      </c>
      <c r="B193" s="646" t="s">
        <v>1609</v>
      </c>
      <c r="C193" s="645" t="s">
        <v>1342</v>
      </c>
      <c r="D193" s="647">
        <v>0.37</v>
      </c>
      <c r="E193" s="648"/>
    </row>
    <row r="194" spans="1:5" ht="22.35">
      <c r="A194" s="645" t="s">
        <v>1610</v>
      </c>
      <c r="B194" s="646" t="s">
        <v>1611</v>
      </c>
      <c r="C194" s="645" t="s">
        <v>1342</v>
      </c>
      <c r="D194" s="647">
        <v>0.27</v>
      </c>
      <c r="E194" s="648"/>
    </row>
    <row r="195" spans="1:5" ht="22.35">
      <c r="A195" s="645" t="s">
        <v>1612</v>
      </c>
      <c r="B195" s="646" t="s">
        <v>1613</v>
      </c>
      <c r="C195" s="645" t="s">
        <v>1342</v>
      </c>
      <c r="D195" s="647">
        <v>0.73</v>
      </c>
      <c r="E195" s="648"/>
    </row>
    <row r="196" spans="1:5" ht="22.35">
      <c r="A196" s="645" t="s">
        <v>1614</v>
      </c>
      <c r="B196" s="646" t="s">
        <v>1615</v>
      </c>
      <c r="C196" s="645" t="s">
        <v>1342</v>
      </c>
      <c r="D196" s="647">
        <v>0.53</v>
      </c>
      <c r="E196" s="648"/>
    </row>
    <row r="197" spans="1:5" ht="12.75">
      <c r="A197" s="641">
        <v>39</v>
      </c>
      <c r="B197" s="642" t="s">
        <v>1616</v>
      </c>
      <c r="C197" s="643"/>
      <c r="D197" s="644"/>
      <c r="E197" s="644"/>
    </row>
    <row r="198" spans="1:5" ht="12.75">
      <c r="A198" s="645" t="s">
        <v>1617</v>
      </c>
      <c r="B198" s="646" t="s">
        <v>1618</v>
      </c>
      <c r="C198" s="645" t="s">
        <v>1619</v>
      </c>
      <c r="D198" s="647">
        <v>170</v>
      </c>
      <c r="E198" s="648"/>
    </row>
    <row r="199" spans="1:5" ht="12.75">
      <c r="A199" s="645" t="s">
        <v>1620</v>
      </c>
      <c r="B199" s="646" t="s">
        <v>1621</v>
      </c>
      <c r="C199" s="645" t="s">
        <v>1619</v>
      </c>
      <c r="D199" s="647">
        <v>130</v>
      </c>
      <c r="E199" s="648"/>
    </row>
    <row r="200" spans="1:5" ht="12.75">
      <c r="A200" s="645" t="s">
        <v>1622</v>
      </c>
      <c r="B200" s="646" t="s">
        <v>1623</v>
      </c>
      <c r="C200" s="645" t="s">
        <v>1619</v>
      </c>
      <c r="D200" s="647">
        <v>50</v>
      </c>
      <c r="E200" s="648"/>
    </row>
    <row r="201" spans="1:5" ht="12.75">
      <c r="A201" s="645" t="s">
        <v>1624</v>
      </c>
      <c r="B201" s="646" t="s">
        <v>1625</v>
      </c>
      <c r="C201" s="645" t="s">
        <v>1619</v>
      </c>
      <c r="D201" s="647">
        <v>25</v>
      </c>
      <c r="E201" s="648"/>
    </row>
    <row r="202" spans="1:5">
      <c r="A202" s="649">
        <v>245</v>
      </c>
      <c r="B202" s="642" t="s">
        <v>1626</v>
      </c>
      <c r="C202" s="643"/>
      <c r="D202" s="644"/>
      <c r="E202" s="644"/>
    </row>
    <row r="203" spans="1:5" ht="22.35">
      <c r="A203" s="645" t="s">
        <v>1627</v>
      </c>
      <c r="B203" s="646" t="s">
        <v>1628</v>
      </c>
      <c r="C203" s="645" t="s">
        <v>1322</v>
      </c>
      <c r="D203" s="647">
        <v>850</v>
      </c>
      <c r="E203" s="648"/>
    </row>
    <row r="204" spans="1:5" ht="22.35">
      <c r="A204" s="645" t="s">
        <v>1629</v>
      </c>
      <c r="B204" s="646" t="s">
        <v>1630</v>
      </c>
      <c r="C204" s="645" t="s">
        <v>1329</v>
      </c>
      <c r="D204" s="647">
        <v>2.1</v>
      </c>
      <c r="E204" s="648"/>
    </row>
    <row r="205" spans="1:5" ht="22.35">
      <c r="A205" s="645" t="s">
        <v>1631</v>
      </c>
      <c r="B205" s="646" t="s">
        <v>1632</v>
      </c>
      <c r="C205" s="645" t="s">
        <v>1633</v>
      </c>
      <c r="D205" s="647">
        <v>72.5</v>
      </c>
      <c r="E205" s="648"/>
    </row>
  </sheetData>
  <autoFilter ref="A1:D205" xr:uid="{00000000-0009-0000-0000-000013000000}"/>
  <pageMargins left="0.78749999999999998" right="0.78749999999999998" top="0.88611111111111096" bottom="0.88611111111111096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48235"/>
    <pageSetUpPr fitToPage="1"/>
  </sheetPr>
  <dimension ref="A1:AMG1048575"/>
  <sheetViews>
    <sheetView zoomScaleNormal="100" workbookViewId="0"/>
  </sheetViews>
  <sheetFormatPr defaultColWidth="9.140625" defaultRowHeight="15"/>
  <cols>
    <col min="1" max="1" width="10.85546875" style="96" customWidth="1"/>
    <col min="2" max="2" width="51.140625" style="96" customWidth="1"/>
    <col min="3" max="3" width="19.140625" style="97" customWidth="1"/>
    <col min="4" max="4" width="11.42578125" style="98" customWidth="1"/>
    <col min="5" max="5" width="17.28515625" style="98" customWidth="1"/>
    <col min="6" max="6" width="11.28515625" style="98" customWidth="1"/>
    <col min="7" max="7" width="16" style="98" customWidth="1"/>
    <col min="8" max="8" width="8.7109375" style="98" customWidth="1"/>
    <col min="9" max="9" width="14.7109375" style="98" customWidth="1"/>
    <col min="10" max="10" width="11.28515625" style="98" customWidth="1"/>
    <col min="11" max="11" width="14.7109375" style="98" customWidth="1"/>
    <col min="12" max="12" width="10" style="98" customWidth="1"/>
    <col min="13" max="13" width="14.7109375" style="98" customWidth="1"/>
    <col min="14" max="14" width="10" style="98" customWidth="1"/>
    <col min="15" max="15" width="14.7109375" style="98" customWidth="1"/>
    <col min="16" max="1021" width="9.140625" style="96"/>
  </cols>
  <sheetData>
    <row r="1" spans="1:22" ht="18" customHeight="1">
      <c r="A1" s="99"/>
      <c r="B1" s="100"/>
      <c r="C1" s="101" t="s">
        <v>0</v>
      </c>
      <c r="D1" s="102"/>
      <c r="E1" s="102"/>
      <c r="F1" s="102"/>
      <c r="G1" s="102"/>
      <c r="H1" s="100"/>
      <c r="I1" s="657" t="str">
        <f>'PLAN ORÇAMENT'!B10</f>
        <v>Contratação de empresa especializada para a elaboração projetos de readequação do pavimento Pilotis do edifício Euclidlys Reis Aguiar do Tribunal Regional Federal da 6º Região em Belo Horizonte/MG, para sua nova ocupação.</v>
      </c>
      <c r="J1" s="657"/>
      <c r="K1" s="657"/>
      <c r="L1" s="657"/>
      <c r="M1" s="657"/>
      <c r="N1" s="657"/>
      <c r="O1" s="657"/>
    </row>
    <row r="2" spans="1:22" ht="18" customHeight="1">
      <c r="A2" s="103"/>
      <c r="B2" s="104"/>
      <c r="C2" s="38" t="str">
        <f>RESUMO!C8</f>
        <v>SECAM - SECRETARIA DE ADMINISTRAÇÃO E SERVIÇOS</v>
      </c>
      <c r="D2" s="105"/>
      <c r="E2" s="105"/>
      <c r="F2" s="105"/>
      <c r="G2" s="105"/>
      <c r="H2" s="105"/>
      <c r="I2" s="657"/>
      <c r="J2" s="657"/>
      <c r="K2" s="657"/>
      <c r="L2" s="657"/>
      <c r="M2" s="657"/>
      <c r="N2" s="657"/>
      <c r="O2" s="657"/>
    </row>
    <row r="3" spans="1:22" ht="18" customHeight="1">
      <c r="A3" s="103"/>
      <c r="B3" s="104"/>
      <c r="C3" s="38" t="str">
        <f>RESUMO!C9</f>
        <v>DIEAR – DIVISÃO DE ENGENHARIA E ARQUITETURA</v>
      </c>
      <c r="D3" s="105"/>
      <c r="E3" s="105"/>
      <c r="F3" s="105"/>
      <c r="G3" s="105"/>
      <c r="H3" s="105"/>
      <c r="I3" s="657"/>
      <c r="J3" s="657"/>
      <c r="K3" s="657"/>
      <c r="L3" s="657"/>
      <c r="M3" s="657"/>
      <c r="N3" s="657"/>
      <c r="O3" s="657"/>
    </row>
    <row r="4" spans="1:22" ht="18" customHeight="1">
      <c r="A4" s="106"/>
      <c r="B4" s="107"/>
      <c r="C4" s="39" t="str">
        <f>RESUMO!C10</f>
        <v>SEPEA – SEÇÃO DE PROJETOS DE ENGENHARIA E ARQUITETURA</v>
      </c>
      <c r="D4" s="108"/>
      <c r="E4" s="108"/>
      <c r="F4" s="108"/>
      <c r="G4" s="108"/>
      <c r="H4" s="108"/>
      <c r="I4" s="657"/>
      <c r="J4" s="657"/>
      <c r="K4" s="657"/>
      <c r="L4" s="657"/>
      <c r="M4" s="657"/>
      <c r="N4" s="657"/>
      <c r="O4" s="657"/>
    </row>
    <row r="5" spans="1:22" ht="30" customHeight="1">
      <c r="A5" s="658" t="s">
        <v>62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</row>
    <row r="6" spans="1:22" ht="16.149999999999999">
      <c r="A6" s="109"/>
      <c r="B6" s="110"/>
      <c r="C6" s="110"/>
      <c r="D6" s="110"/>
      <c r="E6" s="111"/>
      <c r="F6" s="111"/>
      <c r="G6" s="111"/>
      <c r="H6" s="111"/>
      <c r="I6" s="111"/>
      <c r="J6" s="111"/>
      <c r="K6" s="112"/>
      <c r="L6" s="112"/>
      <c r="M6" s="112"/>
      <c r="N6" s="112"/>
      <c r="O6" s="112"/>
    </row>
    <row r="7" spans="1:22" ht="17.25" customHeight="1">
      <c r="A7" s="109"/>
      <c r="B7" s="110"/>
      <c r="C7" s="113"/>
      <c r="D7" s="659" t="s">
        <v>63</v>
      </c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59"/>
      <c r="T7" s="114"/>
      <c r="U7" s="97"/>
    </row>
    <row r="8" spans="1:22" s="120" customFormat="1" ht="34.5" customHeight="1">
      <c r="A8" s="115" t="s">
        <v>64</v>
      </c>
      <c r="B8" s="116" t="s">
        <v>65</v>
      </c>
      <c r="C8" s="660" t="s">
        <v>66</v>
      </c>
      <c r="D8" s="117" t="s">
        <v>67</v>
      </c>
      <c r="E8" s="118" t="s">
        <v>68</v>
      </c>
      <c r="F8" s="119" t="s">
        <v>67</v>
      </c>
      <c r="G8" s="118" t="s">
        <v>68</v>
      </c>
      <c r="H8" s="119" t="s">
        <v>67</v>
      </c>
      <c r="I8" s="118" t="s">
        <v>68</v>
      </c>
      <c r="J8" s="119" t="s">
        <v>67</v>
      </c>
      <c r="K8" s="118" t="s">
        <v>68</v>
      </c>
      <c r="L8" s="119" t="s">
        <v>67</v>
      </c>
      <c r="M8" s="118" t="s">
        <v>68</v>
      </c>
      <c r="N8" s="119" t="s">
        <v>67</v>
      </c>
      <c r="O8" s="118" t="s">
        <v>68</v>
      </c>
      <c r="S8" s="121"/>
      <c r="T8" s="114"/>
      <c r="U8" s="97"/>
    </row>
    <row r="9" spans="1:22" ht="34.5" customHeight="1">
      <c r="A9" s="122"/>
      <c r="B9" s="123"/>
      <c r="C9" s="660"/>
      <c r="D9" s="661" t="s">
        <v>69</v>
      </c>
      <c r="E9" s="661"/>
      <c r="F9" s="662" t="s">
        <v>70</v>
      </c>
      <c r="G9" s="662"/>
      <c r="H9" s="662" t="s">
        <v>71</v>
      </c>
      <c r="I9" s="662"/>
      <c r="J9" s="662" t="s">
        <v>72</v>
      </c>
      <c r="K9" s="662"/>
      <c r="L9" s="662" t="s">
        <v>73</v>
      </c>
      <c r="M9" s="662"/>
      <c r="N9" s="662" t="s">
        <v>74</v>
      </c>
      <c r="O9" s="662"/>
      <c r="S9" s="121"/>
      <c r="T9" s="114"/>
      <c r="U9" s="97"/>
    </row>
    <row r="10" spans="1:22" ht="34.5" customHeight="1">
      <c r="A10" s="124" t="s">
        <v>22</v>
      </c>
      <c r="B10" s="125" t="s">
        <v>21</v>
      </c>
      <c r="C10" s="126">
        <f>'PLAN ORÇAMENT'!H22</f>
        <v>40556.559999999998</v>
      </c>
      <c r="D10" s="127">
        <v>0</v>
      </c>
      <c r="E10" s="128">
        <f>$C$10*D10</f>
        <v>0</v>
      </c>
      <c r="F10" s="127">
        <v>1</v>
      </c>
      <c r="G10" s="128">
        <f>$C$10*F10</f>
        <v>40556.559999999998</v>
      </c>
      <c r="H10" s="129"/>
      <c r="I10" s="130"/>
      <c r="J10" s="129"/>
      <c r="K10" s="130"/>
      <c r="L10" s="131"/>
      <c r="M10" s="130"/>
      <c r="N10" s="131"/>
      <c r="O10" s="130"/>
      <c r="Q10" s="132">
        <f>E10+G10+I10+K10+M10+O10</f>
        <v>40556.559999999998</v>
      </c>
      <c r="R10" s="133">
        <f>Q10-C10</f>
        <v>0</v>
      </c>
      <c r="S10" s="121"/>
      <c r="T10" s="114"/>
      <c r="U10" s="97"/>
    </row>
    <row r="11" spans="1:22" ht="34.5" customHeight="1">
      <c r="A11" s="124" t="s">
        <v>44</v>
      </c>
      <c r="B11" s="125" t="s">
        <v>43</v>
      </c>
      <c r="C11" s="134">
        <f>'PLAN ORÇAMENT'!H33</f>
        <v>5437.79</v>
      </c>
      <c r="D11" s="127">
        <v>0</v>
      </c>
      <c r="E11" s="128">
        <f>$C$11*D11</f>
        <v>0</v>
      </c>
      <c r="F11" s="127">
        <v>1</v>
      </c>
      <c r="G11" s="128">
        <f>$C$11*F11</f>
        <v>5437.79</v>
      </c>
      <c r="H11" s="129"/>
      <c r="I11" s="130"/>
      <c r="J11" s="129"/>
      <c r="K11" s="130"/>
      <c r="L11" s="131"/>
      <c r="M11" s="130"/>
      <c r="N11" s="131"/>
      <c r="O11" s="130"/>
      <c r="Q11" s="132">
        <f>E11+G11+I11+K11+M11+O11</f>
        <v>5437.79</v>
      </c>
      <c r="R11" s="133">
        <f>Q11-C11</f>
        <v>0</v>
      </c>
      <c r="S11" s="121"/>
      <c r="T11" s="114"/>
      <c r="U11" s="97"/>
    </row>
    <row r="12" spans="1:22" ht="34.5" customHeight="1">
      <c r="A12" s="663" t="s">
        <v>75</v>
      </c>
      <c r="B12" s="663"/>
      <c r="C12" s="135">
        <f>SUM(C10:C11)</f>
        <v>45994.35</v>
      </c>
      <c r="D12" s="136">
        <f>E12/$C$12</f>
        <v>0</v>
      </c>
      <c r="E12" s="128">
        <f>ROUND(SUM(E10:E11),2)</f>
        <v>0</v>
      </c>
      <c r="F12" s="136">
        <f>G12/$C$12</f>
        <v>1</v>
      </c>
      <c r="G12" s="128">
        <f>ROUND(SUM(G10:G11),2)</f>
        <v>45994.35</v>
      </c>
      <c r="H12" s="136"/>
      <c r="I12" s="130"/>
      <c r="J12" s="136"/>
      <c r="K12" s="130"/>
      <c r="L12" s="137"/>
      <c r="M12" s="138"/>
      <c r="N12" s="137"/>
      <c r="O12" s="138"/>
      <c r="Q12" s="132">
        <f>E12+G12+I12+K12+M12+O12</f>
        <v>45994.35</v>
      </c>
      <c r="R12" s="133">
        <f>Q12-C12</f>
        <v>0</v>
      </c>
      <c r="V12" s="132" t="e">
        <f>#REF!+#REF!</f>
        <v>#REF!</v>
      </c>
    </row>
    <row r="13" spans="1:22" ht="34.5" customHeight="1">
      <c r="A13" s="664" t="s">
        <v>76</v>
      </c>
      <c r="B13" s="664"/>
      <c r="C13" s="139"/>
      <c r="D13" s="140">
        <f>D12</f>
        <v>0</v>
      </c>
      <c r="E13" s="141">
        <f>E12</f>
        <v>0</v>
      </c>
      <c r="F13" s="140">
        <f>F12</f>
        <v>1</v>
      </c>
      <c r="G13" s="141">
        <f>G12</f>
        <v>45994.35</v>
      </c>
      <c r="H13" s="142"/>
      <c r="I13" s="141"/>
      <c r="J13" s="142"/>
      <c r="K13" s="141"/>
      <c r="L13" s="142"/>
      <c r="M13" s="141"/>
      <c r="N13" s="142"/>
      <c r="O13" s="141"/>
    </row>
    <row r="14" spans="1:22" ht="34.5" customHeight="1">
      <c r="A14" s="664" t="s">
        <v>77</v>
      </c>
      <c r="B14" s="664"/>
      <c r="C14" s="143"/>
      <c r="D14" s="144"/>
      <c r="E14" s="145"/>
      <c r="F14" s="146"/>
      <c r="G14" s="146"/>
      <c r="H14" s="146"/>
      <c r="I14" s="146"/>
      <c r="J14" s="146"/>
      <c r="K14" s="147"/>
      <c r="L14" s="147"/>
      <c r="M14" s="147"/>
      <c r="N14" s="147"/>
      <c r="O14" s="147"/>
    </row>
    <row r="15" spans="1:22" ht="34.5" customHeight="1">
      <c r="A15" s="664" t="s">
        <v>78</v>
      </c>
      <c r="B15" s="664"/>
      <c r="C15" s="143"/>
      <c r="D15" s="144"/>
      <c r="E15" s="145"/>
      <c r="F15" s="146"/>
      <c r="G15" s="146"/>
      <c r="H15" s="146"/>
      <c r="I15" s="146"/>
      <c r="J15" s="146"/>
      <c r="K15" s="147"/>
      <c r="L15" s="147"/>
      <c r="M15" s="147"/>
      <c r="N15" s="147"/>
      <c r="O15" s="147"/>
    </row>
    <row r="16" spans="1:22" ht="34.5" customHeight="1">
      <c r="A16" s="665" t="s">
        <v>79</v>
      </c>
      <c r="B16" s="665"/>
      <c r="C16" s="148"/>
      <c r="D16" s="149"/>
      <c r="E16" s="150"/>
      <c r="F16" s="151"/>
      <c r="G16" s="151"/>
      <c r="H16" s="151"/>
      <c r="I16" s="151"/>
      <c r="J16" s="151"/>
      <c r="K16" s="152"/>
      <c r="L16" s="152"/>
      <c r="M16" s="152"/>
      <c r="N16" s="152"/>
      <c r="O16" s="152"/>
    </row>
    <row r="19" spans="7:7" ht="16.149999999999999">
      <c r="G19" s="153">
        <f>G13+E13</f>
        <v>45994.35</v>
      </c>
    </row>
    <row r="1048574" ht="12.75"/>
    <row r="1048575" ht="12.75"/>
  </sheetData>
  <mergeCells count="15">
    <mergeCell ref="A12:B12"/>
    <mergeCell ref="A13:B13"/>
    <mergeCell ref="A14:B14"/>
    <mergeCell ref="A15:B15"/>
    <mergeCell ref="A16:B16"/>
    <mergeCell ref="I1:O4"/>
    <mergeCell ref="A5:O5"/>
    <mergeCell ref="D7:O7"/>
    <mergeCell ref="C8:C9"/>
    <mergeCell ref="D9:E9"/>
    <mergeCell ref="F9:G9"/>
    <mergeCell ref="H9:I9"/>
    <mergeCell ref="J9:K9"/>
    <mergeCell ref="L9:M9"/>
    <mergeCell ref="N9:O9"/>
  </mergeCells>
  <printOptions horizontalCentered="1"/>
  <pageMargins left="0.31527777777777799" right="0.31527777777777799" top="0.78749999999999998" bottom="0.78749999999999998" header="0.51180555555555496" footer="0.51180555555555496"/>
  <pageSetup paperSize="9" firstPageNumber="0" fitToHeight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48235"/>
    <pageSetUpPr fitToPage="1"/>
  </sheetPr>
  <dimension ref="A1:J43"/>
  <sheetViews>
    <sheetView zoomScaleNormal="100" workbookViewId="0">
      <selection activeCell="C34" sqref="C34"/>
    </sheetView>
  </sheetViews>
  <sheetFormatPr defaultColWidth="8.7109375" defaultRowHeight="15"/>
  <cols>
    <col min="1" max="2" width="2.42578125" customWidth="1"/>
    <col min="3" max="4" width="25" customWidth="1"/>
    <col min="5" max="7" width="13.28515625" customWidth="1"/>
    <col min="8" max="8" width="3.7109375" customWidth="1"/>
  </cols>
  <sheetData>
    <row r="1" spans="1:10" ht="13.9">
      <c r="A1" s="789"/>
      <c r="B1" s="789"/>
      <c r="C1" s="789"/>
      <c r="D1" s="15"/>
      <c r="E1" s="15"/>
      <c r="F1" s="15"/>
      <c r="G1" s="15"/>
      <c r="H1" s="15"/>
    </row>
    <row r="2" spans="1:10" ht="13.9">
      <c r="A2" s="789"/>
      <c r="B2" s="789"/>
      <c r="C2" s="790" t="s">
        <v>80</v>
      </c>
      <c r="D2" s="790"/>
      <c r="E2" s="790"/>
      <c r="F2" s="790"/>
      <c r="G2" s="790"/>
      <c r="H2" s="15"/>
    </row>
    <row r="3" spans="1:10" ht="13.9">
      <c r="A3" s="789"/>
      <c r="B3" s="789"/>
      <c r="C3" s="790"/>
      <c r="D3" s="790"/>
      <c r="E3" s="790"/>
      <c r="F3" s="790"/>
      <c r="G3" s="790"/>
      <c r="H3" s="15"/>
    </row>
    <row r="4" spans="1:10" ht="13.9">
      <c r="A4" s="789"/>
      <c r="B4" s="789"/>
      <c r="C4" s="154"/>
      <c r="D4" s="15"/>
      <c r="E4" s="15"/>
      <c r="F4" s="15"/>
      <c r="G4" s="155"/>
      <c r="H4" s="15"/>
    </row>
    <row r="5" spans="1:10" ht="13.9">
      <c r="A5" s="789"/>
      <c r="B5" s="789"/>
      <c r="C5" s="154"/>
      <c r="D5" s="156" t="s">
        <v>81</v>
      </c>
      <c r="E5" s="157" t="s">
        <v>82</v>
      </c>
      <c r="F5" s="15"/>
      <c r="G5" s="155"/>
      <c r="H5" s="15"/>
    </row>
    <row r="6" spans="1:10" ht="13.9">
      <c r="A6" s="789"/>
      <c r="B6" s="789"/>
      <c r="C6" s="154"/>
      <c r="D6" s="158" t="s">
        <v>83</v>
      </c>
      <c r="E6" s="159">
        <f>'ENC SOCIAIS'!F42</f>
        <v>0.736842</v>
      </c>
      <c r="F6" s="15"/>
      <c r="G6" s="155"/>
      <c r="H6" s="15"/>
    </row>
    <row r="7" spans="1:10" ht="13.9">
      <c r="A7" s="789"/>
      <c r="B7" s="789"/>
      <c r="C7" s="154"/>
      <c r="D7" s="158" t="s">
        <v>84</v>
      </c>
      <c r="E7" s="159">
        <v>0.2</v>
      </c>
      <c r="F7" s="160"/>
      <c r="G7" s="155"/>
      <c r="H7" s="15"/>
      <c r="J7" s="161" t="s">
        <v>85</v>
      </c>
    </row>
    <row r="8" spans="1:10" ht="13.9">
      <c r="A8" s="789"/>
      <c r="B8" s="789"/>
      <c r="C8" s="154"/>
      <c r="D8" s="158" t="s">
        <v>86</v>
      </c>
      <c r="E8" s="159">
        <v>0.1</v>
      </c>
      <c r="F8" s="160"/>
      <c r="G8" s="155"/>
      <c r="H8" s="15"/>
      <c r="J8" s="161" t="s">
        <v>87</v>
      </c>
    </row>
    <row r="9" spans="1:10" ht="13.9">
      <c r="A9" s="789"/>
      <c r="B9" s="789"/>
      <c r="C9" s="154"/>
      <c r="D9" s="158" t="s">
        <v>88</v>
      </c>
      <c r="E9" s="162">
        <f>E19</f>
        <v>0.14155251141552516</v>
      </c>
      <c r="F9" s="15"/>
      <c r="G9" s="155"/>
      <c r="H9" s="15"/>
    </row>
    <row r="10" spans="1:10" ht="13.9">
      <c r="A10" s="789"/>
      <c r="B10" s="789"/>
      <c r="C10" s="154"/>
      <c r="D10" s="163" t="s">
        <v>89</v>
      </c>
      <c r="E10" s="164">
        <f>(1+E6+E7)*(1+E8)*(1+E9)</f>
        <v>2.4321075342465757</v>
      </c>
      <c r="F10" s="15"/>
      <c r="G10" s="155"/>
      <c r="H10" s="15"/>
    </row>
    <row r="11" spans="1:10" ht="13.9">
      <c r="A11" s="789"/>
      <c r="B11" s="789"/>
      <c r="C11" s="154"/>
      <c r="D11" s="163" t="s">
        <v>42</v>
      </c>
      <c r="E11" s="164">
        <f>(1+E8)*(1+E9)</f>
        <v>1.2557077625570778</v>
      </c>
      <c r="F11" s="15"/>
      <c r="G11" s="155"/>
      <c r="H11" s="15"/>
    </row>
    <row r="12" spans="1:10" ht="13.9">
      <c r="A12" s="789"/>
      <c r="B12" s="789"/>
      <c r="C12" s="154"/>
      <c r="D12" s="165"/>
      <c r="E12" s="15"/>
      <c r="F12" s="15"/>
      <c r="G12" s="155"/>
      <c r="H12" s="15"/>
    </row>
    <row r="13" spans="1:10" ht="13.9">
      <c r="A13" s="789"/>
      <c r="B13" s="789"/>
      <c r="C13" s="154"/>
      <c r="D13" s="791" t="s">
        <v>90</v>
      </c>
      <c r="E13" s="791"/>
      <c r="F13" s="791"/>
      <c r="G13" s="155"/>
      <c r="H13" s="15"/>
    </row>
    <row r="14" spans="1:10" ht="13.9">
      <c r="A14" s="789"/>
      <c r="B14" s="789"/>
      <c r="C14" s="154"/>
      <c r="D14" s="166"/>
      <c r="E14" s="167">
        <v>1</v>
      </c>
      <c r="F14" s="168">
        <v>0.8</v>
      </c>
      <c r="G14" s="155"/>
      <c r="H14" s="15"/>
    </row>
    <row r="15" spans="1:10" ht="13.9">
      <c r="A15" s="789"/>
      <c r="B15" s="789"/>
      <c r="C15" s="154"/>
      <c r="D15" s="169" t="s">
        <v>91</v>
      </c>
      <c r="E15" s="170">
        <v>1.6500000000000001E-2</v>
      </c>
      <c r="F15" s="159">
        <v>1.32E-2</v>
      </c>
      <c r="G15" s="155"/>
      <c r="H15" s="15"/>
    </row>
    <row r="16" spans="1:10" ht="13.9">
      <c r="A16" s="789"/>
      <c r="B16" s="789"/>
      <c r="C16" s="154"/>
      <c r="D16" s="169" t="s">
        <v>92</v>
      </c>
      <c r="E16" s="170">
        <v>7.5999999999999998E-2</v>
      </c>
      <c r="F16" s="159">
        <v>6.08E-2</v>
      </c>
      <c r="G16" s="155"/>
      <c r="H16" s="15"/>
      <c r="J16" s="161" t="s">
        <v>93</v>
      </c>
    </row>
    <row r="17" spans="1:10" ht="13.9">
      <c r="A17" s="789"/>
      <c r="B17" s="789"/>
      <c r="C17" s="154"/>
      <c r="D17" s="169" t="s">
        <v>94</v>
      </c>
      <c r="E17" s="170">
        <v>0.05</v>
      </c>
      <c r="F17" s="171"/>
      <c r="G17" s="155"/>
      <c r="H17" s="15"/>
      <c r="J17" s="161" t="s">
        <v>95</v>
      </c>
    </row>
    <row r="18" spans="1:10" ht="13.9">
      <c r="A18" s="789"/>
      <c r="B18" s="789"/>
      <c r="C18" s="154"/>
      <c r="D18" s="169"/>
      <c r="E18" s="172"/>
      <c r="F18" s="171"/>
      <c r="G18" s="155"/>
      <c r="H18" s="15"/>
      <c r="J18" s="161" t="s">
        <v>96</v>
      </c>
    </row>
    <row r="19" spans="1:10" ht="13.9">
      <c r="A19" s="789"/>
      <c r="B19" s="789"/>
      <c r="C19" s="154"/>
      <c r="D19" s="173" t="s">
        <v>97</v>
      </c>
      <c r="E19" s="174">
        <f>(1/(1-F15-F16-E17))-1</f>
        <v>0.14155251141552516</v>
      </c>
      <c r="F19" s="175"/>
      <c r="G19" s="155"/>
      <c r="H19" s="15"/>
      <c r="J19" s="176" t="s">
        <v>98</v>
      </c>
    </row>
    <row r="20" spans="1:10" ht="13.9">
      <c r="A20" s="789"/>
      <c r="B20" s="789"/>
      <c r="C20" s="154"/>
      <c r="D20" s="15"/>
      <c r="E20" s="15"/>
      <c r="F20" s="15"/>
      <c r="G20" s="155"/>
      <c r="H20" s="15"/>
      <c r="J20" s="176" t="s">
        <v>99</v>
      </c>
    </row>
    <row r="21" spans="1:10" ht="25.5" customHeight="1">
      <c r="A21" s="789"/>
      <c r="B21" s="789"/>
      <c r="C21" s="666" t="s">
        <v>100</v>
      </c>
      <c r="D21" s="666"/>
      <c r="E21" s="666"/>
      <c r="F21" s="666"/>
      <c r="G21" s="666"/>
      <c r="H21" s="15"/>
    </row>
    <row r="22" spans="1:10" ht="13.9">
      <c r="A22" s="789"/>
      <c r="B22" s="789"/>
      <c r="C22" s="667"/>
      <c r="D22" s="667"/>
      <c r="E22" s="667"/>
      <c r="F22" s="667"/>
      <c r="G22" s="667"/>
      <c r="H22" s="15"/>
    </row>
    <row r="23" spans="1:10" ht="15" customHeight="1">
      <c r="A23" s="789"/>
      <c r="B23" s="789"/>
      <c r="C23" s="667" t="s">
        <v>101</v>
      </c>
      <c r="D23" s="667"/>
      <c r="E23" s="667"/>
      <c r="F23" s="667"/>
      <c r="G23" s="667"/>
      <c r="H23" s="165"/>
    </row>
    <row r="24" spans="1:10" ht="15" customHeight="1">
      <c r="A24" s="789"/>
      <c r="B24" s="789"/>
      <c r="C24" s="667" t="s">
        <v>102</v>
      </c>
      <c r="D24" s="667"/>
      <c r="E24" s="667"/>
      <c r="F24" s="667"/>
      <c r="G24" s="667"/>
      <c r="H24" s="165"/>
    </row>
    <row r="25" spans="1:10" ht="15" customHeight="1">
      <c r="A25" s="789"/>
      <c r="B25" s="789"/>
      <c r="C25" s="667" t="s">
        <v>103</v>
      </c>
      <c r="D25" s="667"/>
      <c r="E25" s="667"/>
      <c r="F25" s="667"/>
      <c r="G25" s="667"/>
      <c r="H25" s="15"/>
    </row>
    <row r="26" spans="1:10" ht="15" customHeight="1">
      <c r="A26" s="789"/>
      <c r="B26" s="789"/>
      <c r="C26" s="667"/>
      <c r="D26" s="667"/>
      <c r="E26" s="667"/>
      <c r="F26" s="667"/>
      <c r="G26" s="667"/>
      <c r="H26" s="15"/>
    </row>
    <row r="27" spans="1:10" ht="15" customHeight="1">
      <c r="A27" s="789"/>
      <c r="B27" s="789"/>
      <c r="C27" s="667" t="s">
        <v>104</v>
      </c>
      <c r="D27" s="667"/>
      <c r="E27" s="667"/>
      <c r="F27" s="667"/>
      <c r="G27" s="667"/>
      <c r="H27" s="15"/>
    </row>
    <row r="28" spans="1:10" ht="15" customHeight="1">
      <c r="A28" s="789"/>
      <c r="B28" s="789"/>
      <c r="C28" s="667"/>
      <c r="D28" s="667"/>
      <c r="E28" s="667"/>
      <c r="F28" s="667"/>
      <c r="G28" s="667"/>
      <c r="H28" s="15"/>
    </row>
    <row r="29" spans="1:10" ht="15" customHeight="1">
      <c r="A29" s="789"/>
      <c r="B29" s="789"/>
      <c r="C29" s="667" t="s">
        <v>105</v>
      </c>
      <c r="D29" s="667"/>
      <c r="E29" s="667"/>
      <c r="F29" s="667"/>
      <c r="G29" s="667"/>
      <c r="H29" s="15"/>
    </row>
    <row r="30" spans="1:10" ht="15" customHeight="1">
      <c r="A30" s="789"/>
      <c r="B30" s="789"/>
      <c r="C30" s="667" t="s">
        <v>106</v>
      </c>
      <c r="D30" s="667"/>
      <c r="E30" s="667"/>
      <c r="F30" s="667"/>
      <c r="G30" s="667"/>
      <c r="H30" s="15"/>
    </row>
    <row r="31" spans="1:10" ht="15" customHeight="1">
      <c r="A31" s="789"/>
      <c r="B31" s="789"/>
      <c r="C31" s="667" t="s">
        <v>107</v>
      </c>
      <c r="D31" s="667"/>
      <c r="E31" s="667"/>
      <c r="F31" s="667"/>
      <c r="G31" s="667"/>
      <c r="H31" s="15"/>
    </row>
    <row r="32" spans="1:10" ht="15" customHeight="1">
      <c r="A32" s="789"/>
      <c r="B32" s="789"/>
      <c r="C32" s="667" t="s">
        <v>108</v>
      </c>
      <c r="D32" s="667"/>
      <c r="E32" s="667"/>
      <c r="F32" s="667"/>
      <c r="G32" s="667"/>
      <c r="H32" s="15"/>
    </row>
    <row r="33" spans="1:8" ht="13.5" customHeight="1">
      <c r="A33" s="789"/>
      <c r="B33" s="789"/>
      <c r="C33" s="667" t="s">
        <v>109</v>
      </c>
      <c r="D33" s="667"/>
      <c r="E33" s="667"/>
      <c r="F33" s="667"/>
      <c r="G33" s="667"/>
      <c r="H33" s="15"/>
    </row>
    <row r="34" spans="1:8" ht="23.85">
      <c r="A34" s="789"/>
      <c r="B34" s="789"/>
      <c r="C34" s="667" t="str">
        <f>_xlfn.CONCAT("- K1: encargos sociais incidentes sobre a mão de obra mensalista - SINAPI ",'ENC SOCIAIS'!B3," ",100*ROUND(E6,4),"%")</f>
        <v>- K1: encargos sociais incidentes sobre a mão de obra mensalista - SINAPI VIGÊNCIA A PARTIR DE 12/2022 73,68%</v>
      </c>
      <c r="D34" s="667"/>
      <c r="E34" s="667"/>
      <c r="F34" s="667"/>
      <c r="G34" s="667"/>
      <c r="H34" s="15"/>
    </row>
    <row r="35" spans="1:8" ht="24" customHeight="1">
      <c r="A35" s="789"/>
      <c r="B35" s="789"/>
      <c r="C35" s="667" t="s">
        <v>110</v>
      </c>
      <c r="D35" s="667"/>
      <c r="E35" s="667"/>
      <c r="F35" s="667"/>
      <c r="G35" s="667"/>
      <c r="H35" s="15"/>
    </row>
    <row r="36" spans="1:8" ht="24" customHeight="1">
      <c r="A36" s="789"/>
      <c r="B36" s="789"/>
      <c r="C36" s="667" t="s">
        <v>111</v>
      </c>
      <c r="D36" s="667"/>
      <c r="E36" s="667"/>
      <c r="F36" s="667"/>
      <c r="G36" s="667"/>
      <c r="H36" s="15"/>
    </row>
    <row r="37" spans="1:8" ht="24.75" customHeight="1">
      <c r="A37" s="789"/>
      <c r="B37" s="789"/>
      <c r="C37" s="667" t="s">
        <v>112</v>
      </c>
      <c r="D37" s="667"/>
      <c r="E37" s="667"/>
      <c r="F37" s="667"/>
      <c r="G37" s="667"/>
      <c r="H37" s="15"/>
    </row>
    <row r="38" spans="1:8" ht="15" customHeight="1">
      <c r="A38" s="789"/>
      <c r="B38" s="789"/>
      <c r="C38" s="667" t="s">
        <v>113</v>
      </c>
      <c r="D38" s="667"/>
      <c r="E38" s="667"/>
      <c r="F38" s="667"/>
      <c r="G38" s="667"/>
      <c r="H38" s="15"/>
    </row>
    <row r="39" spans="1:8" ht="15" customHeight="1">
      <c r="A39" s="789"/>
      <c r="B39" s="789"/>
      <c r="C39" s="668" t="s">
        <v>114</v>
      </c>
      <c r="D39" s="668"/>
      <c r="E39" s="668"/>
      <c r="F39" s="668"/>
      <c r="G39" s="668"/>
      <c r="H39" s="15"/>
    </row>
    <row r="40" spans="1:8" ht="13.9">
      <c r="A40" s="789"/>
      <c r="B40" s="789"/>
      <c r="C40" s="15" t="s">
        <v>115</v>
      </c>
      <c r="D40" s="15"/>
      <c r="E40" s="15"/>
      <c r="F40" s="15"/>
      <c r="G40" s="15"/>
      <c r="H40" s="15"/>
    </row>
    <row r="41" spans="1:8" ht="24" customHeight="1">
      <c r="A41" s="789"/>
      <c r="B41" s="789"/>
      <c r="C41" s="669" t="s">
        <v>116</v>
      </c>
      <c r="D41" s="669"/>
      <c r="E41" s="669"/>
      <c r="F41" s="669"/>
      <c r="G41" s="669"/>
      <c r="H41" s="15"/>
    </row>
    <row r="42" spans="1:8" ht="46.35">
      <c r="A42" s="789"/>
      <c r="B42" s="789"/>
      <c r="C42" s="670" t="str">
        <f>_xlfn.CONCAT("*² Os valores de K2 a K4 foram definidos conforme exemplo 'orientações para elaboração de planilhas orçamentárias obras públicas' TCU. E o de K1 foi retirado do SINAPI, sendo os Encargos Sociais em Minas Gerais a partir de ",'TABELA SALARIAL'!H39,", sem a desoneração da folha de pagamentos, para profissionais mensalistas, igual a ",ROUND('ENC SOCIAIS'!F42*100,2)," %.")</f>
        <v>*² Os valores de K2 a K4 foram definidos conforme exemplo 'orientações para elaboração de planilhas orçamentárias obras públicas' TCU. E o de K1 foi retirado do SINAPI, sendo os Encargos Sociais em Minas Gerais a partir de 10/2023, sem a desoneração da folha de pagamentos, para profissionais mensalistas, igual a 73,68 %.</v>
      </c>
      <c r="D42" s="670"/>
      <c r="E42" s="670"/>
      <c r="F42" s="670"/>
      <c r="G42" s="670"/>
      <c r="H42" s="15"/>
    </row>
    <row r="43" spans="1:8" ht="13.9">
      <c r="A43" s="789"/>
      <c r="B43" s="789"/>
      <c r="C43" s="789"/>
      <c r="D43" s="177"/>
      <c r="E43" s="177"/>
      <c r="F43" s="15"/>
      <c r="G43" s="15"/>
      <c r="H43" s="15"/>
    </row>
  </sheetData>
  <mergeCells count="66">
    <mergeCell ref="A41:B41"/>
    <mergeCell ref="C41:G41"/>
    <mergeCell ref="A42:B42"/>
    <mergeCell ref="C42:G42"/>
    <mergeCell ref="A43:C43"/>
    <mergeCell ref="A38:B38"/>
    <mergeCell ref="C38:G38"/>
    <mergeCell ref="A39:B39"/>
    <mergeCell ref="C39:G39"/>
    <mergeCell ref="A40:B40"/>
    <mergeCell ref="A35:B35"/>
    <mergeCell ref="C35:G35"/>
    <mergeCell ref="A36:B36"/>
    <mergeCell ref="C36:G36"/>
    <mergeCell ref="A37:B37"/>
    <mergeCell ref="C37:G37"/>
    <mergeCell ref="A32:B32"/>
    <mergeCell ref="C32:G32"/>
    <mergeCell ref="A33:B33"/>
    <mergeCell ref="C33:G33"/>
    <mergeCell ref="A34:B34"/>
    <mergeCell ref="C34:G34"/>
    <mergeCell ref="A29:B29"/>
    <mergeCell ref="C29:G29"/>
    <mergeCell ref="A30:B30"/>
    <mergeCell ref="C30:G30"/>
    <mergeCell ref="A31:B31"/>
    <mergeCell ref="C31:G31"/>
    <mergeCell ref="A26:B26"/>
    <mergeCell ref="C26:G26"/>
    <mergeCell ref="A27:B27"/>
    <mergeCell ref="C27:G27"/>
    <mergeCell ref="A28:B28"/>
    <mergeCell ref="C28:G28"/>
    <mergeCell ref="A23:B23"/>
    <mergeCell ref="C23:G23"/>
    <mergeCell ref="A24:B24"/>
    <mergeCell ref="C24:G24"/>
    <mergeCell ref="A25:B25"/>
    <mergeCell ref="C25:G25"/>
    <mergeCell ref="A19:B19"/>
    <mergeCell ref="A20:B20"/>
    <mergeCell ref="A21:B21"/>
    <mergeCell ref="C21:G21"/>
    <mergeCell ref="A22:B22"/>
    <mergeCell ref="C22:G22"/>
    <mergeCell ref="A14:B14"/>
    <mergeCell ref="A15:B15"/>
    <mergeCell ref="A16:B16"/>
    <mergeCell ref="A17:B17"/>
    <mergeCell ref="A18:B18"/>
    <mergeCell ref="A10:B10"/>
    <mergeCell ref="A11:B11"/>
    <mergeCell ref="A12:B12"/>
    <mergeCell ref="A13:B13"/>
    <mergeCell ref="D13:F13"/>
    <mergeCell ref="A5:B5"/>
    <mergeCell ref="A6:B6"/>
    <mergeCell ref="A7:B7"/>
    <mergeCell ref="A8:B8"/>
    <mergeCell ref="A9:B9"/>
    <mergeCell ref="A1:C1"/>
    <mergeCell ref="A2:B2"/>
    <mergeCell ref="C2:G3"/>
    <mergeCell ref="A3:B3"/>
    <mergeCell ref="A4:B4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48235"/>
  </sheetPr>
  <dimension ref="A1:F43"/>
  <sheetViews>
    <sheetView zoomScaleNormal="100" workbookViewId="0">
      <selection activeCell="B3" sqref="B3"/>
    </sheetView>
  </sheetViews>
  <sheetFormatPr defaultColWidth="8.7109375" defaultRowHeight="15"/>
  <cols>
    <col min="1" max="1" width="15.28515625" customWidth="1"/>
    <col min="2" max="2" width="37.28515625" customWidth="1"/>
    <col min="3" max="3" width="8" customWidth="1"/>
    <col min="4" max="4" width="11.140625" customWidth="1"/>
    <col min="5" max="5" width="8" customWidth="1"/>
    <col min="6" max="6" width="11.140625" customWidth="1"/>
  </cols>
  <sheetData>
    <row r="1" spans="1:6" ht="12.75">
      <c r="A1" s="792" t="s">
        <v>117</v>
      </c>
      <c r="B1" s="792"/>
      <c r="C1" s="792"/>
      <c r="D1" s="792"/>
      <c r="E1" s="792"/>
      <c r="F1" s="792"/>
    </row>
    <row r="2" spans="1:6">
      <c r="A2" s="793"/>
      <c r="B2" s="793"/>
      <c r="C2" s="793"/>
      <c r="D2" s="793"/>
      <c r="E2" s="793"/>
      <c r="F2" s="793"/>
    </row>
    <row r="3" spans="1:6" ht="15" customHeight="1">
      <c r="A3" s="178" t="s">
        <v>118</v>
      </c>
      <c r="B3" s="671" t="s">
        <v>119</v>
      </c>
      <c r="C3" s="671"/>
      <c r="D3" s="671"/>
      <c r="E3" s="671"/>
      <c r="F3" s="671"/>
    </row>
    <row r="4" spans="1:6" ht="12.75">
      <c r="A4" s="794" t="s">
        <v>120</v>
      </c>
      <c r="B4" s="794"/>
      <c r="C4" s="794"/>
      <c r="D4" s="180"/>
      <c r="E4" s="180"/>
      <c r="F4" s="181"/>
    </row>
    <row r="5" spans="1:6" ht="12.75">
      <c r="A5" s="182"/>
      <c r="B5" s="182"/>
      <c r="C5" s="795" t="s">
        <v>121</v>
      </c>
      <c r="D5" s="795"/>
      <c r="E5" s="795" t="s">
        <v>122</v>
      </c>
      <c r="F5" s="795"/>
    </row>
    <row r="6" spans="1:6" ht="12.75">
      <c r="A6" s="183" t="s">
        <v>123</v>
      </c>
      <c r="B6" s="183" t="s">
        <v>65</v>
      </c>
      <c r="C6" s="184" t="s">
        <v>124</v>
      </c>
      <c r="D6" s="184" t="s">
        <v>125</v>
      </c>
      <c r="E6" s="184" t="s">
        <v>124</v>
      </c>
      <c r="F6" s="184" t="s">
        <v>125</v>
      </c>
    </row>
    <row r="7" spans="1:6" ht="12.75">
      <c r="A7" s="185"/>
      <c r="B7" s="185"/>
      <c r="C7" s="186" t="s">
        <v>82</v>
      </c>
      <c r="D7" s="186" t="s">
        <v>82</v>
      </c>
      <c r="E7" s="186" t="s">
        <v>82</v>
      </c>
      <c r="F7" s="186" t="s">
        <v>82</v>
      </c>
    </row>
    <row r="8" spans="1:6" ht="12.75">
      <c r="A8" s="179" t="s">
        <v>126</v>
      </c>
      <c r="B8" s="180"/>
      <c r="C8" s="180"/>
      <c r="D8" s="180"/>
      <c r="E8" s="180"/>
      <c r="F8" s="181"/>
    </row>
    <row r="9" spans="1:6" ht="12.75">
      <c r="A9" s="187" t="s">
        <v>127</v>
      </c>
      <c r="B9" s="187" t="s">
        <v>128</v>
      </c>
      <c r="C9" s="188">
        <v>0</v>
      </c>
      <c r="D9" s="188">
        <v>0</v>
      </c>
      <c r="E9" s="188">
        <v>0.2</v>
      </c>
      <c r="F9" s="188">
        <v>0.2</v>
      </c>
    </row>
    <row r="10" spans="1:6" ht="12.75">
      <c r="A10" s="189" t="s">
        <v>129</v>
      </c>
      <c r="B10" s="189" t="s">
        <v>130</v>
      </c>
      <c r="C10" s="190">
        <v>1.4999999999999999E-2</v>
      </c>
      <c r="D10" s="190">
        <v>1.4999999999999999E-2</v>
      </c>
      <c r="E10" s="190">
        <v>1.4999999999999999E-2</v>
      </c>
      <c r="F10" s="190">
        <v>1.4999999999999999E-2</v>
      </c>
    </row>
    <row r="11" spans="1:6" ht="12.75">
      <c r="A11" s="187" t="s">
        <v>131</v>
      </c>
      <c r="B11" s="187" t="s">
        <v>132</v>
      </c>
      <c r="C11" s="188">
        <v>0.01</v>
      </c>
      <c r="D11" s="188">
        <v>0.01</v>
      </c>
      <c r="E11" s="188">
        <v>0.01</v>
      </c>
      <c r="F11" s="188">
        <v>0.01</v>
      </c>
    </row>
    <row r="12" spans="1:6" ht="12.75">
      <c r="A12" s="189" t="s">
        <v>133</v>
      </c>
      <c r="B12" s="189" t="s">
        <v>134</v>
      </c>
      <c r="C12" s="190">
        <v>2E-3</v>
      </c>
      <c r="D12" s="190">
        <v>2E-3</v>
      </c>
      <c r="E12" s="190">
        <v>2E-3</v>
      </c>
      <c r="F12" s="190">
        <v>2E-3</v>
      </c>
    </row>
    <row r="13" spans="1:6" ht="12.75">
      <c r="A13" s="187" t="s">
        <v>135</v>
      </c>
      <c r="B13" s="187" t="s">
        <v>136</v>
      </c>
      <c r="C13" s="188">
        <v>6.0000000000000001E-3</v>
      </c>
      <c r="D13" s="188">
        <v>6.0000000000000001E-3</v>
      </c>
      <c r="E13" s="188">
        <v>6.0000000000000001E-3</v>
      </c>
      <c r="F13" s="188">
        <v>6.0000000000000001E-3</v>
      </c>
    </row>
    <row r="14" spans="1:6" ht="12.75">
      <c r="A14" s="189" t="s">
        <v>137</v>
      </c>
      <c r="B14" s="189" t="s">
        <v>138</v>
      </c>
      <c r="C14" s="190">
        <v>2.5000000000000001E-2</v>
      </c>
      <c r="D14" s="190">
        <v>2.5000000000000001E-2</v>
      </c>
      <c r="E14" s="190">
        <v>2.5000000000000001E-2</v>
      </c>
      <c r="F14" s="190">
        <v>2.5000000000000001E-2</v>
      </c>
    </row>
    <row r="15" spans="1:6" ht="12.75">
      <c r="A15" s="187" t="s">
        <v>139</v>
      </c>
      <c r="B15" s="187" t="s">
        <v>140</v>
      </c>
      <c r="C15" s="188">
        <v>0.03</v>
      </c>
      <c r="D15" s="188">
        <v>0.03</v>
      </c>
      <c r="E15" s="188">
        <v>0.03</v>
      </c>
      <c r="F15" s="188">
        <v>0.03</v>
      </c>
    </row>
    <row r="16" spans="1:6" ht="12.75">
      <c r="A16" s="189" t="s">
        <v>141</v>
      </c>
      <c r="B16" s="189" t="s">
        <v>142</v>
      </c>
      <c r="C16" s="190">
        <v>0.08</v>
      </c>
      <c r="D16" s="190">
        <v>0.08</v>
      </c>
      <c r="E16" s="190">
        <v>0.08</v>
      </c>
      <c r="F16" s="190">
        <v>0.08</v>
      </c>
    </row>
    <row r="17" spans="1:6" ht="12.75">
      <c r="A17" s="187" t="s">
        <v>143</v>
      </c>
      <c r="B17" s="187" t="s">
        <v>144</v>
      </c>
      <c r="C17" s="188">
        <v>1.2E-2</v>
      </c>
      <c r="D17" s="188">
        <v>1.2E-2</v>
      </c>
      <c r="E17" s="188">
        <v>1.2E-2</v>
      </c>
      <c r="F17" s="188">
        <v>1.2E-2</v>
      </c>
    </row>
    <row r="18" spans="1:6" ht="12.75">
      <c r="A18" s="191" t="s">
        <v>145</v>
      </c>
      <c r="B18" s="191" t="s">
        <v>146</v>
      </c>
      <c r="C18" s="192">
        <f>SUM(C9:C17)</f>
        <v>0.18</v>
      </c>
      <c r="D18" s="192">
        <f>SUM(D9:D17)</f>
        <v>0.18</v>
      </c>
      <c r="E18" s="192">
        <f>SUM(E9:E17)</f>
        <v>0.38000000000000006</v>
      </c>
      <c r="F18" s="192">
        <f>SUM(F9:F17)</f>
        <v>0.38000000000000006</v>
      </c>
    </row>
    <row r="19" spans="1:6" ht="12.75">
      <c r="A19" s="179" t="s">
        <v>147</v>
      </c>
      <c r="B19" s="180"/>
      <c r="C19" s="180"/>
      <c r="D19" s="180"/>
      <c r="E19" s="180"/>
      <c r="F19" s="181"/>
    </row>
    <row r="20" spans="1:6" ht="12.75">
      <c r="A20" s="187" t="s">
        <v>148</v>
      </c>
      <c r="B20" s="187" t="s">
        <v>149</v>
      </c>
      <c r="C20" s="188">
        <v>0.1777</v>
      </c>
      <c r="D20" s="188" t="s">
        <v>150</v>
      </c>
      <c r="E20" s="188">
        <v>0.1777</v>
      </c>
      <c r="F20" s="188" t="s">
        <v>150</v>
      </c>
    </row>
    <row r="21" spans="1:6" ht="12.75">
      <c r="A21" s="189" t="s">
        <v>151</v>
      </c>
      <c r="B21" s="189" t="s">
        <v>152</v>
      </c>
      <c r="C21" s="190">
        <v>3.6799999999999999E-2</v>
      </c>
      <c r="D21" s="190" t="s">
        <v>150</v>
      </c>
      <c r="E21" s="190">
        <v>3.6799999999999999E-2</v>
      </c>
      <c r="F21" s="190" t="s">
        <v>150</v>
      </c>
    </row>
    <row r="22" spans="1:6" ht="12.75">
      <c r="A22" s="187" t="s">
        <v>153</v>
      </c>
      <c r="B22" s="187" t="s">
        <v>154</v>
      </c>
      <c r="C22" s="188">
        <v>8.8000000000000005E-3</v>
      </c>
      <c r="D22" s="188">
        <v>6.6E-3</v>
      </c>
      <c r="E22" s="188">
        <v>8.8000000000000005E-3</v>
      </c>
      <c r="F22" s="188">
        <v>6.6E-3</v>
      </c>
    </row>
    <row r="23" spans="1:6" ht="12.75">
      <c r="A23" s="189" t="s">
        <v>155</v>
      </c>
      <c r="B23" s="189" t="s">
        <v>156</v>
      </c>
      <c r="C23" s="190">
        <v>0.111</v>
      </c>
      <c r="D23" s="190">
        <v>8.3299999999999999E-2</v>
      </c>
      <c r="E23" s="190">
        <v>0.111</v>
      </c>
      <c r="F23" s="190">
        <v>8.3299999999999999E-2</v>
      </c>
    </row>
    <row r="24" spans="1:6" ht="12.75">
      <c r="A24" s="187" t="s">
        <v>157</v>
      </c>
      <c r="B24" s="187" t="s">
        <v>158</v>
      </c>
      <c r="C24" s="188">
        <v>6.9999999999999999E-4</v>
      </c>
      <c r="D24" s="188">
        <v>5.0000000000000001E-4</v>
      </c>
      <c r="E24" s="188">
        <v>6.9999999999999999E-4</v>
      </c>
      <c r="F24" s="188">
        <v>5.0000000000000001E-4</v>
      </c>
    </row>
    <row r="25" spans="1:6" ht="12.75">
      <c r="A25" s="189" t="s">
        <v>159</v>
      </c>
      <c r="B25" s="189" t="s">
        <v>160</v>
      </c>
      <c r="C25" s="190">
        <v>7.4000000000000003E-3</v>
      </c>
      <c r="D25" s="190">
        <v>5.5999999999999999E-3</v>
      </c>
      <c r="E25" s="190">
        <v>7.4000000000000003E-3</v>
      </c>
      <c r="F25" s="190">
        <v>5.5999999999999999E-3</v>
      </c>
    </row>
    <row r="26" spans="1:6" ht="12.75">
      <c r="A26" s="187" t="s">
        <v>161</v>
      </c>
      <c r="B26" s="187" t="s">
        <v>162</v>
      </c>
      <c r="C26" s="188">
        <v>1.09E-2</v>
      </c>
      <c r="D26" s="188" t="s">
        <v>150</v>
      </c>
      <c r="E26" s="188">
        <v>1.09E-2</v>
      </c>
      <c r="F26" s="188" t="s">
        <v>150</v>
      </c>
    </row>
    <row r="27" spans="1:6" ht="12.75">
      <c r="A27" s="189" t="s">
        <v>163</v>
      </c>
      <c r="B27" s="189" t="s">
        <v>164</v>
      </c>
      <c r="C27" s="190">
        <v>1.1000000000000001E-3</v>
      </c>
      <c r="D27" s="190">
        <v>8.0000000000000004E-4</v>
      </c>
      <c r="E27" s="190">
        <v>1.1000000000000001E-3</v>
      </c>
      <c r="F27" s="190">
        <v>8.0000000000000004E-4</v>
      </c>
    </row>
    <row r="28" spans="1:6" ht="12.75">
      <c r="A28" s="187" t="s">
        <v>165</v>
      </c>
      <c r="B28" s="187" t="s">
        <v>166</v>
      </c>
      <c r="C28" s="188">
        <v>0.14349999999999999</v>
      </c>
      <c r="D28" s="188">
        <v>0.1077</v>
      </c>
      <c r="E28" s="188">
        <v>0.14349999999999999</v>
      </c>
      <c r="F28" s="188">
        <v>0.1077</v>
      </c>
    </row>
    <row r="29" spans="1:6" ht="12.75">
      <c r="A29" s="189" t="s">
        <v>167</v>
      </c>
      <c r="B29" s="189" t="s">
        <v>168</v>
      </c>
      <c r="C29" s="190">
        <v>4.0000000000000002E-4</v>
      </c>
      <c r="D29" s="190">
        <v>2.9999999999999997E-4</v>
      </c>
      <c r="E29" s="190">
        <v>4.0000000000000002E-4</v>
      </c>
      <c r="F29" s="190">
        <v>2.9999999999999997E-4</v>
      </c>
    </row>
    <row r="30" spans="1:6" ht="12.75">
      <c r="A30" s="193" t="s">
        <v>169</v>
      </c>
      <c r="B30" s="193" t="s">
        <v>146</v>
      </c>
      <c r="C30" s="194">
        <f>SUM(C20:C29)</f>
        <v>0.49830000000000002</v>
      </c>
      <c r="D30" s="194">
        <f>SUM(D20:D29)</f>
        <v>0.20479999999999998</v>
      </c>
      <c r="E30" s="194">
        <f>SUM(E20:E29)</f>
        <v>0.49830000000000002</v>
      </c>
      <c r="F30" s="194">
        <f>SUM(F20:F29)</f>
        <v>0.20479999999999998</v>
      </c>
    </row>
    <row r="31" spans="1:6" ht="12.75">
      <c r="A31" s="179" t="s">
        <v>170</v>
      </c>
      <c r="B31" s="180"/>
      <c r="C31" s="180"/>
      <c r="D31" s="180"/>
      <c r="E31" s="180"/>
      <c r="F31" s="181"/>
    </row>
    <row r="32" spans="1:6" ht="12.75">
      <c r="A32" s="187" t="s">
        <v>171</v>
      </c>
      <c r="B32" s="187" t="s">
        <v>172</v>
      </c>
      <c r="C32" s="188">
        <v>5.9900000000000002E-2</v>
      </c>
      <c r="D32" s="188">
        <v>4.4999999999999998E-2</v>
      </c>
      <c r="E32" s="188">
        <v>5.9900000000000002E-2</v>
      </c>
      <c r="F32" s="188">
        <v>4.4999999999999998E-2</v>
      </c>
    </row>
    <row r="33" spans="1:6" ht="12.75">
      <c r="A33" s="189" t="s">
        <v>173</v>
      </c>
      <c r="B33" s="189" t="s">
        <v>174</v>
      </c>
      <c r="C33" s="190">
        <v>1.4E-3</v>
      </c>
      <c r="D33" s="190">
        <v>1.1000000000000001E-3</v>
      </c>
      <c r="E33" s="190">
        <v>1.4E-3</v>
      </c>
      <c r="F33" s="190">
        <v>1.1000000000000001E-3</v>
      </c>
    </row>
    <row r="34" spans="1:6" ht="12.75">
      <c r="A34" s="187" t="s">
        <v>175</v>
      </c>
      <c r="B34" s="187" t="s">
        <v>176</v>
      </c>
      <c r="C34" s="188">
        <v>0</v>
      </c>
      <c r="D34" s="188">
        <v>0</v>
      </c>
      <c r="E34" s="188">
        <v>0</v>
      </c>
      <c r="F34" s="188">
        <v>0</v>
      </c>
    </row>
    <row r="35" spans="1:6" ht="12.75">
      <c r="A35" s="189" t="s">
        <v>177</v>
      </c>
      <c r="B35" s="189" t="s">
        <v>178</v>
      </c>
      <c r="C35" s="190">
        <v>2.7E-2</v>
      </c>
      <c r="D35" s="190">
        <v>2.0299999999999999E-2</v>
      </c>
      <c r="E35" s="190">
        <v>2.7E-2</v>
      </c>
      <c r="F35" s="190">
        <v>2.0299999999999999E-2</v>
      </c>
    </row>
    <row r="36" spans="1:6" ht="12.75">
      <c r="A36" s="187" t="s">
        <v>179</v>
      </c>
      <c r="B36" s="187" t="s">
        <v>180</v>
      </c>
      <c r="C36" s="188">
        <v>5.0000000000000001E-3</v>
      </c>
      <c r="D36" s="188">
        <v>3.8E-3</v>
      </c>
      <c r="E36" s="188">
        <v>5.0000000000000001E-3</v>
      </c>
      <c r="F36" s="188">
        <v>3.8E-3</v>
      </c>
    </row>
    <row r="37" spans="1:6" ht="12.75">
      <c r="A37" s="191" t="s">
        <v>181</v>
      </c>
      <c r="B37" s="191" t="s">
        <v>146</v>
      </c>
      <c r="C37" s="195">
        <f>SUM(C32:C36)</f>
        <v>9.3300000000000008E-2</v>
      </c>
      <c r="D37" s="195">
        <f>SUM(D32:D36)</f>
        <v>7.0199999999999985E-2</v>
      </c>
      <c r="E37" s="195">
        <f>SUM(E32:E36)</f>
        <v>9.3300000000000008E-2</v>
      </c>
      <c r="F37" s="195">
        <f>SUM(F32:F36)</f>
        <v>7.0199999999999985E-2</v>
      </c>
    </row>
    <row r="38" spans="1:6" ht="12.75">
      <c r="A38" s="179" t="s">
        <v>182</v>
      </c>
      <c r="B38" s="180"/>
      <c r="C38" s="180"/>
      <c r="D38" s="180"/>
      <c r="E38" s="180"/>
      <c r="F38" s="181"/>
    </row>
    <row r="39" spans="1:6" ht="12.75">
      <c r="A39" s="187" t="s">
        <v>183</v>
      </c>
      <c r="B39" s="187" t="s">
        <v>184</v>
      </c>
      <c r="C39" s="188">
        <f>C18*C30</f>
        <v>8.9693999999999996E-2</v>
      </c>
      <c r="D39" s="188">
        <f>D18*D30</f>
        <v>3.6863999999999994E-2</v>
      </c>
      <c r="E39" s="188">
        <f>E18*E30</f>
        <v>0.18935400000000005</v>
      </c>
      <c r="F39" s="188">
        <f>F18*F30</f>
        <v>7.7824000000000004E-2</v>
      </c>
    </row>
    <row r="40" spans="1:6" s="199" customFormat="1" ht="30.6">
      <c r="A40" s="196" t="s">
        <v>185</v>
      </c>
      <c r="B40" s="197" t="s">
        <v>186</v>
      </c>
      <c r="C40" s="198">
        <f>C18*C33+C16*C32</f>
        <v>5.0439999999999999E-3</v>
      </c>
      <c r="D40" s="198">
        <f>D18*D33+D16*D32</f>
        <v>3.7979999999999997E-3</v>
      </c>
      <c r="E40" s="198">
        <f>E18*E33+E16*E32</f>
        <v>5.3240000000000006E-3</v>
      </c>
      <c r="F40" s="198">
        <f>F18*F33+F16*F32</f>
        <v>4.0179999999999999E-3</v>
      </c>
    </row>
    <row r="41" spans="1:6" ht="12.75">
      <c r="A41" s="193" t="s">
        <v>187</v>
      </c>
      <c r="B41" s="193" t="s">
        <v>146</v>
      </c>
      <c r="C41" s="194">
        <f>SUM(C39:C40)</f>
        <v>9.4737999999999989E-2</v>
      </c>
      <c r="D41" s="194">
        <f>SUM(D39:D40)</f>
        <v>4.0661999999999997E-2</v>
      </c>
      <c r="E41" s="194">
        <f>SUM(E39:E40)</f>
        <v>0.19467800000000005</v>
      </c>
      <c r="F41" s="194">
        <f>SUM(F39:F40)</f>
        <v>8.1841999999999998E-2</v>
      </c>
    </row>
    <row r="42" spans="1:6" ht="12.75">
      <c r="A42" s="200"/>
      <c r="B42" s="201" t="s">
        <v>188</v>
      </c>
      <c r="C42" s="202">
        <f>C18+C30+C37+C41</f>
        <v>0.86633800000000005</v>
      </c>
      <c r="D42" s="202">
        <f>D18+D30+D37+D41</f>
        <v>0.49566199999999994</v>
      </c>
      <c r="E42" s="202">
        <f>E18+E30+E37+E41</f>
        <v>1.1662780000000001</v>
      </c>
      <c r="F42" s="202">
        <f>F18+F30+F37+F41</f>
        <v>0.736842</v>
      </c>
    </row>
    <row r="43" spans="1:6" ht="12.75">
      <c r="A43" s="796" t="s">
        <v>189</v>
      </c>
      <c r="B43" s="796"/>
      <c r="C43" s="796"/>
      <c r="D43" s="796"/>
      <c r="E43" s="796"/>
      <c r="F43" s="796"/>
    </row>
  </sheetData>
  <mergeCells count="7">
    <mergeCell ref="A43:F43"/>
    <mergeCell ref="A1:F1"/>
    <mergeCell ref="A2:F2"/>
    <mergeCell ref="B3:F3"/>
    <mergeCell ref="A4:C4"/>
    <mergeCell ref="C5:D5"/>
    <mergeCell ref="E5:F5"/>
  </mergeCells>
  <pageMargins left="0.70833333333333304" right="0.70833333333333304" top="0.74791666666666701" bottom="0.74791666666666701" header="0.51180555555555496" footer="0.51180555555555496"/>
  <pageSetup paperSize="9" scale="95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68A1A"/>
    <pageSetUpPr fitToPage="1"/>
  </sheetPr>
  <dimension ref="B1:CO1048576"/>
  <sheetViews>
    <sheetView zoomScaleNormal="100" workbookViewId="0"/>
  </sheetViews>
  <sheetFormatPr defaultColWidth="8.7109375" defaultRowHeight="13.9"/>
  <cols>
    <col min="1" max="1" width="3.42578125" customWidth="1"/>
    <col min="3" max="3" width="39" customWidth="1"/>
    <col min="4" max="93" width="3.5703125" customWidth="1"/>
  </cols>
  <sheetData>
    <row r="1" spans="2:93" ht="15.75" customHeight="1">
      <c r="B1" s="99"/>
      <c r="C1" s="100"/>
      <c r="D1" s="203" t="s">
        <v>0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672" t="str">
        <f>'PLAN ORÇAMENT'!B10</f>
        <v>Contratação de empresa especializada para a elaboração projetos de readequação do pavimento Pilotis do edifício Euclidlys Reis Aguiar do Tribunal Regional Federal da 6º Região em Belo Horizonte/MG, para sua nova ocupação.</v>
      </c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672"/>
      <c r="AR1" s="672"/>
      <c r="AS1" s="672"/>
    </row>
    <row r="2" spans="2:93" ht="16.149999999999999">
      <c r="B2" s="103"/>
      <c r="C2" s="104"/>
      <c r="D2" s="38" t="str">
        <f>RESUMO!C8</f>
        <v>SECAM - SECRETARIA DE ADMINISTRAÇÃO E SERVIÇOS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672"/>
      <c r="AS2" s="672"/>
    </row>
    <row r="3" spans="2:93" ht="16.149999999999999">
      <c r="B3" s="103"/>
      <c r="C3" s="104"/>
      <c r="D3" s="38" t="str">
        <f>RESUMO!C9</f>
        <v>DIEAR – DIVISÃO DE ENGENHARIA E ARQUITETURA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</row>
    <row r="4" spans="2:93" ht="16.149999999999999">
      <c r="B4" s="106"/>
      <c r="C4" s="107"/>
      <c r="D4" s="39" t="str">
        <f>RESUMO!C10</f>
        <v>SEPEA – SEÇÃO DE PROJETOS DE ENGENHARIA E ARQUITETURA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</row>
    <row r="5" spans="2:93" ht="15.75" customHeight="1">
      <c r="B5" s="673" t="s">
        <v>190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</row>
    <row r="7" spans="2:93">
      <c r="B7" s="674" t="s">
        <v>191</v>
      </c>
      <c r="C7" s="674" t="s">
        <v>65</v>
      </c>
      <c r="D7" s="674" t="s">
        <v>192</v>
      </c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674"/>
      <c r="AN7" s="674"/>
      <c r="AO7" s="674"/>
      <c r="AP7" s="674"/>
      <c r="AQ7" s="674"/>
      <c r="AR7" s="674"/>
      <c r="AS7" s="674"/>
      <c r="AT7" s="674"/>
      <c r="AU7" s="674"/>
      <c r="AV7" s="674"/>
      <c r="AW7" s="674"/>
      <c r="AX7" s="674"/>
      <c r="AY7" s="674"/>
      <c r="AZ7" s="674"/>
      <c r="BA7" s="674"/>
    </row>
    <row r="8" spans="2:93"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</row>
    <row r="9" spans="2:93">
      <c r="B9" s="205"/>
      <c r="C9" s="205"/>
      <c r="D9" s="206">
        <v>1</v>
      </c>
      <c r="E9" s="206">
        <v>2</v>
      </c>
      <c r="F9" s="206">
        <v>3</v>
      </c>
      <c r="G9" s="206">
        <v>4</v>
      </c>
      <c r="H9" s="206">
        <v>5</v>
      </c>
      <c r="I9" s="207">
        <v>6</v>
      </c>
      <c r="J9" s="207">
        <v>7</v>
      </c>
      <c r="K9" s="206">
        <v>8</v>
      </c>
      <c r="L9" s="206">
        <v>9</v>
      </c>
      <c r="M9" s="206">
        <v>10</v>
      </c>
      <c r="N9" s="206">
        <v>11</v>
      </c>
      <c r="O9" s="206">
        <v>12</v>
      </c>
      <c r="P9" s="207">
        <v>13</v>
      </c>
      <c r="Q9" s="207">
        <v>14</v>
      </c>
      <c r="R9" s="206">
        <v>15</v>
      </c>
      <c r="S9" s="206">
        <v>16</v>
      </c>
      <c r="T9" s="206">
        <v>17</v>
      </c>
      <c r="U9" s="206">
        <v>18</v>
      </c>
      <c r="V9" s="206">
        <v>19</v>
      </c>
      <c r="W9" s="207">
        <v>20</v>
      </c>
      <c r="X9" s="207">
        <v>21</v>
      </c>
      <c r="Y9" s="206">
        <v>22</v>
      </c>
      <c r="Z9" s="206">
        <v>23</v>
      </c>
      <c r="AA9" s="206">
        <v>24</v>
      </c>
      <c r="AB9" s="206">
        <v>25</v>
      </c>
      <c r="AC9" s="206">
        <v>26</v>
      </c>
      <c r="AD9" s="207">
        <v>27</v>
      </c>
      <c r="AE9" s="207">
        <v>28</v>
      </c>
      <c r="AF9" s="206">
        <v>29</v>
      </c>
      <c r="AG9" s="206">
        <v>30</v>
      </c>
      <c r="AH9" s="206">
        <v>31</v>
      </c>
      <c r="AI9" s="206">
        <v>32</v>
      </c>
      <c r="AJ9" s="206">
        <v>33</v>
      </c>
      <c r="AK9" s="207">
        <v>34</v>
      </c>
      <c r="AL9" s="207">
        <v>35</v>
      </c>
      <c r="AM9" s="206">
        <v>36</v>
      </c>
      <c r="AN9" s="206">
        <v>37</v>
      </c>
      <c r="AO9" s="206">
        <v>38</v>
      </c>
      <c r="AP9" s="206">
        <v>39</v>
      </c>
      <c r="AQ9" s="206">
        <v>40</v>
      </c>
      <c r="AR9" s="207">
        <v>41</v>
      </c>
      <c r="AS9" s="207">
        <v>42</v>
      </c>
      <c r="AT9" s="206">
        <v>43</v>
      </c>
      <c r="AU9" s="206">
        <v>44</v>
      </c>
      <c r="AV9" s="206">
        <v>45</v>
      </c>
      <c r="AW9" s="206">
        <v>46</v>
      </c>
      <c r="AX9" s="206">
        <v>47</v>
      </c>
      <c r="AY9" s="207">
        <v>48</v>
      </c>
      <c r="AZ9" s="207">
        <v>49</v>
      </c>
      <c r="BA9" s="206">
        <v>50</v>
      </c>
      <c r="BB9" s="206">
        <v>51</v>
      </c>
      <c r="BC9" s="206">
        <v>52</v>
      </c>
      <c r="BD9" s="206">
        <v>53</v>
      </c>
      <c r="BE9" s="206">
        <v>54</v>
      </c>
      <c r="BF9" s="207">
        <v>55</v>
      </c>
      <c r="BG9" s="207">
        <v>56</v>
      </c>
      <c r="BH9" s="206">
        <v>57</v>
      </c>
      <c r="BI9" s="206">
        <v>58</v>
      </c>
      <c r="BJ9" s="206">
        <v>59</v>
      </c>
      <c r="BK9" s="206">
        <v>60</v>
      </c>
      <c r="BL9" s="206">
        <v>61</v>
      </c>
      <c r="BM9" s="207">
        <v>62</v>
      </c>
      <c r="BN9" s="207">
        <v>63</v>
      </c>
      <c r="BO9" s="206">
        <v>64</v>
      </c>
      <c r="BP9" s="206">
        <v>65</v>
      </c>
      <c r="BQ9" s="206">
        <v>66</v>
      </c>
      <c r="BR9" s="206">
        <v>67</v>
      </c>
      <c r="BS9" s="206">
        <v>68</v>
      </c>
      <c r="BT9" s="206">
        <v>69</v>
      </c>
      <c r="BU9" s="206">
        <v>70</v>
      </c>
      <c r="BV9" s="206">
        <v>71</v>
      </c>
      <c r="BW9" s="206">
        <v>72</v>
      </c>
      <c r="BX9" s="206">
        <v>73</v>
      </c>
      <c r="BY9" s="206">
        <v>74</v>
      </c>
      <c r="BZ9" s="206">
        <v>75</v>
      </c>
      <c r="CA9" s="206">
        <v>76</v>
      </c>
      <c r="CB9" s="206">
        <v>77</v>
      </c>
      <c r="CC9" s="206">
        <v>78</v>
      </c>
      <c r="CD9" s="206">
        <v>79</v>
      </c>
      <c r="CE9" s="206">
        <v>80</v>
      </c>
      <c r="CF9" s="206">
        <v>81</v>
      </c>
      <c r="CG9" s="206">
        <v>82</v>
      </c>
      <c r="CH9" s="206">
        <v>83</v>
      </c>
      <c r="CI9" s="206">
        <v>84</v>
      </c>
      <c r="CJ9" s="206">
        <v>85</v>
      </c>
      <c r="CK9" s="206">
        <v>86</v>
      </c>
      <c r="CL9" s="206">
        <v>87</v>
      </c>
      <c r="CM9" s="206">
        <v>88</v>
      </c>
      <c r="CN9" s="206">
        <v>89</v>
      </c>
      <c r="CO9" s="206">
        <v>90</v>
      </c>
    </row>
    <row r="10" spans="2:93" ht="15.75" customHeight="1">
      <c r="B10" s="208">
        <v>1</v>
      </c>
      <c r="C10" s="209" t="s">
        <v>193</v>
      </c>
      <c r="D10" s="210"/>
      <c r="E10" s="211"/>
      <c r="F10" s="211"/>
      <c r="G10" s="211"/>
      <c r="H10" s="211"/>
      <c r="I10" s="212"/>
      <c r="J10" s="212"/>
      <c r="K10" s="211"/>
      <c r="L10" s="211"/>
      <c r="M10" s="211"/>
      <c r="N10" s="211"/>
      <c r="O10" s="211"/>
      <c r="P10" s="212"/>
      <c r="Q10" s="212"/>
      <c r="R10" s="211"/>
      <c r="S10" s="211"/>
      <c r="T10" s="211"/>
      <c r="U10" s="211"/>
      <c r="V10" s="211"/>
      <c r="W10" s="212"/>
      <c r="X10" s="212"/>
      <c r="Y10" s="211"/>
      <c r="Z10" s="211"/>
      <c r="AA10" s="211"/>
      <c r="AB10" s="211"/>
      <c r="AC10" s="211"/>
      <c r="AD10" s="212"/>
      <c r="AE10" s="212"/>
      <c r="AF10" s="211"/>
      <c r="AG10" s="211"/>
      <c r="AH10" s="211"/>
      <c r="AI10" s="211"/>
      <c r="AJ10" s="211"/>
      <c r="AK10" s="212"/>
      <c r="AL10" s="212"/>
      <c r="AM10" s="211"/>
      <c r="AN10" s="211"/>
      <c r="AO10" s="211"/>
      <c r="AP10" s="211"/>
      <c r="AQ10" s="211"/>
      <c r="AR10" s="212"/>
      <c r="AS10" s="212"/>
      <c r="AT10" s="211"/>
      <c r="AU10" s="211"/>
      <c r="AV10" s="211"/>
      <c r="AW10" s="211"/>
      <c r="AX10" s="211"/>
      <c r="AY10" s="212"/>
      <c r="AZ10" s="212"/>
      <c r="BA10" s="211"/>
      <c r="BB10" s="211"/>
      <c r="BC10" s="211"/>
      <c r="BD10" s="211"/>
      <c r="BE10" s="211"/>
      <c r="BF10" s="212"/>
      <c r="BG10" s="212"/>
      <c r="BH10" s="211"/>
      <c r="BI10" s="211"/>
      <c r="BJ10" s="211"/>
      <c r="BK10" s="211"/>
      <c r="BL10" s="211"/>
      <c r="BM10" s="212"/>
      <c r="BN10" s="212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</row>
    <row r="11" spans="2:93" ht="16.149999999999999">
      <c r="B11" s="213"/>
      <c r="C11" s="214" t="s">
        <v>194</v>
      </c>
      <c r="D11" s="210">
        <v>1</v>
      </c>
      <c r="E11" s="210">
        <v>1</v>
      </c>
      <c r="F11" s="210"/>
      <c r="G11" s="210"/>
      <c r="H11" s="210"/>
      <c r="I11" s="215"/>
      <c r="J11" s="215"/>
      <c r="K11" s="210"/>
      <c r="L11" s="210"/>
      <c r="M11" s="210"/>
      <c r="N11" s="210"/>
      <c r="O11" s="210"/>
      <c r="P11" s="215"/>
      <c r="Q11" s="215"/>
      <c r="R11" s="210"/>
      <c r="S11" s="210"/>
      <c r="T11" s="210"/>
      <c r="U11" s="210"/>
      <c r="V11" s="210"/>
      <c r="W11" s="215"/>
      <c r="X11" s="215"/>
      <c r="Y11" s="210"/>
      <c r="Z11" s="210"/>
      <c r="AA11" s="210"/>
      <c r="AB11" s="210"/>
      <c r="AC11" s="210"/>
      <c r="AD11" s="215"/>
      <c r="AE11" s="215"/>
      <c r="AF11" s="210"/>
      <c r="AG11" s="210"/>
      <c r="AH11" s="210"/>
      <c r="AI11" s="210"/>
      <c r="AJ11" s="210"/>
      <c r="AK11" s="215"/>
      <c r="AL11" s="215"/>
      <c r="AM11" s="210"/>
      <c r="AN11" s="210"/>
      <c r="AO11" s="210"/>
      <c r="AP11" s="210"/>
      <c r="AQ11" s="210"/>
      <c r="AR11" s="215"/>
      <c r="AS11" s="215"/>
      <c r="AT11" s="210"/>
      <c r="AU11" s="210"/>
      <c r="AV11" s="210"/>
      <c r="AW11" s="210"/>
      <c r="AX11" s="210"/>
      <c r="AY11" s="215"/>
      <c r="AZ11" s="215"/>
      <c r="BA11" s="210"/>
      <c r="BB11" s="210"/>
      <c r="BC11" s="210"/>
      <c r="BD11" s="210"/>
      <c r="BE11" s="210"/>
      <c r="BF11" s="215"/>
      <c r="BG11" s="215"/>
      <c r="BH11" s="210"/>
      <c r="BI11" s="210"/>
      <c r="BJ11" s="210"/>
      <c r="BK11" s="210"/>
      <c r="BL11" s="210"/>
      <c r="BM11" s="215"/>
      <c r="BN11" s="215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</row>
    <row r="12" spans="2:93" ht="16.149999999999999">
      <c r="B12" s="213"/>
      <c r="C12" s="214"/>
      <c r="D12" s="210"/>
      <c r="E12" s="210"/>
      <c r="F12" s="210"/>
      <c r="G12" s="210"/>
      <c r="H12" s="210"/>
      <c r="I12" s="215"/>
      <c r="J12" s="215"/>
      <c r="K12" s="210"/>
      <c r="L12" s="210"/>
      <c r="M12" s="210"/>
      <c r="N12" s="210"/>
      <c r="O12" s="210"/>
      <c r="P12" s="215"/>
      <c r="Q12" s="215"/>
      <c r="R12" s="210"/>
      <c r="S12" s="210"/>
      <c r="T12" s="210"/>
      <c r="U12" s="210"/>
      <c r="V12" s="210"/>
      <c r="W12" s="215"/>
      <c r="X12" s="215"/>
      <c r="Y12" s="210"/>
      <c r="Z12" s="210"/>
      <c r="AA12" s="210"/>
      <c r="AB12" s="210"/>
      <c r="AC12" s="210"/>
      <c r="AD12" s="215"/>
      <c r="AE12" s="215"/>
      <c r="AF12" s="210"/>
      <c r="AG12" s="210"/>
      <c r="AH12" s="210"/>
      <c r="AI12" s="210"/>
      <c r="AJ12" s="210"/>
      <c r="AK12" s="215"/>
      <c r="AL12" s="215"/>
      <c r="AM12" s="210"/>
      <c r="AN12" s="210"/>
      <c r="AO12" s="210"/>
      <c r="AP12" s="210"/>
      <c r="AQ12" s="210"/>
      <c r="AR12" s="215"/>
      <c r="AS12" s="215"/>
      <c r="AT12" s="210"/>
      <c r="AU12" s="210"/>
      <c r="AV12" s="210"/>
      <c r="AW12" s="210"/>
      <c r="AX12" s="210"/>
      <c r="AY12" s="215"/>
      <c r="AZ12" s="215"/>
      <c r="BA12" s="210"/>
      <c r="BB12" s="210"/>
      <c r="BC12" s="210"/>
      <c r="BD12" s="210"/>
      <c r="BE12" s="210"/>
      <c r="BF12" s="215"/>
      <c r="BG12" s="215"/>
      <c r="BH12" s="210"/>
      <c r="BI12" s="210"/>
      <c r="BJ12" s="210"/>
      <c r="BK12" s="210"/>
      <c r="BL12" s="210"/>
      <c r="BM12" s="215"/>
      <c r="BN12" s="215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</row>
    <row r="13" spans="2:93" ht="16.149999999999999">
      <c r="B13" s="213"/>
      <c r="C13" s="214"/>
      <c r="D13" s="210"/>
      <c r="E13" s="210"/>
      <c r="F13" s="210"/>
      <c r="G13" s="210"/>
      <c r="H13" s="210"/>
      <c r="I13" s="215"/>
      <c r="J13" s="215"/>
      <c r="K13" s="210"/>
      <c r="L13" s="210"/>
      <c r="M13" s="210"/>
      <c r="N13" s="210"/>
      <c r="O13" s="210"/>
      <c r="P13" s="215"/>
      <c r="Q13" s="215"/>
      <c r="R13" s="210"/>
      <c r="S13" s="210"/>
      <c r="T13" s="210"/>
      <c r="U13" s="210"/>
      <c r="V13" s="210"/>
      <c r="W13" s="215"/>
      <c r="X13" s="215"/>
      <c r="Y13" s="210"/>
      <c r="Z13" s="210"/>
      <c r="AA13" s="210"/>
      <c r="AB13" s="210"/>
      <c r="AC13" s="210"/>
      <c r="AD13" s="215"/>
      <c r="AE13" s="215"/>
      <c r="AF13" s="210"/>
      <c r="AG13" s="210"/>
      <c r="AH13" s="210"/>
      <c r="AI13" s="210"/>
      <c r="AJ13" s="210"/>
      <c r="AK13" s="215"/>
      <c r="AL13" s="215"/>
      <c r="AM13" s="210"/>
      <c r="AN13" s="210"/>
      <c r="AO13" s="210"/>
      <c r="AP13" s="210"/>
      <c r="AQ13" s="210"/>
      <c r="AR13" s="215"/>
      <c r="AS13" s="215"/>
      <c r="AT13" s="210"/>
      <c r="AU13" s="210"/>
      <c r="AV13" s="210"/>
      <c r="AW13" s="210"/>
      <c r="AX13" s="210"/>
      <c r="AY13" s="215"/>
      <c r="AZ13" s="215"/>
      <c r="BA13" s="210"/>
      <c r="BB13" s="210"/>
      <c r="BC13" s="210"/>
      <c r="BD13" s="210"/>
      <c r="BE13" s="210"/>
      <c r="BF13" s="215"/>
      <c r="BG13" s="215"/>
      <c r="BH13" s="210"/>
      <c r="BI13" s="210"/>
      <c r="BJ13" s="210"/>
      <c r="BK13" s="210"/>
      <c r="BL13" s="210"/>
      <c r="BM13" s="215"/>
      <c r="BN13" s="215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</row>
    <row r="14" spans="2:93" ht="16.149999999999999">
      <c r="B14" s="216"/>
      <c r="C14" s="217"/>
      <c r="D14" s="218"/>
      <c r="E14" s="218"/>
      <c r="F14" s="218"/>
      <c r="G14" s="218"/>
      <c r="H14" s="218"/>
      <c r="I14" s="219"/>
      <c r="J14" s="219"/>
      <c r="K14" s="218"/>
      <c r="L14" s="218"/>
      <c r="M14" s="218"/>
      <c r="N14" s="218"/>
      <c r="O14" s="218"/>
      <c r="P14" s="219"/>
      <c r="Q14" s="219"/>
      <c r="R14" s="218"/>
      <c r="S14" s="218"/>
      <c r="T14" s="218"/>
      <c r="U14" s="218"/>
      <c r="V14" s="218"/>
      <c r="W14" s="219"/>
      <c r="X14" s="219"/>
      <c r="Y14" s="218"/>
      <c r="Z14" s="218"/>
      <c r="AA14" s="218"/>
      <c r="AB14" s="218"/>
      <c r="AC14" s="218"/>
      <c r="AD14" s="219"/>
      <c r="AE14" s="219"/>
      <c r="AF14" s="218"/>
      <c r="AG14" s="218"/>
      <c r="AH14" s="218"/>
      <c r="AI14" s="218"/>
      <c r="AJ14" s="218"/>
      <c r="AK14" s="219"/>
      <c r="AL14" s="219"/>
      <c r="AM14" s="218"/>
      <c r="AN14" s="218"/>
      <c r="AO14" s="218"/>
      <c r="AP14" s="218"/>
      <c r="AQ14" s="218"/>
      <c r="AR14" s="219"/>
      <c r="AS14" s="219"/>
      <c r="AT14" s="218"/>
      <c r="AU14" s="218"/>
      <c r="AV14" s="218"/>
      <c r="AW14" s="218"/>
      <c r="AX14" s="218"/>
      <c r="AY14" s="219"/>
      <c r="AZ14" s="219"/>
      <c r="BA14" s="218"/>
      <c r="BB14" s="218"/>
      <c r="BC14" s="218"/>
      <c r="BD14" s="218"/>
      <c r="BE14" s="218"/>
      <c r="BF14" s="219"/>
      <c r="BG14" s="219"/>
      <c r="BH14" s="218"/>
      <c r="BI14" s="218"/>
      <c r="BJ14" s="218"/>
      <c r="BK14" s="218"/>
      <c r="BL14" s="218"/>
      <c r="BM14" s="219"/>
      <c r="BN14" s="219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</row>
    <row r="15" spans="2:93" ht="16.149999999999999">
      <c r="B15" s="208">
        <v>2</v>
      </c>
      <c r="C15" s="209" t="s">
        <v>195</v>
      </c>
      <c r="D15" s="211"/>
      <c r="E15" s="211"/>
      <c r="F15" s="211"/>
      <c r="G15" s="211"/>
      <c r="H15" s="211"/>
      <c r="I15" s="212"/>
      <c r="J15" s="212"/>
      <c r="K15" s="211"/>
      <c r="L15" s="211"/>
      <c r="M15" s="211"/>
      <c r="N15" s="211"/>
      <c r="O15" s="211"/>
      <c r="P15" s="212"/>
      <c r="Q15" s="212"/>
      <c r="R15" s="211"/>
      <c r="S15" s="211"/>
      <c r="T15" s="211"/>
      <c r="U15" s="211"/>
      <c r="V15" s="211"/>
      <c r="W15" s="212"/>
      <c r="X15" s="212"/>
      <c r="Y15" s="211"/>
      <c r="Z15" s="211"/>
      <c r="AA15" s="211"/>
      <c r="AB15" s="211"/>
      <c r="AC15" s="211"/>
      <c r="AD15" s="212"/>
      <c r="AE15" s="212"/>
      <c r="AF15" s="211"/>
      <c r="AG15" s="211"/>
      <c r="AH15" s="211"/>
      <c r="AI15" s="211"/>
      <c r="AJ15" s="211"/>
      <c r="AK15" s="212"/>
      <c r="AL15" s="212"/>
      <c r="AM15" s="211"/>
      <c r="AN15" s="211"/>
      <c r="AO15" s="211"/>
      <c r="AP15" s="211"/>
      <c r="AQ15" s="211"/>
      <c r="AR15" s="212"/>
      <c r="AS15" s="212"/>
      <c r="AT15" s="211"/>
      <c r="AU15" s="211"/>
      <c r="AV15" s="211"/>
      <c r="AW15" s="211"/>
      <c r="AX15" s="211"/>
      <c r="AY15" s="212"/>
      <c r="AZ15" s="212"/>
      <c r="BA15" s="211"/>
      <c r="BB15" s="211"/>
      <c r="BC15" s="211"/>
      <c r="BD15" s="211"/>
      <c r="BE15" s="211"/>
      <c r="BF15" s="212"/>
      <c r="BG15" s="212"/>
      <c r="BH15" s="211"/>
      <c r="BI15" s="211"/>
      <c r="BJ15" s="211"/>
      <c r="BK15" s="211"/>
      <c r="BL15" s="211"/>
      <c r="BM15" s="212"/>
      <c r="BN15" s="212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</row>
    <row r="16" spans="2:93" ht="41.1">
      <c r="B16" s="213"/>
      <c r="C16" s="220" t="s">
        <v>196</v>
      </c>
      <c r="D16" s="210"/>
      <c r="E16" s="210"/>
      <c r="F16" s="210">
        <v>1</v>
      </c>
      <c r="G16" s="210">
        <v>1</v>
      </c>
      <c r="H16" s="210"/>
      <c r="I16" s="215"/>
      <c r="J16" s="215"/>
      <c r="K16" s="210"/>
      <c r="L16" s="210"/>
      <c r="M16" s="210"/>
      <c r="N16" s="210"/>
      <c r="O16" s="210"/>
      <c r="P16" s="215"/>
      <c r="Q16" s="215"/>
      <c r="R16" s="210"/>
      <c r="S16" s="210"/>
      <c r="T16" s="210"/>
      <c r="U16" s="210"/>
      <c r="V16" s="210"/>
      <c r="W16" s="215"/>
      <c r="X16" s="215"/>
      <c r="Y16" s="210"/>
      <c r="Z16" s="210"/>
      <c r="AA16" s="210"/>
      <c r="AB16" s="210"/>
      <c r="AC16" s="210"/>
      <c r="AD16" s="215"/>
      <c r="AE16" s="215"/>
      <c r="AF16" s="210"/>
      <c r="AG16" s="210"/>
      <c r="AH16" s="210"/>
      <c r="AI16" s="210"/>
      <c r="AJ16" s="210"/>
      <c r="AK16" s="215"/>
      <c r="AL16" s="215"/>
      <c r="AM16" s="210"/>
      <c r="AN16" s="210"/>
      <c r="AO16" s="210"/>
      <c r="AP16" s="210"/>
      <c r="AQ16" s="210"/>
      <c r="AR16" s="215"/>
      <c r="AS16" s="215"/>
      <c r="AT16" s="210"/>
      <c r="AU16" s="210"/>
      <c r="AV16" s="210"/>
      <c r="AW16" s="210"/>
      <c r="AX16" s="210"/>
      <c r="AY16" s="215"/>
      <c r="AZ16" s="215"/>
      <c r="BA16" s="210"/>
      <c r="BB16" s="210"/>
      <c r="BC16" s="210"/>
      <c r="BD16" s="210"/>
      <c r="BE16" s="210"/>
      <c r="BF16" s="215"/>
      <c r="BG16" s="215"/>
      <c r="BH16" s="210"/>
      <c r="BI16" s="210"/>
      <c r="BJ16" s="210"/>
      <c r="BK16" s="210"/>
      <c r="BL16" s="210"/>
      <c r="BM16" s="215"/>
      <c r="BN16" s="215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</row>
    <row r="17" spans="2:93" ht="15.75" customHeight="1">
      <c r="B17" s="213"/>
      <c r="C17" s="214"/>
      <c r="D17" s="210"/>
      <c r="E17" s="210"/>
      <c r="F17" s="210"/>
      <c r="G17" s="210"/>
      <c r="H17" s="210"/>
      <c r="I17" s="215"/>
      <c r="J17" s="215"/>
      <c r="K17" s="210"/>
      <c r="L17" s="210"/>
      <c r="M17" s="210"/>
      <c r="N17" s="210"/>
      <c r="O17" s="210"/>
      <c r="P17" s="215"/>
      <c r="Q17" s="215"/>
      <c r="R17" s="210"/>
      <c r="S17" s="210"/>
      <c r="T17" s="210"/>
      <c r="U17" s="210"/>
      <c r="V17" s="210"/>
      <c r="W17" s="215"/>
      <c r="X17" s="215"/>
      <c r="Y17" s="210"/>
      <c r="Z17" s="210"/>
      <c r="AA17" s="210"/>
      <c r="AB17" s="210"/>
      <c r="AC17" s="210"/>
      <c r="AD17" s="215"/>
      <c r="AE17" s="215"/>
      <c r="AF17" s="210"/>
      <c r="AG17" s="210"/>
      <c r="AH17" s="210"/>
      <c r="AI17" s="210"/>
      <c r="AJ17" s="210"/>
      <c r="AK17" s="215"/>
      <c r="AL17" s="215"/>
      <c r="AM17" s="210"/>
      <c r="AN17" s="210"/>
      <c r="AO17" s="210"/>
      <c r="AP17" s="210"/>
      <c r="AQ17" s="210"/>
      <c r="AR17" s="215"/>
      <c r="AS17" s="215"/>
      <c r="AT17" s="210"/>
      <c r="AU17" s="210"/>
      <c r="AV17" s="210"/>
      <c r="AW17" s="210"/>
      <c r="AX17" s="210"/>
      <c r="AY17" s="215"/>
      <c r="AZ17" s="215"/>
      <c r="BA17" s="210"/>
      <c r="BB17" s="210"/>
      <c r="BC17" s="210"/>
      <c r="BD17" s="210"/>
      <c r="BE17" s="210"/>
      <c r="BF17" s="215"/>
      <c r="BG17" s="215"/>
      <c r="BH17" s="210"/>
      <c r="BI17" s="210"/>
      <c r="BJ17" s="210"/>
      <c r="BK17" s="210"/>
      <c r="BL17" s="210"/>
      <c r="BM17" s="215"/>
      <c r="BN17" s="215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</row>
    <row r="18" spans="2:93" ht="15.75" customHeight="1">
      <c r="B18" s="213"/>
      <c r="C18" s="214"/>
      <c r="D18" s="210"/>
      <c r="E18" s="210"/>
      <c r="F18" s="210"/>
      <c r="G18" s="210"/>
      <c r="H18" s="210"/>
      <c r="I18" s="215"/>
      <c r="J18" s="215"/>
      <c r="K18" s="210"/>
      <c r="L18" s="210"/>
      <c r="M18" s="210"/>
      <c r="N18" s="210"/>
      <c r="O18" s="210"/>
      <c r="P18" s="215"/>
      <c r="Q18" s="215"/>
      <c r="R18" s="210"/>
      <c r="S18" s="210"/>
      <c r="T18" s="210"/>
      <c r="U18" s="210"/>
      <c r="V18" s="210"/>
      <c r="W18" s="215"/>
      <c r="X18" s="215"/>
      <c r="Y18" s="210"/>
      <c r="Z18" s="210"/>
      <c r="AA18" s="210"/>
      <c r="AB18" s="210"/>
      <c r="AC18" s="210"/>
      <c r="AD18" s="215"/>
      <c r="AE18" s="215"/>
      <c r="AF18" s="210"/>
      <c r="AG18" s="210"/>
      <c r="AH18" s="210"/>
      <c r="AI18" s="210"/>
      <c r="AJ18" s="210"/>
      <c r="AK18" s="215"/>
      <c r="AL18" s="215"/>
      <c r="AM18" s="210"/>
      <c r="AN18" s="210"/>
      <c r="AO18" s="210"/>
      <c r="AP18" s="210"/>
      <c r="AQ18" s="210"/>
      <c r="AR18" s="215"/>
      <c r="AS18" s="215"/>
      <c r="AT18" s="210"/>
      <c r="AU18" s="210"/>
      <c r="AV18" s="210"/>
      <c r="AW18" s="210"/>
      <c r="AX18" s="210"/>
      <c r="AY18" s="215"/>
      <c r="AZ18" s="215"/>
      <c r="BA18" s="210"/>
      <c r="BB18" s="210"/>
      <c r="BC18" s="210"/>
      <c r="BD18" s="210"/>
      <c r="BE18" s="210"/>
      <c r="BF18" s="215"/>
      <c r="BG18" s="215"/>
      <c r="BH18" s="210"/>
      <c r="BI18" s="210"/>
      <c r="BJ18" s="210"/>
      <c r="BK18" s="210"/>
      <c r="BL18" s="210"/>
      <c r="BM18" s="215"/>
      <c r="BN18" s="215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</row>
    <row r="19" spans="2:93" ht="16.149999999999999">
      <c r="B19" s="216"/>
      <c r="C19" s="217"/>
      <c r="D19" s="218"/>
      <c r="E19" s="218"/>
      <c r="F19" s="218"/>
      <c r="G19" s="218"/>
      <c r="H19" s="218"/>
      <c r="I19" s="219"/>
      <c r="J19" s="219"/>
      <c r="K19" s="218"/>
      <c r="L19" s="218"/>
      <c r="M19" s="218"/>
      <c r="N19" s="218"/>
      <c r="O19" s="218"/>
      <c r="P19" s="219"/>
      <c r="Q19" s="219"/>
      <c r="R19" s="218"/>
      <c r="S19" s="218"/>
      <c r="T19" s="218"/>
      <c r="U19" s="218"/>
      <c r="V19" s="218"/>
      <c r="W19" s="219"/>
      <c r="X19" s="219"/>
      <c r="Y19" s="218"/>
      <c r="Z19" s="218"/>
      <c r="AA19" s="218"/>
      <c r="AB19" s="218"/>
      <c r="AC19" s="218"/>
      <c r="AD19" s="219"/>
      <c r="AE19" s="219"/>
      <c r="AF19" s="218"/>
      <c r="AG19" s="218"/>
      <c r="AH19" s="218"/>
      <c r="AI19" s="218"/>
      <c r="AJ19" s="218"/>
      <c r="AK19" s="219"/>
      <c r="AL19" s="219"/>
      <c r="AM19" s="218"/>
      <c r="AN19" s="218"/>
      <c r="AO19" s="218"/>
      <c r="AP19" s="218"/>
      <c r="AQ19" s="218"/>
      <c r="AR19" s="219"/>
      <c r="AS19" s="219"/>
      <c r="AT19" s="218"/>
      <c r="AU19" s="218"/>
      <c r="AV19" s="218"/>
      <c r="AW19" s="218"/>
      <c r="AX19" s="218"/>
      <c r="AY19" s="219"/>
      <c r="AZ19" s="219"/>
      <c r="BA19" s="218"/>
      <c r="BB19" s="218"/>
      <c r="BC19" s="218"/>
      <c r="BD19" s="218"/>
      <c r="BE19" s="218"/>
      <c r="BF19" s="219"/>
      <c r="BG19" s="219"/>
      <c r="BH19" s="218"/>
      <c r="BI19" s="218"/>
      <c r="BJ19" s="218"/>
      <c r="BK19" s="218"/>
      <c r="BL19" s="218"/>
      <c r="BM19" s="219"/>
      <c r="BN19" s="219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</row>
    <row r="20" spans="2:93" ht="15.75" customHeight="1">
      <c r="B20" s="208">
        <v>3</v>
      </c>
      <c r="C20" s="209" t="s">
        <v>197</v>
      </c>
      <c r="D20" s="211"/>
      <c r="E20" s="211"/>
      <c r="F20" s="211"/>
      <c r="G20" s="211"/>
      <c r="H20" s="211"/>
      <c r="I20" s="212"/>
      <c r="J20" s="212"/>
      <c r="K20" s="211"/>
      <c r="L20" s="211"/>
      <c r="M20" s="211"/>
      <c r="N20" s="211"/>
      <c r="O20" s="211"/>
      <c r="P20" s="212"/>
      <c r="Q20" s="212"/>
      <c r="R20" s="211"/>
      <c r="S20" s="211"/>
      <c r="T20" s="211"/>
      <c r="U20" s="211"/>
      <c r="V20" s="211"/>
      <c r="W20" s="212"/>
      <c r="X20" s="212"/>
      <c r="Y20" s="211"/>
      <c r="Z20" s="211"/>
      <c r="AA20" s="211"/>
      <c r="AB20" s="211"/>
      <c r="AC20" s="211"/>
      <c r="AD20" s="212"/>
      <c r="AE20" s="212"/>
      <c r="AF20" s="211"/>
      <c r="AG20" s="211"/>
      <c r="AH20" s="211"/>
      <c r="AI20" s="211"/>
      <c r="AJ20" s="211"/>
      <c r="AK20" s="212"/>
      <c r="AL20" s="212"/>
      <c r="AM20" s="211"/>
      <c r="AN20" s="211"/>
      <c r="AO20" s="211"/>
      <c r="AP20" s="211"/>
      <c r="AQ20" s="211"/>
      <c r="AR20" s="212"/>
      <c r="AS20" s="212"/>
      <c r="AT20" s="211"/>
      <c r="AU20" s="211"/>
      <c r="AV20" s="211"/>
      <c r="AW20" s="211"/>
      <c r="AX20" s="211"/>
      <c r="AY20" s="212"/>
      <c r="AZ20" s="212"/>
      <c r="BA20" s="211"/>
      <c r="BB20" s="211"/>
      <c r="BC20" s="211"/>
      <c r="BD20" s="211"/>
      <c r="BE20" s="211"/>
      <c r="BF20" s="212"/>
      <c r="BG20" s="212"/>
      <c r="BH20" s="211"/>
      <c r="BI20" s="211"/>
      <c r="BJ20" s="211"/>
      <c r="BK20" s="211"/>
      <c r="BL20" s="211"/>
      <c r="BM20" s="212"/>
      <c r="BN20" s="212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</row>
    <row r="21" spans="2:93" ht="15.75" customHeight="1">
      <c r="B21" s="213"/>
      <c r="C21" s="214" t="s">
        <v>198</v>
      </c>
      <c r="D21" s="211"/>
      <c r="E21" s="211"/>
      <c r="F21" s="211"/>
      <c r="G21" s="211"/>
      <c r="H21" s="211">
        <v>1</v>
      </c>
      <c r="I21" s="212"/>
      <c r="J21" s="212"/>
      <c r="K21" s="211">
        <v>1</v>
      </c>
      <c r="L21" s="211">
        <v>1</v>
      </c>
      <c r="M21" s="211">
        <v>1</v>
      </c>
      <c r="N21" s="211">
        <v>1</v>
      </c>
      <c r="O21" s="211">
        <v>1</v>
      </c>
      <c r="P21" s="212"/>
      <c r="Q21" s="212"/>
      <c r="R21" s="211">
        <v>1</v>
      </c>
      <c r="S21" s="211">
        <v>1</v>
      </c>
      <c r="T21" s="211">
        <v>1</v>
      </c>
      <c r="U21" s="211">
        <v>1</v>
      </c>
      <c r="V21" s="211">
        <v>1</v>
      </c>
      <c r="W21" s="212"/>
      <c r="X21" s="212"/>
      <c r="Y21" s="211">
        <v>1</v>
      </c>
      <c r="Z21" s="211">
        <v>1</v>
      </c>
      <c r="AA21" s="211">
        <v>1</v>
      </c>
      <c r="AB21" s="211">
        <v>1</v>
      </c>
      <c r="AC21" s="211">
        <v>1</v>
      </c>
      <c r="AD21" s="212"/>
      <c r="AE21" s="212"/>
      <c r="AF21" s="211">
        <v>1</v>
      </c>
      <c r="AG21" s="211">
        <v>1</v>
      </c>
      <c r="AH21" s="211"/>
      <c r="AI21" s="211"/>
      <c r="AJ21" s="211"/>
      <c r="AK21" s="212"/>
      <c r="AL21" s="212"/>
      <c r="AM21" s="211"/>
      <c r="AN21" s="211"/>
      <c r="AO21" s="211"/>
      <c r="AP21" s="211"/>
      <c r="AQ21" s="211"/>
      <c r="AR21" s="212"/>
      <c r="AS21" s="212"/>
      <c r="AT21" s="211"/>
      <c r="AU21" s="211"/>
      <c r="AV21" s="211"/>
      <c r="AW21" s="211"/>
      <c r="AX21" s="211"/>
      <c r="AY21" s="212"/>
      <c r="AZ21" s="212"/>
      <c r="BA21" s="211"/>
      <c r="BB21" s="211"/>
      <c r="BC21" s="211"/>
      <c r="BD21" s="211"/>
      <c r="BE21" s="211"/>
      <c r="BF21" s="212"/>
      <c r="BG21" s="212"/>
      <c r="BH21" s="211"/>
      <c r="BI21" s="211"/>
      <c r="BJ21" s="211"/>
      <c r="BK21" s="211"/>
      <c r="BL21" s="211"/>
      <c r="BM21" s="212"/>
      <c r="BN21" s="212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</row>
    <row r="22" spans="2:93" ht="15.75" customHeight="1">
      <c r="B22" s="213"/>
      <c r="C22" s="214" t="s">
        <v>199</v>
      </c>
      <c r="D22" s="211"/>
      <c r="E22" s="211"/>
      <c r="F22" s="211"/>
      <c r="G22" s="211"/>
      <c r="H22" s="211"/>
      <c r="I22" s="212"/>
      <c r="J22" s="212"/>
      <c r="K22" s="211"/>
      <c r="L22" s="211"/>
      <c r="M22" s="211"/>
      <c r="N22" s="211"/>
      <c r="O22" s="211"/>
      <c r="P22" s="212"/>
      <c r="Q22" s="212"/>
      <c r="R22" s="211"/>
      <c r="S22" s="211"/>
      <c r="T22" s="211"/>
      <c r="U22" s="211"/>
      <c r="V22" s="211"/>
      <c r="W22" s="212"/>
      <c r="X22" s="212"/>
      <c r="Y22" s="211"/>
      <c r="Z22" s="211"/>
      <c r="AA22" s="211">
        <v>1</v>
      </c>
      <c r="AB22" s="211">
        <v>1</v>
      </c>
      <c r="AC22" s="211">
        <v>1</v>
      </c>
      <c r="AD22" s="212"/>
      <c r="AE22" s="212"/>
      <c r="AF22" s="211">
        <v>1</v>
      </c>
      <c r="AG22" s="211">
        <v>1</v>
      </c>
      <c r="AH22" s="211">
        <v>1</v>
      </c>
      <c r="AI22" s="211">
        <v>1</v>
      </c>
      <c r="AJ22" s="211">
        <v>1</v>
      </c>
      <c r="AK22" s="212"/>
      <c r="AL22" s="212"/>
      <c r="AM22" s="211">
        <v>1</v>
      </c>
      <c r="AN22" s="211">
        <v>1</v>
      </c>
      <c r="AO22" s="211"/>
      <c r="AP22" s="211"/>
      <c r="AQ22" s="211"/>
      <c r="AR22" s="212"/>
      <c r="AS22" s="212"/>
      <c r="AT22" s="211"/>
      <c r="AU22" s="211"/>
      <c r="AV22" s="211"/>
      <c r="AW22" s="211"/>
      <c r="AX22" s="211"/>
      <c r="AY22" s="212"/>
      <c r="AZ22" s="212"/>
      <c r="BA22" s="211"/>
      <c r="BB22" s="211"/>
      <c r="BC22" s="211"/>
      <c r="BD22" s="211"/>
      <c r="BE22" s="211"/>
      <c r="BF22" s="212"/>
      <c r="BG22" s="212"/>
      <c r="BH22" s="211"/>
      <c r="BI22" s="211"/>
      <c r="BJ22" s="211"/>
      <c r="BK22" s="211"/>
      <c r="BL22" s="211"/>
      <c r="BM22" s="212"/>
      <c r="BN22" s="212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</row>
    <row r="23" spans="2:93" ht="15.75" customHeight="1">
      <c r="B23" s="213"/>
      <c r="C23" s="214" t="s">
        <v>200</v>
      </c>
      <c r="D23" s="211"/>
      <c r="E23" s="211"/>
      <c r="F23" s="211"/>
      <c r="G23" s="211"/>
      <c r="H23" s="211"/>
      <c r="I23" s="212"/>
      <c r="J23" s="212"/>
      <c r="K23" s="211"/>
      <c r="L23" s="211"/>
      <c r="M23" s="211"/>
      <c r="N23" s="211"/>
      <c r="O23" s="211"/>
      <c r="P23" s="212"/>
      <c r="Q23" s="212"/>
      <c r="R23" s="211"/>
      <c r="S23" s="211"/>
      <c r="T23" s="211"/>
      <c r="U23" s="211"/>
      <c r="V23" s="211"/>
      <c r="W23" s="212"/>
      <c r="X23" s="212"/>
      <c r="Y23" s="211"/>
      <c r="Z23" s="211"/>
      <c r="AA23" s="211"/>
      <c r="AB23" s="211"/>
      <c r="AC23" s="211"/>
      <c r="AD23" s="212"/>
      <c r="AE23" s="212"/>
      <c r="AF23" s="211">
        <v>1</v>
      </c>
      <c r="AG23" s="211">
        <v>1</v>
      </c>
      <c r="AH23" s="211">
        <v>1</v>
      </c>
      <c r="AI23" s="211">
        <v>1</v>
      </c>
      <c r="AJ23" s="211">
        <v>1</v>
      </c>
      <c r="AK23" s="212"/>
      <c r="AL23" s="212"/>
      <c r="AM23" s="211">
        <v>1</v>
      </c>
      <c r="AN23" s="211">
        <v>1</v>
      </c>
      <c r="AO23" s="211">
        <v>1</v>
      </c>
      <c r="AP23" s="211">
        <v>1</v>
      </c>
      <c r="AQ23" s="211">
        <v>1</v>
      </c>
      <c r="AR23" s="212"/>
      <c r="AS23" s="212"/>
      <c r="AT23" s="211"/>
      <c r="AU23" s="211"/>
      <c r="AV23" s="211"/>
      <c r="AW23" s="211"/>
      <c r="AX23" s="211"/>
      <c r="AY23" s="212"/>
      <c r="AZ23" s="212"/>
      <c r="BA23" s="211"/>
      <c r="BB23" s="211"/>
      <c r="BC23" s="211"/>
      <c r="BD23" s="211"/>
      <c r="BE23" s="211"/>
      <c r="BF23" s="212"/>
      <c r="BG23" s="212"/>
      <c r="BH23" s="211"/>
      <c r="BI23" s="211"/>
      <c r="BJ23" s="211"/>
      <c r="BK23" s="211"/>
      <c r="BL23" s="211"/>
      <c r="BM23" s="212"/>
      <c r="BN23" s="212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</row>
    <row r="24" spans="2:93" ht="15.75" customHeight="1">
      <c r="B24" s="213"/>
      <c r="C24" s="214" t="s">
        <v>201</v>
      </c>
      <c r="D24" s="211"/>
      <c r="E24" s="211"/>
      <c r="F24" s="211"/>
      <c r="G24" s="211"/>
      <c r="H24" s="211"/>
      <c r="I24" s="212"/>
      <c r="J24" s="212"/>
      <c r="K24" s="211"/>
      <c r="L24" s="211"/>
      <c r="M24" s="211"/>
      <c r="N24" s="211"/>
      <c r="O24" s="211"/>
      <c r="P24" s="212"/>
      <c r="Q24" s="212"/>
      <c r="R24" s="211"/>
      <c r="S24" s="211"/>
      <c r="T24" s="211"/>
      <c r="U24" s="211"/>
      <c r="V24" s="211"/>
      <c r="W24" s="212"/>
      <c r="X24" s="212"/>
      <c r="Y24" s="211"/>
      <c r="Z24" s="211"/>
      <c r="AA24" s="211"/>
      <c r="AB24" s="211"/>
      <c r="AC24" s="211"/>
      <c r="AD24" s="212"/>
      <c r="AE24" s="212"/>
      <c r="AF24" s="211"/>
      <c r="AG24" s="211"/>
      <c r="AH24" s="211"/>
      <c r="AI24" s="211"/>
      <c r="AJ24" s="211"/>
      <c r="AK24" s="212"/>
      <c r="AL24" s="212"/>
      <c r="AM24" s="211"/>
      <c r="AN24" s="211"/>
      <c r="AO24" s="211"/>
      <c r="AP24" s="211"/>
      <c r="AQ24" s="211"/>
      <c r="AR24" s="212"/>
      <c r="AS24" s="212"/>
      <c r="AT24" s="211">
        <v>1</v>
      </c>
      <c r="AU24" s="211">
        <v>1</v>
      </c>
      <c r="AV24" s="211">
        <v>1</v>
      </c>
      <c r="AW24" s="211">
        <v>1</v>
      </c>
      <c r="AX24" s="211">
        <v>1</v>
      </c>
      <c r="AY24" s="212"/>
      <c r="AZ24" s="212"/>
      <c r="BA24" s="211">
        <v>1</v>
      </c>
      <c r="BB24" s="211">
        <v>1</v>
      </c>
      <c r="BC24" s="211">
        <v>1</v>
      </c>
      <c r="BD24" s="211">
        <v>1</v>
      </c>
      <c r="BE24" s="211">
        <v>1</v>
      </c>
      <c r="BF24" s="212"/>
      <c r="BG24" s="212"/>
      <c r="BH24" s="211">
        <v>1</v>
      </c>
      <c r="BI24" s="211">
        <v>1</v>
      </c>
      <c r="BJ24" s="211">
        <v>1</v>
      </c>
      <c r="BK24" s="211">
        <v>1</v>
      </c>
      <c r="BL24" s="211">
        <v>1</v>
      </c>
      <c r="BM24" s="212"/>
      <c r="BN24" s="212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</row>
    <row r="25" spans="2:93">
      <c r="B25" s="216"/>
      <c r="C25" s="217"/>
      <c r="D25" s="216"/>
      <c r="E25" s="216"/>
      <c r="F25" s="216"/>
      <c r="G25" s="216"/>
      <c r="H25" s="216"/>
      <c r="I25" s="221"/>
      <c r="J25" s="221"/>
      <c r="K25" s="216"/>
      <c r="L25" s="216"/>
      <c r="M25" s="216"/>
      <c r="N25" s="216"/>
      <c r="O25" s="216"/>
      <c r="P25" s="221"/>
      <c r="Q25" s="221"/>
      <c r="R25" s="216"/>
      <c r="S25" s="216"/>
      <c r="T25" s="216"/>
      <c r="U25" s="216"/>
      <c r="V25" s="216"/>
      <c r="W25" s="221"/>
      <c r="X25" s="221"/>
      <c r="Y25" s="216"/>
      <c r="Z25" s="216"/>
      <c r="AA25" s="216"/>
      <c r="AB25" s="216"/>
      <c r="AC25" s="216"/>
      <c r="AD25" s="221"/>
      <c r="AE25" s="221"/>
      <c r="AF25" s="216"/>
      <c r="AG25" s="216"/>
      <c r="AH25" s="216"/>
      <c r="AI25" s="216"/>
      <c r="AJ25" s="216"/>
      <c r="AK25" s="221"/>
      <c r="AL25" s="221"/>
      <c r="AM25" s="216"/>
      <c r="AN25" s="216"/>
      <c r="AO25" s="216"/>
      <c r="AP25" s="216"/>
      <c r="AQ25" s="216"/>
      <c r="AR25" s="221"/>
      <c r="AS25" s="221"/>
      <c r="AT25" s="216"/>
      <c r="AU25" s="216"/>
      <c r="AV25" s="216"/>
      <c r="AW25" s="216"/>
      <c r="AX25" s="216"/>
      <c r="AY25" s="221"/>
      <c r="AZ25" s="221"/>
      <c r="BA25" s="216"/>
      <c r="BB25" s="216"/>
      <c r="BC25" s="216"/>
      <c r="BD25" s="216"/>
      <c r="BE25" s="216"/>
      <c r="BF25" s="221"/>
      <c r="BG25" s="221"/>
      <c r="BH25" s="216"/>
      <c r="BI25" s="216"/>
      <c r="BJ25" s="216"/>
      <c r="BK25" s="216"/>
      <c r="BL25" s="216"/>
      <c r="BM25" s="221"/>
      <c r="BN25" s="221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</row>
    <row r="26" spans="2:93" ht="15" customHeight="1">
      <c r="B26" s="675" t="s">
        <v>202</v>
      </c>
      <c r="C26" s="675"/>
      <c r="D26" s="204"/>
      <c r="E26" s="204"/>
      <c r="F26" s="204"/>
      <c r="G26" s="204"/>
      <c r="H26" s="204"/>
      <c r="I26" s="222"/>
      <c r="J26" s="222"/>
      <c r="K26" s="204"/>
      <c r="L26" s="204"/>
      <c r="M26" s="204"/>
      <c r="N26" s="204"/>
      <c r="O26" s="204"/>
      <c r="P26" s="222"/>
      <c r="Q26" s="222"/>
      <c r="R26" s="204"/>
      <c r="S26" s="204"/>
      <c r="T26" s="204"/>
      <c r="U26" s="204"/>
      <c r="V26" s="204"/>
      <c r="W26" s="222"/>
      <c r="X26" s="222"/>
      <c r="Y26" s="204"/>
      <c r="Z26" s="204"/>
      <c r="AA26" s="204"/>
      <c r="AB26" s="204"/>
      <c r="AC26" s="204"/>
      <c r="AD26" s="222"/>
      <c r="AE26" s="222"/>
      <c r="AF26" s="204"/>
      <c r="AG26" s="204"/>
      <c r="AH26" s="204"/>
      <c r="AI26" s="204"/>
      <c r="AJ26" s="204"/>
      <c r="AK26" s="222"/>
      <c r="AL26" s="222"/>
      <c r="AM26" s="204"/>
      <c r="AN26" s="204"/>
      <c r="AO26" s="204"/>
      <c r="AP26" s="204"/>
      <c r="AQ26" s="204"/>
      <c r="AR26" s="222"/>
      <c r="AS26" s="222"/>
      <c r="AT26" s="204"/>
      <c r="AU26" s="204"/>
      <c r="AV26" s="204"/>
      <c r="AW26" s="204"/>
      <c r="AX26" s="204"/>
      <c r="AY26" s="222"/>
      <c r="AZ26" s="222"/>
      <c r="BA26" s="204"/>
      <c r="BB26" s="204"/>
      <c r="BC26" s="204"/>
      <c r="BD26" s="204"/>
      <c r="BE26" s="204"/>
      <c r="BF26" s="222"/>
      <c r="BG26" s="222"/>
      <c r="BH26" s="204"/>
      <c r="BI26" s="204"/>
      <c r="BJ26" s="204"/>
      <c r="BK26" s="204"/>
      <c r="BL26" s="204"/>
      <c r="BM26" s="222"/>
      <c r="BN26" s="222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</row>
    <row r="27" spans="2:93">
      <c r="L27" s="223"/>
      <c r="AS27" s="223"/>
    </row>
    <row r="28" spans="2:93">
      <c r="C28" s="224" t="s">
        <v>203</v>
      </c>
      <c r="D28" s="225"/>
      <c r="E28" t="s">
        <v>204</v>
      </c>
    </row>
    <row r="31" spans="2:93">
      <c r="B31" s="226">
        <f>SUM(D31:CO31)</f>
        <v>8</v>
      </c>
      <c r="C31" t="s">
        <v>25</v>
      </c>
      <c r="D31">
        <v>1</v>
      </c>
      <c r="E31">
        <v>1</v>
      </c>
      <c r="F31">
        <v>1</v>
      </c>
      <c r="G31">
        <v>1</v>
      </c>
      <c r="O31">
        <v>1</v>
      </c>
      <c r="V31">
        <v>1</v>
      </c>
      <c r="AA31">
        <v>1</v>
      </c>
      <c r="AG31">
        <v>1</v>
      </c>
    </row>
    <row r="32" spans="2:93">
      <c r="B32" s="226">
        <f>SUM(D32:CO32)</f>
        <v>9</v>
      </c>
      <c r="C32" t="s">
        <v>28</v>
      </c>
      <c r="AT32">
        <v>1</v>
      </c>
      <c r="AV32">
        <v>1</v>
      </c>
      <c r="AX32">
        <v>1</v>
      </c>
      <c r="BA32">
        <v>1</v>
      </c>
      <c r="BC32">
        <v>1</v>
      </c>
      <c r="BE32">
        <v>1</v>
      </c>
      <c r="BH32">
        <v>1</v>
      </c>
      <c r="BJ32">
        <v>1</v>
      </c>
      <c r="BL32">
        <v>1</v>
      </c>
    </row>
    <row r="33" spans="2:64">
      <c r="B33" s="226">
        <f>SUM(D33:CO33)</f>
        <v>4</v>
      </c>
      <c r="C33" t="s">
        <v>30</v>
      </c>
      <c r="AB33">
        <v>1</v>
      </c>
      <c r="AC33">
        <v>1</v>
      </c>
      <c r="AI33">
        <v>1</v>
      </c>
      <c r="AN33">
        <v>1</v>
      </c>
    </row>
    <row r="34" spans="2:64">
      <c r="B34" s="226">
        <f>SUM(D34:CO34)</f>
        <v>4</v>
      </c>
      <c r="C34" t="s">
        <v>32</v>
      </c>
      <c r="AG34">
        <v>1</v>
      </c>
      <c r="AH34">
        <v>1</v>
      </c>
      <c r="AM34">
        <v>1</v>
      </c>
      <c r="AQ34">
        <v>1</v>
      </c>
    </row>
    <row r="35" spans="2:64">
      <c r="B35" s="226">
        <f>SUM(D35:CO35)</f>
        <v>9</v>
      </c>
      <c r="C35" t="s">
        <v>34</v>
      </c>
      <c r="F35">
        <v>1</v>
      </c>
      <c r="K35">
        <v>1</v>
      </c>
      <c r="R35">
        <v>1</v>
      </c>
      <c r="AC35">
        <v>1</v>
      </c>
      <c r="AJ35">
        <v>1</v>
      </c>
      <c r="AQ35">
        <v>1</v>
      </c>
      <c r="AX35">
        <v>1</v>
      </c>
      <c r="BE35">
        <v>1</v>
      </c>
      <c r="BL35">
        <v>1</v>
      </c>
    </row>
    <row r="36" spans="2:64">
      <c r="B36" s="226">
        <f>SUM(D36:CO36)</f>
        <v>13</v>
      </c>
      <c r="C36" t="s">
        <v>205</v>
      </c>
      <c r="H36">
        <v>1</v>
      </c>
      <c r="O36">
        <v>1</v>
      </c>
      <c r="V36">
        <v>1</v>
      </c>
      <c r="AC36">
        <v>1</v>
      </c>
      <c r="AJ36">
        <v>1</v>
      </c>
      <c r="AQ36">
        <v>1</v>
      </c>
      <c r="AU36">
        <v>1</v>
      </c>
      <c r="AW36">
        <v>1</v>
      </c>
      <c r="AX36">
        <v>1</v>
      </c>
      <c r="BB36">
        <v>1</v>
      </c>
      <c r="BD36">
        <v>1</v>
      </c>
      <c r="BI36">
        <v>1</v>
      </c>
      <c r="BK36">
        <v>1</v>
      </c>
    </row>
    <row r="37" spans="2:64">
      <c r="B37" s="226">
        <f>SUM(D37:CO37)</f>
        <v>42</v>
      </c>
      <c r="C37" t="s">
        <v>38</v>
      </c>
      <c r="E37">
        <v>1</v>
      </c>
      <c r="F37">
        <v>1</v>
      </c>
      <c r="G37">
        <v>1</v>
      </c>
      <c r="H37">
        <v>1</v>
      </c>
      <c r="K37">
        <v>1</v>
      </c>
      <c r="L37">
        <v>1</v>
      </c>
      <c r="M37">
        <v>1</v>
      </c>
      <c r="N37">
        <v>1</v>
      </c>
      <c r="O37">
        <v>1</v>
      </c>
      <c r="R37">
        <v>1</v>
      </c>
      <c r="S37">
        <v>1</v>
      </c>
      <c r="T37">
        <v>1</v>
      </c>
      <c r="U37">
        <v>1</v>
      </c>
      <c r="V37">
        <v>1</v>
      </c>
      <c r="Y37">
        <v>1</v>
      </c>
      <c r="Z37">
        <v>1</v>
      </c>
      <c r="AA37">
        <v>2</v>
      </c>
      <c r="AB37">
        <v>2</v>
      </c>
      <c r="AC37">
        <v>2</v>
      </c>
      <c r="AF37">
        <v>3</v>
      </c>
      <c r="AG37">
        <v>3</v>
      </c>
      <c r="AH37">
        <v>2</v>
      </c>
      <c r="AI37">
        <v>2</v>
      </c>
      <c r="AJ37">
        <v>2</v>
      </c>
      <c r="AM37">
        <v>2</v>
      </c>
      <c r="AN37">
        <v>2</v>
      </c>
      <c r="AO37">
        <v>1</v>
      </c>
      <c r="AP37">
        <v>1</v>
      </c>
      <c r="AQ37">
        <v>1</v>
      </c>
      <c r="BA37">
        <v>1</v>
      </c>
    </row>
    <row r="41" spans="2:64">
      <c r="B41" s="227">
        <f>MAX(D41:BL41)</f>
        <v>5</v>
      </c>
      <c r="C41" t="s">
        <v>206</v>
      </c>
      <c r="D41">
        <f>SUM(D31:D40)</f>
        <v>1</v>
      </c>
      <c r="E41">
        <f>SUM(E31:E40)</f>
        <v>2</v>
      </c>
      <c r="F41">
        <f>SUM(F31:F40)</f>
        <v>3</v>
      </c>
      <c r="G41">
        <f>SUM(G31:G40)</f>
        <v>2</v>
      </c>
      <c r="H41">
        <f>SUM(H31:H40)</f>
        <v>2</v>
      </c>
      <c r="I41">
        <f>SUM(I31:I40)</f>
        <v>0</v>
      </c>
      <c r="J41">
        <f>SUM(J31:J40)</f>
        <v>0</v>
      </c>
      <c r="K41">
        <f>SUM(K31:K40)</f>
        <v>2</v>
      </c>
      <c r="L41">
        <f>SUM(L31:L40)</f>
        <v>1</v>
      </c>
      <c r="M41">
        <f>SUM(M31:M40)</f>
        <v>1</v>
      </c>
      <c r="N41">
        <f>SUM(N31:N40)</f>
        <v>1</v>
      </c>
      <c r="O41">
        <f>SUM(O31:O40)</f>
        <v>3</v>
      </c>
      <c r="P41">
        <f>SUM(P31:P40)</f>
        <v>0</v>
      </c>
      <c r="Q41">
        <f>SUM(Q31:Q40)</f>
        <v>0</v>
      </c>
      <c r="R41">
        <f>SUM(R31:R40)</f>
        <v>2</v>
      </c>
      <c r="S41">
        <f>SUM(S31:S40)</f>
        <v>1</v>
      </c>
      <c r="T41">
        <f>SUM(T31:T40)</f>
        <v>1</v>
      </c>
      <c r="U41">
        <f>SUM(U31:U40)</f>
        <v>1</v>
      </c>
      <c r="V41">
        <f>SUM(V31:V40)</f>
        <v>3</v>
      </c>
      <c r="W41">
        <f>SUM(W31:W40)</f>
        <v>0</v>
      </c>
      <c r="X41">
        <f>SUM(X31:X40)</f>
        <v>0</v>
      </c>
      <c r="Y41">
        <f>SUM(Y31:Y40)</f>
        <v>1</v>
      </c>
      <c r="Z41">
        <f>SUM(Z31:Z40)</f>
        <v>1</v>
      </c>
      <c r="AA41">
        <f>SUM(AA31:AA40)</f>
        <v>3</v>
      </c>
      <c r="AB41">
        <f>SUM(AB31:AB40)</f>
        <v>3</v>
      </c>
      <c r="AC41">
        <f>SUM(AC31:AC40)</f>
        <v>5</v>
      </c>
      <c r="AD41">
        <f>SUM(AD31:AD40)</f>
        <v>0</v>
      </c>
      <c r="AE41">
        <f>SUM(AE31:AE40)</f>
        <v>0</v>
      </c>
      <c r="AF41">
        <f>SUM(AF31:AF40)</f>
        <v>3</v>
      </c>
      <c r="AG41">
        <f>SUM(AG31:AG40)</f>
        <v>5</v>
      </c>
      <c r="AH41">
        <f>SUM(AH31:AH40)</f>
        <v>3</v>
      </c>
      <c r="AI41">
        <f>SUM(AI31:AI40)</f>
        <v>3</v>
      </c>
      <c r="AJ41">
        <f>SUM(AJ31:AJ40)</f>
        <v>4</v>
      </c>
      <c r="AK41">
        <f>SUM(AK31:AK40)</f>
        <v>0</v>
      </c>
      <c r="AL41">
        <f>SUM(AL31:AL40)</f>
        <v>0</v>
      </c>
      <c r="AM41">
        <f>SUM(AM31:AM40)</f>
        <v>3</v>
      </c>
      <c r="AN41">
        <f>SUM(AN31:AN40)</f>
        <v>3</v>
      </c>
      <c r="AO41">
        <f>SUM(AO31:AO40)</f>
        <v>1</v>
      </c>
      <c r="AP41">
        <f>SUM(AP31:AP40)</f>
        <v>1</v>
      </c>
      <c r="AQ41">
        <f>SUM(AQ31:AQ40)</f>
        <v>4</v>
      </c>
      <c r="AR41">
        <f>SUM(AR31:AR40)</f>
        <v>0</v>
      </c>
      <c r="AS41">
        <f>SUM(AS31:AS40)</f>
        <v>0</v>
      </c>
      <c r="AT41">
        <f>SUM(AT31:AT40)</f>
        <v>1</v>
      </c>
      <c r="AU41">
        <f>SUM(AU31:AU40)</f>
        <v>1</v>
      </c>
      <c r="AV41">
        <f>SUM(AV31:AV40)</f>
        <v>1</v>
      </c>
      <c r="AW41">
        <f>SUM(AW31:AW40)</f>
        <v>1</v>
      </c>
      <c r="AX41">
        <f>SUM(AX31:AX40)</f>
        <v>3</v>
      </c>
      <c r="AY41">
        <f>SUM(AY31:AY40)</f>
        <v>0</v>
      </c>
      <c r="AZ41">
        <f>SUM(AZ31:AZ40)</f>
        <v>0</v>
      </c>
      <c r="BA41">
        <f>SUM(BA31:BA40)</f>
        <v>2</v>
      </c>
      <c r="BB41">
        <f>SUM(BB31:BB40)</f>
        <v>1</v>
      </c>
      <c r="BC41">
        <f>SUM(BC31:BC40)</f>
        <v>1</v>
      </c>
      <c r="BD41">
        <f>SUM(BD31:BD40)</f>
        <v>1</v>
      </c>
      <c r="BE41">
        <f>SUM(BE31:BE40)</f>
        <v>2</v>
      </c>
      <c r="BF41">
        <f>SUM(BF31:BF40)</f>
        <v>0</v>
      </c>
      <c r="BG41">
        <f>SUM(BG31:BG40)</f>
        <v>0</v>
      </c>
      <c r="BH41">
        <f>SUM(BH31:BH40)</f>
        <v>1</v>
      </c>
      <c r="BI41">
        <f>SUM(BI31:BI40)</f>
        <v>1</v>
      </c>
      <c r="BJ41">
        <f>SUM(BJ31:BJ40)</f>
        <v>1</v>
      </c>
      <c r="BK41">
        <f>SUM(BK31:BK40)</f>
        <v>1</v>
      </c>
      <c r="BL41">
        <f>SUM(BL31:BL40)</f>
        <v>2</v>
      </c>
    </row>
    <row r="42" spans="2:64">
      <c r="B42" s="227">
        <f>AVERAGE(D41:BL41)</f>
        <v>1.459016393442623</v>
      </c>
      <c r="C42" t="s">
        <v>207</v>
      </c>
      <c r="D42">
        <f>D41</f>
        <v>1</v>
      </c>
      <c r="E42">
        <f>E41+D42</f>
        <v>3</v>
      </c>
      <c r="F42">
        <f>F41+E42</f>
        <v>6</v>
      </c>
      <c r="G42">
        <f>G41+F42</f>
        <v>8</v>
      </c>
      <c r="H42">
        <f>H41+G42</f>
        <v>10</v>
      </c>
      <c r="I42">
        <f>I41+H42</f>
        <v>10</v>
      </c>
      <c r="J42">
        <f>J41+I42</f>
        <v>10</v>
      </c>
      <c r="K42">
        <f>K41+J42</f>
        <v>12</v>
      </c>
      <c r="L42">
        <f>L41+K42</f>
        <v>13</v>
      </c>
      <c r="M42">
        <f>M41+L42</f>
        <v>14</v>
      </c>
      <c r="N42">
        <f>N41+M42</f>
        <v>15</v>
      </c>
      <c r="O42">
        <f>O41+N42</f>
        <v>18</v>
      </c>
      <c r="P42">
        <f>P41+O42</f>
        <v>18</v>
      </c>
      <c r="Q42">
        <f>Q41+P42</f>
        <v>18</v>
      </c>
      <c r="R42">
        <f>R41+Q42</f>
        <v>20</v>
      </c>
      <c r="S42">
        <f>S41+R42</f>
        <v>21</v>
      </c>
      <c r="T42">
        <f>T41+S42</f>
        <v>22</v>
      </c>
      <c r="U42">
        <f>U41+T42</f>
        <v>23</v>
      </c>
      <c r="V42">
        <f>V41+U42</f>
        <v>26</v>
      </c>
      <c r="W42">
        <f>W41+V42</f>
        <v>26</v>
      </c>
      <c r="X42">
        <f>X41+W42</f>
        <v>26</v>
      </c>
      <c r="Y42">
        <f>Y41+X42</f>
        <v>27</v>
      </c>
      <c r="Z42">
        <f>Z41+Y42</f>
        <v>28</v>
      </c>
      <c r="AA42">
        <f>AA41+Z42</f>
        <v>31</v>
      </c>
      <c r="AB42">
        <f>AB41+AA42</f>
        <v>34</v>
      </c>
      <c r="AC42">
        <f>AC41+AB42</f>
        <v>39</v>
      </c>
      <c r="AD42">
        <f>AD41+AC42</f>
        <v>39</v>
      </c>
      <c r="AE42">
        <f>AE41+AD42</f>
        <v>39</v>
      </c>
      <c r="AF42">
        <f>AF41+AE42</f>
        <v>42</v>
      </c>
      <c r="AG42">
        <f>AG41+AF42</f>
        <v>47</v>
      </c>
      <c r="AH42">
        <f>AH41+AG42</f>
        <v>50</v>
      </c>
      <c r="AI42">
        <f>AI41+AH42</f>
        <v>53</v>
      </c>
      <c r="AJ42">
        <f>AJ41+AI42</f>
        <v>57</v>
      </c>
      <c r="AK42">
        <f>AK41+AJ42</f>
        <v>57</v>
      </c>
      <c r="AL42">
        <f>AL41+AK42</f>
        <v>57</v>
      </c>
      <c r="AM42">
        <f>AM41+AL42</f>
        <v>60</v>
      </c>
      <c r="AN42">
        <f>AN41+AM42</f>
        <v>63</v>
      </c>
      <c r="AO42">
        <f>AO41+AN42</f>
        <v>64</v>
      </c>
      <c r="AP42">
        <f>AP41+AO42</f>
        <v>65</v>
      </c>
      <c r="AQ42">
        <f>AQ41+AP42</f>
        <v>69</v>
      </c>
      <c r="AR42">
        <f>AR41+AQ42</f>
        <v>69</v>
      </c>
      <c r="AS42">
        <f>AS41+AR42</f>
        <v>69</v>
      </c>
      <c r="AT42">
        <f>AT41+AS42</f>
        <v>70</v>
      </c>
      <c r="AU42">
        <f>AU41+AT42</f>
        <v>71</v>
      </c>
      <c r="AV42">
        <f>AV41+AU42</f>
        <v>72</v>
      </c>
      <c r="AW42">
        <f>AW41+AV42</f>
        <v>73</v>
      </c>
      <c r="AX42">
        <f>AX41+AW42</f>
        <v>76</v>
      </c>
      <c r="AY42">
        <f>AY41+AX42</f>
        <v>76</v>
      </c>
      <c r="AZ42">
        <f>AZ41+AY42</f>
        <v>76</v>
      </c>
      <c r="BA42">
        <f>BA41+AZ42</f>
        <v>78</v>
      </c>
      <c r="BB42">
        <f>BB41+BA42</f>
        <v>79</v>
      </c>
      <c r="BC42">
        <f>BC41+BB42</f>
        <v>80</v>
      </c>
      <c r="BD42">
        <f>BD41+BC42</f>
        <v>81</v>
      </c>
      <c r="BE42">
        <f>BE41+BD42</f>
        <v>83</v>
      </c>
      <c r="BF42">
        <f>BF41+BE42</f>
        <v>83</v>
      </c>
      <c r="BG42">
        <f>BG41+BF42</f>
        <v>83</v>
      </c>
      <c r="BH42">
        <f>BH41+BG42</f>
        <v>84</v>
      </c>
      <c r="BI42">
        <f>BI41+BH42</f>
        <v>85</v>
      </c>
      <c r="BJ42">
        <f>BJ41+BI42</f>
        <v>86</v>
      </c>
      <c r="BK42">
        <f>BK41+BJ42</f>
        <v>87</v>
      </c>
      <c r="BL42">
        <f>BL41+BK42</f>
        <v>89</v>
      </c>
    </row>
    <row r="43" spans="2:64">
      <c r="AC43" s="228">
        <f>AC42/BL42*10</f>
        <v>4.3820224719101128</v>
      </c>
      <c r="AG43" s="229">
        <f>AG42/BL42*10</f>
        <v>5.2808988764044944</v>
      </c>
    </row>
    <row r="1048569" ht="12.75"/>
    <row r="1048570" ht="12.75"/>
    <row r="1048571" ht="12.75"/>
    <row r="1048572" ht="12.75"/>
    <row r="1048573" ht="12.75"/>
    <row r="1048574" ht="12.75"/>
    <row r="1048575" ht="12.75"/>
    <row r="1048576" ht="12.75"/>
  </sheetData>
  <mergeCells count="6">
    <mergeCell ref="B26:C26"/>
    <mergeCell ref="W1:AS4"/>
    <mergeCell ref="B5:AS5"/>
    <mergeCell ref="B7:B8"/>
    <mergeCell ref="C7:C8"/>
    <mergeCell ref="D7:BA8"/>
  </mergeCells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FD095"/>
    <pageSetUpPr fitToPage="1"/>
  </sheetPr>
  <dimension ref="A1:AMJ69"/>
  <sheetViews>
    <sheetView zoomScaleNormal="100" workbookViewId="0"/>
  </sheetViews>
  <sheetFormatPr defaultColWidth="14" defaultRowHeight="15"/>
  <cols>
    <col min="1" max="1" width="7" style="230" customWidth="1"/>
    <col min="2" max="2" width="37.42578125" style="231" customWidth="1"/>
    <col min="3" max="3" width="14.42578125" style="230" customWidth="1"/>
    <col min="4" max="4" width="82.42578125" style="230" customWidth="1"/>
    <col min="5" max="5" width="10.5703125" style="230" customWidth="1"/>
    <col min="6" max="6" width="12.85546875" style="230" customWidth="1"/>
    <col min="7" max="7" width="13.140625" style="230" customWidth="1"/>
    <col min="8" max="8" width="14.42578125" style="230" customWidth="1"/>
    <col min="9" max="15" width="14" style="230"/>
    <col min="16" max="1024" width="14" style="232"/>
  </cols>
  <sheetData>
    <row r="1" spans="1:8" ht="13.9">
      <c r="A1" s="233"/>
      <c r="B1" s="234"/>
      <c r="C1" s="101" t="s">
        <v>0</v>
      </c>
      <c r="D1" s="235"/>
      <c r="E1" s="235"/>
      <c r="F1" s="235"/>
      <c r="G1" s="235"/>
      <c r="H1" s="236"/>
    </row>
    <row r="2" spans="1:8" ht="12.75">
      <c r="A2" s="237"/>
      <c r="B2" s="238"/>
      <c r="C2" s="38" t="str">
        <f>RESUMO!C8</f>
        <v>SECAM - SECRETARIA DE ADMINISTRAÇÃO E SERVIÇOS</v>
      </c>
      <c r="D2" s="239"/>
      <c r="E2" s="239"/>
      <c r="F2" s="239"/>
      <c r="G2" s="239"/>
      <c r="H2" s="240"/>
    </row>
    <row r="3" spans="1:8" ht="12.75">
      <c r="A3" s="237"/>
      <c r="B3" s="238"/>
      <c r="C3" s="241" t="str">
        <f>RESUMO!C9</f>
        <v>DIEAR – DIVISÃO DE ENGENHARIA E ARQUITETURA</v>
      </c>
      <c r="D3" s="239"/>
      <c r="E3" s="239"/>
      <c r="F3" s="239"/>
      <c r="G3" s="239"/>
      <c r="H3" s="240"/>
    </row>
    <row r="4" spans="1:8" ht="12.75">
      <c r="A4" s="237"/>
      <c r="B4" s="238"/>
      <c r="C4" s="241" t="str">
        <f>RESUMO!C10</f>
        <v>SEPEA – SEÇÃO DE PROJETOS DE ENGENHARIA E ARQUITETURA</v>
      </c>
      <c r="D4" s="242"/>
      <c r="E4" s="242"/>
      <c r="F4" s="242"/>
      <c r="G4" s="242"/>
      <c r="H4" s="243"/>
    </row>
    <row r="5" spans="1:8" ht="12" customHeight="1">
      <c r="A5" s="244"/>
      <c r="B5" s="245"/>
      <c r="C5" s="246"/>
      <c r="D5" s="246"/>
      <c r="E5" s="246"/>
      <c r="F5" s="246"/>
      <c r="G5" s="246"/>
      <c r="H5" s="247"/>
    </row>
    <row r="6" spans="1:8" ht="24.75" customHeight="1">
      <c r="A6" s="676" t="s">
        <v>208</v>
      </c>
      <c r="B6" s="676"/>
      <c r="C6" s="676"/>
      <c r="D6" s="676"/>
      <c r="E6" s="676"/>
      <c r="F6" s="676"/>
      <c r="G6" s="676"/>
      <c r="H6" s="676"/>
    </row>
    <row r="7" spans="1:8" ht="12.75">
      <c r="A7" s="237"/>
      <c r="B7" s="45"/>
      <c r="C7" s="45"/>
      <c r="D7" s="45"/>
      <c r="E7" s="45"/>
      <c r="F7" s="45"/>
      <c r="G7" s="45"/>
      <c r="H7" s="248"/>
    </row>
    <row r="8" spans="1:8" ht="11.25" customHeight="1">
      <c r="A8" s="677" t="str">
        <f>'PLAN ORÇAMENT'!B10</f>
        <v>Contratação de empresa especializada para a elaboração projetos de readequação do pavimento Pilotis do edifício Euclidlys Reis Aguiar do Tribunal Regional Federal da 6º Região em Belo Horizonte/MG, para sua nova ocupação.</v>
      </c>
      <c r="B8" s="677"/>
      <c r="C8" s="677"/>
      <c r="D8" s="677"/>
      <c r="E8" s="677"/>
      <c r="F8" s="677"/>
      <c r="G8" s="677"/>
      <c r="H8" s="677"/>
    </row>
    <row r="9" spans="1:8" ht="15" customHeight="1">
      <c r="A9" s="677"/>
      <c r="B9" s="677"/>
      <c r="C9" s="677"/>
      <c r="D9" s="677"/>
      <c r="E9" s="677"/>
      <c r="F9" s="677"/>
      <c r="G9" s="677"/>
      <c r="H9" s="677"/>
    </row>
    <row r="10" spans="1:8" ht="6" customHeight="1">
      <c r="A10" s="677"/>
      <c r="B10" s="677"/>
      <c r="C10" s="677"/>
      <c r="D10" s="677"/>
      <c r="E10" s="677"/>
      <c r="F10" s="677"/>
      <c r="G10" s="677"/>
      <c r="H10" s="677"/>
    </row>
    <row r="11" spans="1:8" ht="11.25" customHeight="1">
      <c r="A11" s="678" t="s">
        <v>209</v>
      </c>
      <c r="B11" s="679" t="s">
        <v>210</v>
      </c>
      <c r="C11" s="680" t="s">
        <v>211</v>
      </c>
      <c r="D11" s="680"/>
      <c r="E11" s="680"/>
      <c r="F11" s="681" t="s">
        <v>212</v>
      </c>
      <c r="G11" s="682" t="s">
        <v>213</v>
      </c>
      <c r="H11" s="682"/>
    </row>
    <row r="12" spans="1:8" ht="11.25" customHeight="1">
      <c r="A12" s="678"/>
      <c r="B12" s="679"/>
      <c r="C12" s="680"/>
      <c r="D12" s="680"/>
      <c r="E12" s="680"/>
      <c r="F12" s="681"/>
      <c r="G12" s="682"/>
      <c r="H12" s="682"/>
    </row>
    <row r="13" spans="1:8" ht="11.25" customHeight="1">
      <c r="A13" s="678"/>
      <c r="B13" s="679"/>
      <c r="C13" s="680"/>
      <c r="D13" s="680"/>
      <c r="E13" s="680"/>
      <c r="F13" s="681"/>
      <c r="G13" s="683" t="s">
        <v>214</v>
      </c>
      <c r="H13" s="684" t="s">
        <v>215</v>
      </c>
    </row>
    <row r="14" spans="1:8" ht="22.5" customHeight="1">
      <c r="A14" s="678"/>
      <c r="B14" s="679"/>
      <c r="C14" s="249" t="s">
        <v>216</v>
      </c>
      <c r="D14" s="250" t="s">
        <v>210</v>
      </c>
      <c r="E14" s="250" t="s">
        <v>217</v>
      </c>
      <c r="F14" s="681"/>
      <c r="G14" s="683"/>
      <c r="H14" s="684"/>
    </row>
    <row r="15" spans="1:8" ht="12.75">
      <c r="A15" s="251" t="s">
        <v>218</v>
      </c>
      <c r="B15" s="252" t="s">
        <v>23</v>
      </c>
      <c r="C15" s="253"/>
      <c r="D15" s="254"/>
      <c r="E15" s="254"/>
      <c r="F15" s="254"/>
      <c r="G15" s="255"/>
      <c r="H15" s="256"/>
    </row>
    <row r="16" spans="1:8" ht="12.75">
      <c r="A16" s="251"/>
      <c r="B16" s="257" t="s">
        <v>219</v>
      </c>
      <c r="C16" s="253"/>
      <c r="D16" s="254"/>
      <c r="E16" s="258"/>
      <c r="F16" s="258"/>
      <c r="G16" s="255"/>
      <c r="H16" s="256"/>
    </row>
    <row r="17" spans="1:8" ht="12.75">
      <c r="A17" s="259" t="s">
        <v>220</v>
      </c>
      <c r="B17" s="260" t="s">
        <v>25</v>
      </c>
      <c r="C17" s="261">
        <v>93570</v>
      </c>
      <c r="D17" s="262" t="s">
        <v>221</v>
      </c>
      <c r="E17" s="263">
        <f>VLOOKUP(C17,$C$41:$H$66,6,FALSE())</f>
        <v>53.422350345156211</v>
      </c>
      <c r="F17" s="263">
        <f>ROUND(E17*220,2)</f>
        <v>11752.92</v>
      </c>
      <c r="G17" s="264">
        <f>ROUND(AVERAGE(F17:F17),2)</f>
        <v>11752.92</v>
      </c>
      <c r="H17" s="265" t="s">
        <v>222</v>
      </c>
    </row>
    <row r="18" spans="1:8" ht="12.75">
      <c r="A18" s="259" t="s">
        <v>223</v>
      </c>
      <c r="B18" s="260" t="s">
        <v>28</v>
      </c>
      <c r="C18" s="261">
        <v>93567</v>
      </c>
      <c r="D18" s="262" t="s">
        <v>224</v>
      </c>
      <c r="E18" s="263">
        <f>VLOOKUP(C18,$C$41:$H$66,6,FALSE())</f>
        <v>54.325059766257063</v>
      </c>
      <c r="F18" s="263">
        <f>ROUND(E18*220,2)</f>
        <v>11951.51</v>
      </c>
      <c r="G18" s="264">
        <f>ROUND(AVERAGE(F18:F18),2)</f>
        <v>11951.51</v>
      </c>
      <c r="H18" s="265" t="s">
        <v>222</v>
      </c>
    </row>
    <row r="19" spans="1:8" ht="12.75">
      <c r="A19" s="259" t="s">
        <v>225</v>
      </c>
      <c r="B19" s="260" t="s">
        <v>30</v>
      </c>
      <c r="C19" s="261">
        <v>93567</v>
      </c>
      <c r="D19" s="262" t="s">
        <v>226</v>
      </c>
      <c r="E19" s="263">
        <f>VLOOKUP(C19,$C$41:$H$66,6,FALSE())</f>
        <v>54.325059766257063</v>
      </c>
      <c r="F19" s="263">
        <f>ROUND(E19*220,2)</f>
        <v>11951.51</v>
      </c>
      <c r="G19" s="264">
        <f>ROUND(AVERAGE(F19:F19),2)</f>
        <v>11951.51</v>
      </c>
      <c r="H19" s="265" t="s">
        <v>222</v>
      </c>
    </row>
    <row r="20" spans="1:8" ht="12.75">
      <c r="A20" s="259" t="s">
        <v>227</v>
      </c>
      <c r="B20" s="262" t="s">
        <v>32</v>
      </c>
      <c r="C20" s="261">
        <v>93567</v>
      </c>
      <c r="D20" s="262" t="s">
        <v>228</v>
      </c>
      <c r="E20" s="263">
        <f>VLOOKUP(C20,$C$41:$H$66,6,FALSE())</f>
        <v>54.325059766257063</v>
      </c>
      <c r="F20" s="263">
        <f>ROUND(E20*220,2)</f>
        <v>11951.51</v>
      </c>
      <c r="G20" s="264">
        <f>ROUND(AVERAGE(F20:F20),2)</f>
        <v>11951.51</v>
      </c>
      <c r="H20" s="265" t="s">
        <v>222</v>
      </c>
    </row>
    <row r="21" spans="1:8" ht="12.75">
      <c r="A21" s="259" t="s">
        <v>229</v>
      </c>
      <c r="B21" s="262" t="s">
        <v>34</v>
      </c>
      <c r="C21" s="261">
        <v>93571</v>
      </c>
      <c r="D21" s="262" t="s">
        <v>230</v>
      </c>
      <c r="E21" s="263">
        <f>VLOOKUP(C21,$C$41:$H$66,6,FALSE())</f>
        <v>55.080087360225676</v>
      </c>
      <c r="F21" s="263">
        <f>ROUND(E21*220,2)</f>
        <v>12117.62</v>
      </c>
      <c r="G21" s="264">
        <f>ROUND(AVERAGE(F21:F21),2)</f>
        <v>12117.62</v>
      </c>
      <c r="H21" s="265" t="s">
        <v>222</v>
      </c>
    </row>
    <row r="22" spans="1:8" ht="12.75">
      <c r="A22" s="259"/>
      <c r="B22" s="260"/>
      <c r="C22" s="261"/>
      <c r="D22" s="262"/>
      <c r="E22" s="263"/>
      <c r="F22" s="263"/>
      <c r="G22" s="264"/>
      <c r="H22" s="265"/>
    </row>
    <row r="23" spans="1:8" s="267" customFormat="1" ht="12.75">
      <c r="A23" s="266"/>
      <c r="B23" s="257" t="s">
        <v>231</v>
      </c>
      <c r="C23" s="261"/>
      <c r="D23" s="262"/>
      <c r="E23" s="263"/>
      <c r="F23" s="263"/>
      <c r="G23" s="264"/>
      <c r="H23" s="265"/>
    </row>
    <row r="24" spans="1:8" ht="12.75">
      <c r="A24" s="259" t="s">
        <v>232</v>
      </c>
      <c r="B24" s="260" t="s">
        <v>36</v>
      </c>
      <c r="C24" s="261">
        <v>100534</v>
      </c>
      <c r="D24" s="262" t="s">
        <v>233</v>
      </c>
      <c r="E24" s="263">
        <f>VLOOKUP(C24,$C$41:$H$66,6,FALSE())</f>
        <v>16.234977567960076</v>
      </c>
      <c r="F24" s="263">
        <f>ROUND(E24*220,2)</f>
        <v>3571.7</v>
      </c>
      <c r="G24" s="264">
        <f>ROUND(AVERAGE(F24:F24),2)</f>
        <v>3571.7</v>
      </c>
      <c r="H24" s="265" t="s">
        <v>222</v>
      </c>
    </row>
    <row r="25" spans="1:8" ht="12.75">
      <c r="A25" s="259"/>
      <c r="B25" s="268"/>
      <c r="C25" s="269"/>
      <c r="D25" s="270"/>
      <c r="E25" s="263"/>
      <c r="F25" s="263"/>
      <c r="G25" s="264"/>
      <c r="H25" s="265"/>
    </row>
    <row r="26" spans="1:8" ht="12.75">
      <c r="A26" s="266"/>
      <c r="B26" s="257" t="s">
        <v>234</v>
      </c>
      <c r="C26" s="261"/>
      <c r="D26" s="262"/>
      <c r="E26" s="263"/>
      <c r="F26" s="263"/>
      <c r="G26" s="264"/>
      <c r="H26" s="265"/>
    </row>
    <row r="27" spans="1:8" ht="12.75">
      <c r="A27" s="259" t="s">
        <v>235</v>
      </c>
      <c r="B27" s="260" t="s">
        <v>38</v>
      </c>
      <c r="C27" s="261">
        <v>93561</v>
      </c>
      <c r="D27" s="262" t="s">
        <v>38</v>
      </c>
      <c r="E27" s="263">
        <f>VLOOKUP(C27,$C$41:$H$66,6,FALSE())</f>
        <v>20.376035670172961</v>
      </c>
      <c r="F27" s="263">
        <f>ROUND(E27*220,2)</f>
        <v>4482.7299999999996</v>
      </c>
      <c r="G27" s="264">
        <f>ROUND(AVERAGE(F27:F27),2)</f>
        <v>4482.7299999999996</v>
      </c>
      <c r="H27" s="265" t="s">
        <v>222</v>
      </c>
    </row>
    <row r="28" spans="1:8" ht="12.75">
      <c r="A28" s="259"/>
      <c r="B28" s="268"/>
      <c r="C28" s="269"/>
      <c r="D28" s="270"/>
      <c r="E28" s="263"/>
      <c r="F28" s="263"/>
      <c r="G28" s="264"/>
      <c r="H28" s="265"/>
    </row>
    <row r="29" spans="1:8" ht="12.75">
      <c r="A29" s="271"/>
      <c r="B29" s="272"/>
      <c r="C29" s="273"/>
      <c r="D29" s="274"/>
      <c r="E29" s="274"/>
      <c r="F29" s="274"/>
      <c r="G29" s="275"/>
      <c r="H29" s="276"/>
    </row>
    <row r="30" spans="1:8" ht="12.75">
      <c r="A30" s="277"/>
      <c r="B30" s="278"/>
      <c r="C30" s="279"/>
      <c r="D30" s="277"/>
      <c r="E30" s="277"/>
      <c r="F30" s="277"/>
      <c r="G30" s="277"/>
      <c r="H30" s="277"/>
    </row>
    <row r="31" spans="1:8" ht="11.25" customHeight="1">
      <c r="A31" s="685" t="s">
        <v>6</v>
      </c>
      <c r="B31" s="685"/>
      <c r="C31" s="685"/>
      <c r="D31" s="277"/>
      <c r="E31" s="277"/>
      <c r="F31" s="277"/>
      <c r="G31" s="277"/>
      <c r="H31" s="277"/>
    </row>
    <row r="32" spans="1:8" ht="10.5" customHeight="1">
      <c r="A32" s="686" t="s">
        <v>236</v>
      </c>
      <c r="B32" s="686"/>
      <c r="C32" s="686"/>
      <c r="D32" s="686"/>
      <c r="E32" s="280"/>
      <c r="F32" s="280"/>
      <c r="G32" s="280"/>
      <c r="H32" s="280"/>
    </row>
    <row r="33" spans="1:14" ht="13.9">
      <c r="A33" s="280"/>
      <c r="B33" s="280"/>
      <c r="C33" s="280"/>
      <c r="D33" s="281"/>
      <c r="E33" s="280"/>
      <c r="F33" s="280"/>
      <c r="G33" s="280"/>
      <c r="H33" s="280"/>
    </row>
    <row r="34" spans="1:14" ht="12.75">
      <c r="A34" s="280"/>
      <c r="B34" s="280"/>
      <c r="C34" s="280"/>
      <c r="D34" s="280"/>
      <c r="E34" s="280"/>
      <c r="F34" s="280"/>
      <c r="G34" s="280"/>
      <c r="H34" s="280"/>
    </row>
    <row r="35" spans="1:14" ht="12.75">
      <c r="A35" s="282"/>
      <c r="B35" s="282"/>
      <c r="C35" s="282"/>
      <c r="D35" s="282"/>
      <c r="E35" s="282"/>
      <c r="F35" s="282"/>
      <c r="G35" s="282"/>
      <c r="H35" s="282"/>
    </row>
    <row r="36" spans="1:14" ht="12.75">
      <c r="A36" s="282"/>
      <c r="B36" s="282"/>
      <c r="C36" s="282"/>
      <c r="D36" s="282"/>
      <c r="E36" s="282"/>
      <c r="F36" s="282"/>
      <c r="G36" s="282"/>
      <c r="H36" s="282"/>
    </row>
    <row r="37" spans="1:14" ht="12.75">
      <c r="A37" s="282"/>
      <c r="B37" s="282"/>
      <c r="C37" s="282"/>
      <c r="D37" s="282"/>
      <c r="E37" s="282"/>
      <c r="F37" s="282"/>
      <c r="G37" s="282"/>
      <c r="H37" s="282"/>
    </row>
    <row r="38" spans="1:14" ht="12.75"/>
    <row r="39" spans="1:14" ht="13.9">
      <c r="C39" s="283" t="s">
        <v>237</v>
      </c>
      <c r="D39" s="284"/>
      <c r="E39" s="284"/>
      <c r="F39" s="284"/>
      <c r="G39" s="284" t="s">
        <v>238</v>
      </c>
      <c r="H39" s="285" t="s">
        <v>239</v>
      </c>
    </row>
    <row r="40" spans="1:14" ht="35.1">
      <c r="C40" s="286" t="s">
        <v>240</v>
      </c>
      <c r="D40" s="286" t="s">
        <v>241</v>
      </c>
      <c r="E40" s="287" t="s">
        <v>242</v>
      </c>
      <c r="F40" s="288" t="s">
        <v>243</v>
      </c>
      <c r="G40" s="289" t="s">
        <v>244</v>
      </c>
      <c r="H40" s="290" t="s">
        <v>245</v>
      </c>
    </row>
    <row r="41" spans="1:14" ht="13.9">
      <c r="C41" s="291">
        <v>93569</v>
      </c>
      <c r="D41" s="292" t="s">
        <v>246</v>
      </c>
      <c r="E41" s="293" t="s">
        <v>247</v>
      </c>
      <c r="F41" s="294">
        <v>19367.189999999999</v>
      </c>
      <c r="G41" s="295">
        <f>F41/$E$68</f>
        <v>11150.807039442851</v>
      </c>
      <c r="H41" s="296">
        <f>G41/220</f>
        <v>50.68548654292205</v>
      </c>
      <c r="I41" s="230">
        <f>F41/2</f>
        <v>9683.5949999999993</v>
      </c>
    </row>
    <row r="42" spans="1:14" ht="13.9">
      <c r="C42" s="291">
        <v>93570</v>
      </c>
      <c r="D42" s="297" t="s">
        <v>221</v>
      </c>
      <c r="E42" s="293" t="s">
        <v>247</v>
      </c>
      <c r="F42" s="294">
        <v>20412.96</v>
      </c>
      <c r="G42" s="295">
        <f>F42/$E$68</f>
        <v>11752.917075934367</v>
      </c>
      <c r="H42" s="296">
        <f>G42/220</f>
        <v>53.422350345156211</v>
      </c>
    </row>
    <row r="43" spans="1:14" ht="13.9">
      <c r="C43" s="291">
        <v>93571</v>
      </c>
      <c r="D43" s="297" t="s">
        <v>230</v>
      </c>
      <c r="E43" s="293" t="s">
        <v>247</v>
      </c>
      <c r="F43" s="294">
        <v>21046.39</v>
      </c>
      <c r="G43" s="295">
        <f>F43/$E$68</f>
        <v>12117.619219249649</v>
      </c>
      <c r="H43" s="296">
        <f>G43/220</f>
        <v>55.080087360225676</v>
      </c>
    </row>
    <row r="44" spans="1:14" ht="13.9">
      <c r="C44" s="291">
        <v>93562</v>
      </c>
      <c r="D44" s="298" t="s">
        <v>248</v>
      </c>
      <c r="E44" s="293" t="s">
        <v>247</v>
      </c>
      <c r="F44" s="294">
        <v>5593.25</v>
      </c>
      <c r="G44" s="295">
        <f>F44/$E$68</f>
        <v>3220.356255779167</v>
      </c>
      <c r="H44" s="296">
        <f>G44/220</f>
        <v>14.637982980814396</v>
      </c>
      <c r="N44" s="224"/>
    </row>
    <row r="45" spans="1:14" ht="13.9">
      <c r="C45" s="291">
        <v>93566</v>
      </c>
      <c r="D45" s="297" t="s">
        <v>249</v>
      </c>
      <c r="E45" s="293" t="s">
        <v>247</v>
      </c>
      <c r="F45" s="294">
        <v>4029</v>
      </c>
      <c r="G45" s="295">
        <f>F45/$E$68</f>
        <v>2319.727413316813</v>
      </c>
      <c r="H45" s="299">
        <f>G45/220</f>
        <v>10.544215515076422</v>
      </c>
      <c r="M45" s="300"/>
    </row>
    <row r="46" spans="1:14" ht="13.9">
      <c r="C46" s="291">
        <v>101389</v>
      </c>
      <c r="D46" s="292" t="s">
        <v>250</v>
      </c>
      <c r="E46" s="293" t="s">
        <v>247</v>
      </c>
      <c r="F46" s="294">
        <v>3662.37</v>
      </c>
      <c r="G46" s="295">
        <f>F46/$E$68</f>
        <v>2108.6374005234788</v>
      </c>
      <c r="H46" s="299">
        <f>G46/220</f>
        <v>9.5847154569249042</v>
      </c>
      <c r="M46" s="300"/>
    </row>
    <row r="47" spans="1:14" ht="13.9">
      <c r="C47" s="291">
        <v>101389</v>
      </c>
      <c r="D47" s="292" t="s">
        <v>251</v>
      </c>
      <c r="E47" s="293" t="s">
        <v>247</v>
      </c>
      <c r="F47" s="294">
        <v>3662.37</v>
      </c>
      <c r="G47" s="295">
        <f>F47/$E$68</f>
        <v>2108.6374005234788</v>
      </c>
      <c r="H47" s="299">
        <f>G47/220</f>
        <v>9.5847154569249042</v>
      </c>
      <c r="M47" s="300"/>
    </row>
    <row r="48" spans="1:14" ht="13.9">
      <c r="C48" s="291">
        <v>101390</v>
      </c>
      <c r="D48" s="292" t="s">
        <v>252</v>
      </c>
      <c r="E48" s="293" t="s">
        <v>247</v>
      </c>
      <c r="F48" s="294">
        <v>6155.5</v>
      </c>
      <c r="G48" s="295">
        <f>F48/$E$68</f>
        <v>3544.0759723682409</v>
      </c>
      <c r="H48" s="299">
        <f>G48/220</f>
        <v>16.109436238037457</v>
      </c>
      <c r="M48" s="300"/>
    </row>
    <row r="49" spans="3:15" ht="13.9">
      <c r="C49" s="291">
        <v>93560</v>
      </c>
      <c r="D49" s="298" t="s">
        <v>253</v>
      </c>
      <c r="E49" s="293" t="s">
        <v>247</v>
      </c>
      <c r="F49" s="301">
        <v>6232.67</v>
      </c>
      <c r="G49" s="295">
        <f>F49/$E$68</f>
        <v>3588.5071871822538</v>
      </c>
      <c r="H49" s="299">
        <f>G49/220</f>
        <v>16.311396305373879</v>
      </c>
      <c r="M49" s="300"/>
    </row>
    <row r="50" spans="3:15" ht="13.9">
      <c r="C50" s="291">
        <v>93559</v>
      </c>
      <c r="D50" s="298" t="s">
        <v>254</v>
      </c>
      <c r="E50" s="293" t="s">
        <v>247</v>
      </c>
      <c r="F50" s="301">
        <v>5030</v>
      </c>
      <c r="G50" s="295">
        <f>F50/$E$68</f>
        <v>2896.0607815794415</v>
      </c>
      <c r="H50" s="299">
        <f>G50/220</f>
        <v>13.163912643542917</v>
      </c>
      <c r="M50" s="300"/>
    </row>
    <row r="51" spans="3:15" ht="13.9">
      <c r="C51" s="291">
        <v>93561</v>
      </c>
      <c r="D51" s="297" t="s">
        <v>255</v>
      </c>
      <c r="E51" s="293" t="s">
        <v>247</v>
      </c>
      <c r="F51" s="294">
        <v>7785.79</v>
      </c>
      <c r="G51" s="295">
        <f>F51/$E$68</f>
        <v>4482.727847438051</v>
      </c>
      <c r="H51" s="299">
        <f>G51/220</f>
        <v>20.376035670172961</v>
      </c>
      <c r="M51" s="300"/>
    </row>
    <row r="52" spans="3:15" ht="13.9">
      <c r="C52" s="291">
        <v>93565</v>
      </c>
      <c r="D52" s="298" t="s">
        <v>256</v>
      </c>
      <c r="E52" s="293" t="s">
        <v>247</v>
      </c>
      <c r="F52" s="294">
        <v>20078.54</v>
      </c>
      <c r="G52" s="295">
        <f>F52/$E$68</f>
        <v>11560.372215780135</v>
      </c>
      <c r="H52" s="299">
        <f>G52/220</f>
        <v>52.547146435364247</v>
      </c>
      <c r="O52" s="224"/>
    </row>
    <row r="53" spans="3:15" ht="13.9">
      <c r="C53" s="291">
        <v>93567</v>
      </c>
      <c r="D53" s="297" t="s">
        <v>224</v>
      </c>
      <c r="E53" s="293" t="s">
        <v>247</v>
      </c>
      <c r="F53" s="294">
        <v>20757.89</v>
      </c>
      <c r="G53" s="295">
        <f>F53/$E$68</f>
        <v>11951.513148576554</v>
      </c>
      <c r="H53" s="299">
        <f>G53/220</f>
        <v>54.325059766257063</v>
      </c>
      <c r="M53" s="300"/>
    </row>
    <row r="54" spans="3:15" ht="13.9">
      <c r="C54" s="291">
        <v>93568</v>
      </c>
      <c r="D54" s="292" t="s">
        <v>257</v>
      </c>
      <c r="E54" s="293" t="s">
        <v>247</v>
      </c>
      <c r="F54" s="294">
        <v>25876.55</v>
      </c>
      <c r="G54" s="295">
        <f>F54/$E$68</f>
        <v>14898.620599916399</v>
      </c>
      <c r="H54" s="299">
        <f>G54/220</f>
        <v>67.721002726892721</v>
      </c>
      <c r="M54" s="300"/>
    </row>
    <row r="55" spans="3:15" ht="13.9">
      <c r="C55" s="291">
        <v>93565</v>
      </c>
      <c r="D55" s="298" t="s">
        <v>258</v>
      </c>
      <c r="E55" s="293" t="s">
        <v>247</v>
      </c>
      <c r="F55" s="294">
        <v>20078.54</v>
      </c>
      <c r="G55" s="295">
        <f>F55/$E$68</f>
        <v>11560.372215780135</v>
      </c>
      <c r="H55" s="299">
        <f>G55/220</f>
        <v>52.547146435364247</v>
      </c>
      <c r="M55" s="300"/>
    </row>
    <row r="56" spans="3:15" ht="13.9">
      <c r="C56" s="291">
        <v>93567</v>
      </c>
      <c r="D56" s="297" t="s">
        <v>226</v>
      </c>
      <c r="E56" s="293" t="s">
        <v>247</v>
      </c>
      <c r="F56" s="294">
        <v>20757.89</v>
      </c>
      <c r="G56" s="295">
        <f>F56/$E$68</f>
        <v>11951.513148576554</v>
      </c>
      <c r="H56" s="299">
        <f>G56/220</f>
        <v>54.325059766257063</v>
      </c>
      <c r="M56" s="300"/>
    </row>
    <row r="57" spans="3:15" ht="13.9">
      <c r="C57" s="291">
        <v>93568</v>
      </c>
      <c r="D57" s="298" t="s">
        <v>259</v>
      </c>
      <c r="E57" s="293" t="s">
        <v>247</v>
      </c>
      <c r="F57" s="294">
        <v>25876.55</v>
      </c>
      <c r="G57" s="295">
        <f>F57/$E$68</f>
        <v>14898.620599916399</v>
      </c>
      <c r="H57" s="299">
        <f>G57/220</f>
        <v>67.721002726892721</v>
      </c>
      <c r="M57" s="300"/>
    </row>
    <row r="58" spans="3:15" ht="13.9">
      <c r="C58" s="291">
        <v>93565</v>
      </c>
      <c r="D58" s="298" t="s">
        <v>260</v>
      </c>
      <c r="E58" s="293" t="s">
        <v>247</v>
      </c>
      <c r="F58" s="294">
        <v>20078.54</v>
      </c>
      <c r="G58" s="295">
        <f>F58/$E$68</f>
        <v>11560.372215780135</v>
      </c>
      <c r="H58" s="299">
        <f>G58/220</f>
        <v>52.547146435364247</v>
      </c>
      <c r="N58" s="302"/>
    </row>
    <row r="59" spans="3:15" ht="13.9">
      <c r="C59" s="291">
        <v>93567</v>
      </c>
      <c r="D59" s="297" t="s">
        <v>228</v>
      </c>
      <c r="E59" s="293" t="s">
        <v>247</v>
      </c>
      <c r="F59" s="294">
        <v>20757.89</v>
      </c>
      <c r="G59" s="295">
        <f>F59/$E$68</f>
        <v>11951.513148576554</v>
      </c>
      <c r="H59" s="299">
        <f>G59/220</f>
        <v>54.325059766257063</v>
      </c>
      <c r="M59" s="300"/>
    </row>
    <row r="60" spans="3:15" ht="13.9">
      <c r="C60" s="291">
        <v>93568</v>
      </c>
      <c r="D60" s="298" t="s">
        <v>261</v>
      </c>
      <c r="E60" s="293" t="s">
        <v>247</v>
      </c>
      <c r="F60" s="294">
        <v>25876.55</v>
      </c>
      <c r="G60" s="295">
        <f>F60/$E$68</f>
        <v>14898.620599916399</v>
      </c>
      <c r="H60" s="299">
        <f>G60/220</f>
        <v>67.721002726892721</v>
      </c>
      <c r="M60" s="300"/>
    </row>
    <row r="61" spans="3:15" ht="13.9">
      <c r="C61" s="291">
        <v>100534</v>
      </c>
      <c r="D61" s="292" t="s">
        <v>233</v>
      </c>
      <c r="E61" s="293" t="s">
        <v>247</v>
      </c>
      <c r="F61" s="294">
        <v>6203.47</v>
      </c>
      <c r="G61" s="295">
        <f>F61/$E$68</f>
        <v>3571.6950649512164</v>
      </c>
      <c r="H61" s="299">
        <f>G61/220</f>
        <v>16.234977567960076</v>
      </c>
      <c r="M61" s="300"/>
    </row>
    <row r="62" spans="3:15" ht="13.9">
      <c r="C62" s="291">
        <v>100321</v>
      </c>
      <c r="D62" s="298" t="s">
        <v>262</v>
      </c>
      <c r="E62" s="293" t="s">
        <v>247</v>
      </c>
      <c r="F62" s="294">
        <v>7699.35</v>
      </c>
      <c r="G62" s="295">
        <f>F62/$E$68</f>
        <v>4432.9593595732949</v>
      </c>
      <c r="H62" s="299">
        <f>G62/220</f>
        <v>20.149815270787705</v>
      </c>
      <c r="M62" s="300"/>
    </row>
    <row r="63" spans="3:15" ht="13.9">
      <c r="C63" s="291">
        <v>101457</v>
      </c>
      <c r="D63" s="292" t="s">
        <v>263</v>
      </c>
      <c r="E63" s="293" t="s">
        <v>247</v>
      </c>
      <c r="F63" s="294">
        <v>5294.93</v>
      </c>
      <c r="G63" s="295">
        <f>F63/$E$68</f>
        <v>3048.5962453694697</v>
      </c>
      <c r="H63" s="303">
        <f>G63/220</f>
        <v>13.857255660770317</v>
      </c>
      <c r="M63" s="300"/>
    </row>
    <row r="64" spans="3:15" ht="13.9">
      <c r="C64" s="304"/>
      <c r="D64" s="305"/>
      <c r="E64" s="293"/>
      <c r="F64" s="306"/>
      <c r="G64" s="295">
        <f>F64/$E$68</f>
        <v>0</v>
      </c>
      <c r="H64" s="299">
        <f>G64/220</f>
        <v>0</v>
      </c>
      <c r="M64" s="300"/>
    </row>
    <row r="65" spans="3:13" ht="13.9">
      <c r="C65" s="304"/>
      <c r="D65" s="305"/>
      <c r="E65" s="293"/>
      <c r="F65" s="306"/>
      <c r="G65" s="295">
        <f>F65/$E$68</f>
        <v>0</v>
      </c>
      <c r="H65" s="299">
        <f>G65/220</f>
        <v>0</v>
      </c>
      <c r="M65" s="300"/>
    </row>
    <row r="66" spans="3:13" ht="13.9">
      <c r="C66" s="307"/>
      <c r="D66" s="308"/>
      <c r="E66" s="309"/>
      <c r="F66" s="310"/>
      <c r="G66" s="311"/>
      <c r="H66" s="312"/>
      <c r="M66" s="300"/>
    </row>
    <row r="67" spans="3:13" ht="13.9">
      <c r="C67" s="313"/>
      <c r="D67" s="314"/>
      <c r="E67" s="315"/>
      <c r="F67" s="316"/>
      <c r="G67" s="317"/>
      <c r="H67" s="318"/>
    </row>
    <row r="68" spans="3:13" ht="55.5" customHeight="1">
      <c r="C68" s="687" t="s">
        <v>264</v>
      </c>
      <c r="D68" s="687"/>
      <c r="E68" s="319">
        <f>'ENC SOCIAIS'!F42+1</f>
        <v>1.736842</v>
      </c>
      <c r="F68" s="320"/>
      <c r="G68" s="321"/>
      <c r="H68" s="322"/>
    </row>
    <row r="69" spans="3:13" ht="13.9">
      <c r="C69" s="323"/>
      <c r="D69" s="324"/>
      <c r="E69" s="325"/>
      <c r="G69" s="326"/>
      <c r="H69" s="226"/>
    </row>
  </sheetData>
  <mergeCells count="12">
    <mergeCell ref="A31:C31"/>
    <mergeCell ref="A32:D32"/>
    <mergeCell ref="C68:D68"/>
    <mergeCell ref="A6:H6"/>
    <mergeCell ref="A8:H10"/>
    <mergeCell ref="A11:A14"/>
    <mergeCell ref="B11:B14"/>
    <mergeCell ref="C11:E13"/>
    <mergeCell ref="F11:F14"/>
    <mergeCell ref="G11:H12"/>
    <mergeCell ref="G13:G14"/>
    <mergeCell ref="H13:H14"/>
  </mergeCells>
  <pageMargins left="0.51180555555555496" right="0.51180555555555496" top="0.78749999999999998" bottom="0.329166666666667" header="0.51180555555555496" footer="0.51180555555555496"/>
  <pageSetup paperSize="9" firstPageNumber="0" fitToHeight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9D08E"/>
    <pageSetUpPr fitToPage="1"/>
  </sheetPr>
  <dimension ref="A1:Z1048571"/>
  <sheetViews>
    <sheetView zoomScaleNormal="100" workbookViewId="0"/>
  </sheetViews>
  <sheetFormatPr defaultColWidth="8.7109375" defaultRowHeight="15"/>
  <cols>
    <col min="1" max="1" width="12.7109375" customWidth="1"/>
    <col min="2" max="2" width="4.5703125" customWidth="1"/>
    <col min="3" max="3" width="64.42578125" customWidth="1"/>
    <col min="4" max="4" width="15.7109375" customWidth="1"/>
    <col min="5" max="5" width="3.5703125" customWidth="1"/>
    <col min="6" max="17" width="8.140625" style="327" customWidth="1"/>
    <col min="19" max="19" width="9.5703125" customWidth="1"/>
    <col min="20" max="20" width="13.42578125" customWidth="1"/>
    <col min="23" max="23" width="11.7109375" customWidth="1"/>
    <col min="24" max="24" width="15.28515625" customWidth="1"/>
  </cols>
  <sheetData>
    <row r="1" spans="1:26" ht="13.9">
      <c r="A1" s="16"/>
      <c r="B1" s="17"/>
      <c r="C1" s="17"/>
      <c r="D1" s="18"/>
      <c r="E1" s="15"/>
      <c r="F1" s="328"/>
      <c r="G1" s="328"/>
      <c r="H1" s="329"/>
      <c r="I1" s="329"/>
      <c r="J1" s="328"/>
      <c r="K1" s="328"/>
      <c r="L1" s="328"/>
      <c r="M1" s="328"/>
      <c r="N1" s="328"/>
      <c r="O1" s="328"/>
      <c r="P1" s="328"/>
      <c r="Q1" s="328"/>
      <c r="R1" s="15"/>
      <c r="S1" s="330">
        <v>44</v>
      </c>
      <c r="T1" s="330" t="s">
        <v>265</v>
      </c>
      <c r="W1" s="331"/>
      <c r="X1" s="331"/>
      <c r="Y1" s="332"/>
      <c r="Z1" s="333"/>
    </row>
    <row r="2" spans="1:26" ht="13.9">
      <c r="A2" s="19"/>
      <c r="B2" s="15"/>
      <c r="C2" s="688" t="s">
        <v>0</v>
      </c>
      <c r="D2" s="688"/>
      <c r="E2" s="15"/>
      <c r="F2" s="328"/>
      <c r="G2" s="328"/>
      <c r="H2" s="329"/>
      <c r="I2" s="329"/>
      <c r="J2" s="328"/>
      <c r="K2" s="328"/>
      <c r="L2" s="328"/>
      <c r="M2" s="328"/>
      <c r="N2" s="328"/>
      <c r="O2" s="328"/>
      <c r="P2" s="328"/>
      <c r="Q2" s="328"/>
      <c r="R2" s="15"/>
      <c r="S2" s="330">
        <v>6</v>
      </c>
      <c r="T2" s="330" t="s">
        <v>266</v>
      </c>
      <c r="W2" s="333"/>
      <c r="X2" s="333"/>
      <c r="Y2" s="333"/>
      <c r="Z2" s="333"/>
    </row>
    <row r="3" spans="1:26" ht="13.9">
      <c r="A3" s="19"/>
      <c r="B3" s="15"/>
      <c r="C3" s="689" t="str">
        <f>RESUMO!C8</f>
        <v>SECAM - SECRETARIA DE ADMINISTRAÇÃO E SERVIÇOS</v>
      </c>
      <c r="D3" s="689"/>
      <c r="E3" s="15"/>
      <c r="F3" s="328"/>
      <c r="G3" s="328"/>
      <c r="H3" s="334"/>
      <c r="I3" s="334"/>
      <c r="J3" s="328"/>
      <c r="K3" s="328"/>
      <c r="L3" s="328"/>
      <c r="M3" s="328"/>
      <c r="N3" s="328"/>
      <c r="O3" s="328"/>
      <c r="P3" s="328"/>
      <c r="Q3" s="328"/>
      <c r="R3" s="15"/>
      <c r="S3" s="335">
        <f>S1/S2</f>
        <v>7.333333333333333</v>
      </c>
      <c r="T3" s="336" t="s">
        <v>267</v>
      </c>
    </row>
    <row r="4" spans="1:26" ht="13.9">
      <c r="A4" s="19"/>
      <c r="B4" s="15"/>
      <c r="C4" s="689" t="str">
        <f>RESUMO!C9</f>
        <v>DIEAR – DIVISÃO DE ENGENHARIA E ARQUITETURA</v>
      </c>
      <c r="D4" s="689"/>
      <c r="E4" s="15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15"/>
      <c r="S4" s="327">
        <v>30</v>
      </c>
      <c r="T4" s="327" t="s">
        <v>268</v>
      </c>
    </row>
    <row r="5" spans="1:26" ht="13.9">
      <c r="A5" s="19"/>
      <c r="B5" s="15"/>
      <c r="C5" s="689" t="str">
        <f>RESUMO!C10</f>
        <v>SEPEA – SEÇÃO DE PROJETOS DE ENGENHARIA E ARQUITETURA</v>
      </c>
      <c r="D5" s="689"/>
      <c r="E5" s="15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15"/>
      <c r="S5" s="337">
        <f>TRUNC((S3*S4),2)</f>
        <v>220</v>
      </c>
      <c r="T5" s="336" t="s">
        <v>269</v>
      </c>
    </row>
    <row r="6" spans="1:26" ht="13.9">
      <c r="A6" s="19"/>
      <c r="B6" s="15"/>
      <c r="C6" s="15"/>
      <c r="D6" s="20"/>
      <c r="E6" s="15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15"/>
    </row>
    <row r="7" spans="1:26" ht="13.9">
      <c r="A7" s="690" t="s">
        <v>270</v>
      </c>
      <c r="B7" s="690"/>
      <c r="C7" s="690"/>
      <c r="D7" s="690"/>
      <c r="E7" s="15"/>
      <c r="F7" s="691" t="s">
        <v>271</v>
      </c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15"/>
      <c r="S7" s="338" t="s">
        <v>272</v>
      </c>
    </row>
    <row r="8" spans="1:26" ht="23.85">
      <c r="A8" s="339" t="s">
        <v>273</v>
      </c>
      <c r="B8" s="692" t="s">
        <v>274</v>
      </c>
      <c r="C8" s="692"/>
      <c r="D8" s="340" t="s">
        <v>275</v>
      </c>
      <c r="E8" s="15"/>
      <c r="F8" s="341" t="s">
        <v>276</v>
      </c>
      <c r="G8" s="341" t="s">
        <v>277</v>
      </c>
      <c r="H8" s="341" t="s">
        <v>278</v>
      </c>
      <c r="I8" s="341" t="s">
        <v>279</v>
      </c>
      <c r="J8" s="341" t="s">
        <v>280</v>
      </c>
      <c r="K8" s="341" t="s">
        <v>281</v>
      </c>
      <c r="L8" s="341" t="s">
        <v>282</v>
      </c>
      <c r="M8" s="341" t="s">
        <v>283</v>
      </c>
      <c r="N8" s="341" t="s">
        <v>284</v>
      </c>
      <c r="O8" s="341" t="s">
        <v>285</v>
      </c>
      <c r="P8" s="341" t="s">
        <v>286</v>
      </c>
      <c r="Q8" s="341" t="s">
        <v>287</v>
      </c>
      <c r="R8" s="15"/>
      <c r="S8" s="342" t="s">
        <v>288</v>
      </c>
      <c r="T8" s="343" t="s">
        <v>289</v>
      </c>
      <c r="U8" s="344" t="s">
        <v>290</v>
      </c>
      <c r="V8" s="345" t="s">
        <v>291</v>
      </c>
      <c r="W8" s="346"/>
      <c r="X8" s="327"/>
    </row>
    <row r="9" spans="1:26" ht="13.9">
      <c r="A9" s="347" t="s">
        <v>218</v>
      </c>
      <c r="B9" s="693" t="s">
        <v>292</v>
      </c>
      <c r="C9" s="693"/>
      <c r="D9" s="348">
        <f>SUM(D10:D14)</f>
        <v>272</v>
      </c>
      <c r="E9" s="15"/>
      <c r="F9" s="349">
        <f>SUM(F10:F14)</f>
        <v>272</v>
      </c>
      <c r="G9" s="350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15"/>
      <c r="S9" s="351"/>
      <c r="T9" s="352"/>
      <c r="U9" s="353"/>
      <c r="V9" s="354"/>
    </row>
    <row r="10" spans="1:26" ht="13.9">
      <c r="A10" s="355" t="s">
        <v>220</v>
      </c>
      <c r="B10" s="356" t="s">
        <v>25</v>
      </c>
      <c r="C10" s="356"/>
      <c r="D10" s="357">
        <f>SUM(F10:Q10)</f>
        <v>64</v>
      </c>
      <c r="E10" s="15"/>
      <c r="F10" s="358">
        <f>'PLANO DE TRAB'!B31*8</f>
        <v>64</v>
      </c>
      <c r="G10" s="359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15"/>
      <c r="S10" s="351">
        <f>T10*U10</f>
        <v>64</v>
      </c>
      <c r="T10" s="352">
        <f>D10/U10</f>
        <v>2.9090909090909092</v>
      </c>
      <c r="U10" s="353">
        <f>V10*22</f>
        <v>22</v>
      </c>
      <c r="V10" s="354">
        <v>1</v>
      </c>
    </row>
    <row r="11" spans="1:26" ht="13.9">
      <c r="A11" s="355" t="s">
        <v>223</v>
      </c>
      <c r="B11" s="356" t="s">
        <v>28</v>
      </c>
      <c r="C11" s="356"/>
      <c r="D11" s="357">
        <f>SUM(F11:Q11)</f>
        <v>72</v>
      </c>
      <c r="E11" s="15"/>
      <c r="F11" s="358">
        <f>'PLANO DE TRAB'!B32*8</f>
        <v>72</v>
      </c>
      <c r="G11" s="359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15"/>
      <c r="S11" s="351">
        <f>T11*U11</f>
        <v>72</v>
      </c>
      <c r="T11" s="352">
        <f>D11/U11</f>
        <v>3.2727272727272729</v>
      </c>
      <c r="U11" s="353">
        <f>V11*22</f>
        <v>22</v>
      </c>
      <c r="V11" s="354">
        <v>1</v>
      </c>
    </row>
    <row r="12" spans="1:26" ht="13.9">
      <c r="A12" s="355" t="s">
        <v>225</v>
      </c>
      <c r="B12" s="356" t="s">
        <v>30</v>
      </c>
      <c r="C12" s="356"/>
      <c r="D12" s="357">
        <f>SUM(F12:Q12)</f>
        <v>32</v>
      </c>
      <c r="E12" s="15"/>
      <c r="F12" s="358">
        <f>'PLANO DE TRAB'!B33*8</f>
        <v>32</v>
      </c>
      <c r="G12" s="359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15"/>
      <c r="S12" s="351">
        <f>T12*U12</f>
        <v>32</v>
      </c>
      <c r="T12" s="352">
        <f>D12/U12</f>
        <v>1.4545454545454546</v>
      </c>
      <c r="U12" s="353">
        <f>V12*22</f>
        <v>22</v>
      </c>
      <c r="V12" s="354">
        <v>1</v>
      </c>
    </row>
    <row r="13" spans="1:26" ht="13.9">
      <c r="A13" s="355" t="s">
        <v>227</v>
      </c>
      <c r="B13" s="356" t="s">
        <v>32</v>
      </c>
      <c r="C13" s="356"/>
      <c r="D13" s="357">
        <f>SUM(F13:Q13)</f>
        <v>32</v>
      </c>
      <c r="E13" s="15"/>
      <c r="F13" s="358">
        <f>'PLANO DE TRAB'!B34*8</f>
        <v>32</v>
      </c>
      <c r="G13" s="359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15"/>
      <c r="S13" s="351">
        <f>T13*U13</f>
        <v>32</v>
      </c>
      <c r="T13" s="352">
        <f>D13/U13</f>
        <v>1.4545454545454546</v>
      </c>
      <c r="U13" s="353">
        <f>V13*22</f>
        <v>22</v>
      </c>
      <c r="V13" s="354">
        <v>1</v>
      </c>
    </row>
    <row r="14" spans="1:26" ht="13.9">
      <c r="A14" s="355" t="s">
        <v>229</v>
      </c>
      <c r="B14" s="356" t="s">
        <v>34</v>
      </c>
      <c r="C14" s="356"/>
      <c r="D14" s="357">
        <f>SUM(F14:Q14)</f>
        <v>72</v>
      </c>
      <c r="E14" s="15"/>
      <c r="F14" s="358">
        <f>'PLANO DE TRAB'!B35*8</f>
        <v>72</v>
      </c>
      <c r="G14" s="359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15"/>
      <c r="S14" s="351">
        <f>T14*U14</f>
        <v>72</v>
      </c>
      <c r="T14" s="352">
        <f>D14/U14</f>
        <v>3.2727272727272729</v>
      </c>
      <c r="U14" s="353">
        <f>V14*22</f>
        <v>22</v>
      </c>
      <c r="V14" s="354">
        <v>1</v>
      </c>
    </row>
    <row r="15" spans="1:26" ht="13.9">
      <c r="A15" s="360"/>
      <c r="B15" s="694"/>
      <c r="C15" s="694"/>
      <c r="D15" s="361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15"/>
      <c r="S15" s="351"/>
      <c r="T15" s="352"/>
      <c r="U15" s="353"/>
      <c r="V15" s="354"/>
    </row>
    <row r="16" spans="1:26" ht="13.9">
      <c r="A16" s="347" t="s">
        <v>44</v>
      </c>
      <c r="B16" s="693" t="s">
        <v>293</v>
      </c>
      <c r="C16" s="693"/>
      <c r="D16" s="348">
        <f>SUM(D17:D18)</f>
        <v>104</v>
      </c>
      <c r="E16" s="15"/>
      <c r="F16" s="349">
        <f>SUM(F17)</f>
        <v>104</v>
      </c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15"/>
      <c r="S16" s="351"/>
      <c r="T16" s="352"/>
      <c r="U16" s="353"/>
      <c r="V16" s="354"/>
    </row>
    <row r="17" spans="1:24" ht="13.9">
      <c r="A17" s="355" t="s">
        <v>294</v>
      </c>
      <c r="B17" s="695" t="s">
        <v>36</v>
      </c>
      <c r="C17" s="695"/>
      <c r="D17" s="357">
        <f>SUM(F17:Q17)</f>
        <v>104</v>
      </c>
      <c r="E17" s="15"/>
      <c r="F17" s="358">
        <f>'PLANO DE TRAB'!B36*8</f>
        <v>104</v>
      </c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15"/>
      <c r="S17" s="351">
        <f>T17*U17</f>
        <v>104</v>
      </c>
      <c r="T17" s="352">
        <f>D17/U17</f>
        <v>3.5454545454545454</v>
      </c>
      <c r="U17" s="353">
        <f>V17*22</f>
        <v>29.333333333333332</v>
      </c>
      <c r="V17" s="354">
        <f>1+10/30</f>
        <v>1.3333333333333333</v>
      </c>
    </row>
    <row r="18" spans="1:24" ht="13.9">
      <c r="A18" s="360"/>
      <c r="B18" s="694"/>
      <c r="C18" s="694"/>
      <c r="D18" s="361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15"/>
      <c r="S18" s="351"/>
      <c r="T18" s="352"/>
      <c r="U18" s="353"/>
      <c r="V18" s="354"/>
    </row>
    <row r="19" spans="1:24" s="364" customFormat="1" ht="13.9">
      <c r="A19" s="347" t="s">
        <v>295</v>
      </c>
      <c r="B19" s="693" t="s">
        <v>234</v>
      </c>
      <c r="C19" s="693"/>
      <c r="D19" s="348">
        <f>SUM(D20)</f>
        <v>336</v>
      </c>
      <c r="E19" s="165"/>
      <c r="F19" s="349">
        <f>SUM(F20:F20)</f>
        <v>336</v>
      </c>
      <c r="G19" s="350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165"/>
      <c r="S19" s="351"/>
      <c r="T19" s="362"/>
      <c r="U19" s="353"/>
      <c r="V19" s="363"/>
    </row>
    <row r="20" spans="1:24" ht="13.9">
      <c r="A20" s="355" t="s">
        <v>296</v>
      </c>
      <c r="B20" s="695" t="s">
        <v>38</v>
      </c>
      <c r="C20" s="695"/>
      <c r="D20" s="357">
        <f>SUM(F20:Q20)</f>
        <v>336</v>
      </c>
      <c r="E20" s="15"/>
      <c r="F20" s="358">
        <f>'PLANO DE TRAB'!B37*8</f>
        <v>336</v>
      </c>
      <c r="G20" s="359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15"/>
      <c r="S20" s="351">
        <f>T20*U20</f>
        <v>336</v>
      </c>
      <c r="T20" s="352">
        <f>D20/U20</f>
        <v>11.454545454545455</v>
      </c>
      <c r="U20" s="353">
        <f>V20*22</f>
        <v>29.333333333333332</v>
      </c>
      <c r="V20" s="354">
        <f>1+10/30</f>
        <v>1.3333333333333333</v>
      </c>
    </row>
    <row r="21" spans="1:24" ht="13.9">
      <c r="A21" s="360"/>
      <c r="B21" s="694"/>
      <c r="C21" s="694"/>
      <c r="D21" s="361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15"/>
      <c r="S21" s="351"/>
      <c r="T21" s="352"/>
      <c r="U21" s="353"/>
      <c r="V21" s="354"/>
    </row>
    <row r="22" spans="1:24" ht="13.9">
      <c r="A22" s="360"/>
      <c r="B22" s="694"/>
      <c r="C22" s="694"/>
      <c r="D22" s="361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15"/>
      <c r="S22" s="351"/>
      <c r="T22" s="352"/>
      <c r="U22" s="353"/>
      <c r="V22" s="354"/>
    </row>
    <row r="23" spans="1:24" ht="13.9">
      <c r="A23" s="696" t="s">
        <v>9</v>
      </c>
      <c r="B23" s="696"/>
      <c r="C23" s="696"/>
      <c r="D23" s="365">
        <f>D9+D16+D19</f>
        <v>712</v>
      </c>
      <c r="E23" s="15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15"/>
      <c r="S23" s="351"/>
      <c r="T23" s="352"/>
      <c r="U23" s="366"/>
      <c r="V23" s="354"/>
      <c r="W23" s="367"/>
    </row>
    <row r="24" spans="1:24" ht="13.9">
      <c r="A24" s="15"/>
      <c r="B24" s="15"/>
      <c r="C24" s="368"/>
      <c r="D24" s="369"/>
      <c r="E24" s="328"/>
      <c r="F24" s="370"/>
      <c r="G24" s="370"/>
      <c r="H24" s="370"/>
      <c r="I24" s="370"/>
      <c r="J24" s="370"/>
      <c r="K24" s="370"/>
      <c r="L24" s="370"/>
      <c r="M24" s="370"/>
      <c r="N24" s="328"/>
      <c r="O24" s="328"/>
      <c r="P24" s="328"/>
      <c r="Q24" s="328"/>
      <c r="R24" s="15"/>
      <c r="S24" s="371"/>
      <c r="T24" s="372"/>
      <c r="U24" s="373"/>
      <c r="V24" s="374"/>
      <c r="W24" s="375" t="s">
        <v>297</v>
      </c>
      <c r="X24" t="s">
        <v>298</v>
      </c>
    </row>
    <row r="25" spans="1:24" ht="13.9">
      <c r="F25" s="376"/>
      <c r="G25" s="376"/>
      <c r="H25" s="376"/>
      <c r="I25" s="376"/>
      <c r="J25" s="376"/>
      <c r="K25" s="376"/>
      <c r="L25" s="376"/>
      <c r="M25" s="376"/>
      <c r="S25" t="s">
        <v>299</v>
      </c>
      <c r="U25" t="s">
        <v>300</v>
      </c>
    </row>
    <row r="26" spans="1:24" ht="13.9">
      <c r="A26" s="697" t="s">
        <v>301</v>
      </c>
      <c r="B26" s="697"/>
      <c r="C26" s="697"/>
      <c r="D26" s="697"/>
      <c r="E26" s="327"/>
      <c r="F26" s="377"/>
      <c r="G26" s="377"/>
      <c r="H26" s="377"/>
      <c r="I26" s="377"/>
      <c r="J26" s="377"/>
      <c r="K26" s="377"/>
      <c r="L26" s="377"/>
      <c r="M26" s="377"/>
      <c r="S26" s="378">
        <f>S10+S11+S12+S13+S14</f>
        <v>272</v>
      </c>
      <c r="T26" t="s">
        <v>302</v>
      </c>
      <c r="U26" s="379">
        <f>S26/$S$5/V10</f>
        <v>1.2363636363636363</v>
      </c>
    </row>
    <row r="27" spans="1:24" ht="15" customHeight="1">
      <c r="A27" s="698"/>
      <c r="B27" s="698"/>
      <c r="C27" s="698"/>
      <c r="D27" s="698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S27" s="378">
        <f>S17+S20</f>
        <v>440</v>
      </c>
      <c r="T27" t="s">
        <v>303</v>
      </c>
      <c r="U27" s="379">
        <f>S27/$S$5/V17</f>
        <v>1.5</v>
      </c>
    </row>
    <row r="28" spans="1:24" ht="13.9">
      <c r="A28" s="698"/>
      <c r="B28" s="698"/>
      <c r="C28" s="698"/>
      <c r="D28" s="698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S28" s="381"/>
      <c r="T28" s="224" t="s">
        <v>304</v>
      </c>
      <c r="U28" s="379">
        <f>SUM(U26:U27)</f>
        <v>2.7363636363636363</v>
      </c>
    </row>
    <row r="29" spans="1:24" ht="13.9">
      <c r="A29" s="698"/>
      <c r="B29" s="698"/>
      <c r="C29" s="698"/>
      <c r="D29" s="698"/>
      <c r="E29" s="380"/>
      <c r="F29" s="380"/>
      <c r="G29" s="380"/>
      <c r="H29" s="380"/>
      <c r="I29" s="380"/>
      <c r="J29" s="380"/>
      <c r="K29" s="380"/>
      <c r="L29" s="380"/>
      <c r="M29" s="380"/>
      <c r="N29" s="380"/>
    </row>
    <row r="30" spans="1:24" ht="13.9">
      <c r="D30" s="382"/>
      <c r="E30" s="327"/>
    </row>
    <row r="31" spans="1:24" ht="15" customHeight="1">
      <c r="C31" s="383" t="s">
        <v>305</v>
      </c>
      <c r="F31" s="377"/>
      <c r="G31" s="377"/>
      <c r="H31" s="377"/>
      <c r="I31" s="377"/>
      <c r="S31" s="381"/>
    </row>
    <row r="32" spans="1:24" ht="13.9">
      <c r="B32">
        <v>1</v>
      </c>
      <c r="C32" s="384" t="s">
        <v>306</v>
      </c>
      <c r="D32" s="385"/>
      <c r="E32" s="386"/>
      <c r="F32" s="387"/>
      <c r="G32" s="387"/>
      <c r="H32" s="387"/>
      <c r="I32" s="387"/>
    </row>
    <row r="33" spans="2:13" ht="13.9">
      <c r="B33">
        <v>1</v>
      </c>
      <c r="C33" s="384" t="s">
        <v>307</v>
      </c>
      <c r="D33" s="385"/>
      <c r="E33" s="387"/>
    </row>
    <row r="34" spans="2:13" ht="13.9">
      <c r="B34">
        <v>3</v>
      </c>
      <c r="C34" s="384" t="s">
        <v>308</v>
      </c>
      <c r="D34" s="385"/>
      <c r="E34" s="387"/>
    </row>
    <row r="35" spans="2:13" ht="13.9">
      <c r="B35">
        <v>1</v>
      </c>
      <c r="C35" s="384" t="s">
        <v>309</v>
      </c>
      <c r="D35" s="385"/>
      <c r="E35" s="386"/>
      <c r="M35" s="388"/>
    </row>
    <row r="36" spans="2:13" ht="13.9">
      <c r="B36">
        <v>1</v>
      </c>
      <c r="C36" s="389" t="s">
        <v>310</v>
      </c>
      <c r="D36" s="385"/>
      <c r="E36" s="386"/>
    </row>
    <row r="37" spans="2:13" ht="13.9">
      <c r="B37">
        <v>0</v>
      </c>
      <c r="C37" s="384" t="s">
        <v>311</v>
      </c>
      <c r="D37" s="385"/>
      <c r="E37" s="386"/>
    </row>
    <row r="38" spans="2:13" ht="13.9">
      <c r="B38">
        <v>0</v>
      </c>
      <c r="C38" s="384" t="s">
        <v>312</v>
      </c>
      <c r="D38" s="385"/>
      <c r="E38" s="386"/>
    </row>
    <row r="39" spans="2:13" ht="13.9">
      <c r="B39">
        <v>0</v>
      </c>
      <c r="C39" s="384" t="s">
        <v>313</v>
      </c>
      <c r="D39" s="385"/>
      <c r="E39" s="386"/>
    </row>
    <row r="40" spans="2:13" ht="13.9">
      <c r="B40">
        <v>1</v>
      </c>
      <c r="C40" s="384" t="s">
        <v>314</v>
      </c>
      <c r="D40" s="385"/>
      <c r="E40" s="386"/>
      <c r="M40" s="388"/>
    </row>
    <row r="41" spans="2:13" ht="13.9"/>
    <row r="42" spans="2:13" ht="13.9"/>
    <row r="43" spans="2:13" ht="13.9"/>
    <row r="44" spans="2:13" ht="13.9">
      <c r="F44" s="388"/>
      <c r="G44" s="388"/>
      <c r="H44" s="388"/>
      <c r="I44" s="388"/>
      <c r="J44" s="388"/>
    </row>
    <row r="1048567" ht="12.75"/>
    <row r="1048568" ht="12.75"/>
    <row r="1048569" ht="12.75"/>
    <row r="1048570" ht="12.75"/>
    <row r="1048571" ht="12.75"/>
  </sheetData>
  <mergeCells count="19">
    <mergeCell ref="B22:C22"/>
    <mergeCell ref="A23:C23"/>
    <mergeCell ref="A26:D26"/>
    <mergeCell ref="A27:D29"/>
    <mergeCell ref="B17:C17"/>
    <mergeCell ref="B18:C18"/>
    <mergeCell ref="B19:C19"/>
    <mergeCell ref="B20:C20"/>
    <mergeCell ref="B21:C21"/>
    <mergeCell ref="F7:Q7"/>
    <mergeCell ref="B8:C8"/>
    <mergeCell ref="B9:C9"/>
    <mergeCell ref="B15:C15"/>
    <mergeCell ref="B16:C16"/>
    <mergeCell ref="C2:D2"/>
    <mergeCell ref="C3:D3"/>
    <mergeCell ref="C4:D4"/>
    <mergeCell ref="C5:D5"/>
    <mergeCell ref="A7:D7"/>
  </mergeCells>
  <printOptions horizontalCentered="1" verticalCentered="1"/>
  <pageMargins left="0.51180555555555496" right="0.51180555555555496" top="0.39374999999999999" bottom="1.575" header="0.51180555555555496" footer="0.51180555555555496"/>
  <pageSetup paperSize="9" firstPageNumber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FF"/>
    <pageSetUpPr fitToPage="1"/>
  </sheetPr>
  <dimension ref="C1:I55"/>
  <sheetViews>
    <sheetView zoomScaleNormal="100" workbookViewId="0"/>
  </sheetViews>
  <sheetFormatPr defaultColWidth="8.7109375" defaultRowHeight="13.5"/>
  <cols>
    <col min="2" max="3" width="17" customWidth="1"/>
    <col min="4" max="4" width="71.28515625" customWidth="1"/>
    <col min="5" max="5" width="6.28515625" customWidth="1"/>
    <col min="7" max="7" width="19.140625" customWidth="1"/>
    <col min="8" max="8" width="20.5703125" customWidth="1"/>
    <col min="10" max="10" width="36.42578125" customWidth="1"/>
    <col min="12" max="12" width="13.140625" customWidth="1"/>
  </cols>
  <sheetData>
    <row r="1" spans="3:8">
      <c r="C1" s="16"/>
      <c r="D1" s="17"/>
      <c r="E1" s="17"/>
      <c r="F1" s="390"/>
      <c r="G1" s="391"/>
      <c r="H1" s="392"/>
    </row>
    <row r="2" spans="3:8">
      <c r="C2" s="699" t="s">
        <v>315</v>
      </c>
      <c r="D2" s="699"/>
      <c r="E2" s="699"/>
      <c r="F2" s="699"/>
      <c r="G2" s="699"/>
      <c r="H2" s="699"/>
    </row>
    <row r="3" spans="3:8">
      <c r="C3" s="699"/>
      <c r="D3" s="699"/>
      <c r="E3" s="699"/>
      <c r="F3" s="699"/>
      <c r="G3" s="699"/>
      <c r="H3" s="699"/>
    </row>
    <row r="4" spans="3:8">
      <c r="C4" s="393"/>
      <c r="D4" s="394"/>
      <c r="E4" s="394"/>
      <c r="F4" s="395"/>
      <c r="G4" s="396"/>
      <c r="H4" s="397"/>
    </row>
    <row r="5" spans="3:8">
      <c r="C5" s="700" t="s">
        <v>316</v>
      </c>
      <c r="D5" s="700"/>
      <c r="E5" s="700"/>
      <c r="F5" s="700"/>
      <c r="G5" s="700"/>
      <c r="H5" s="700"/>
    </row>
    <row r="6" spans="3:8" ht="43.5" customHeight="1">
      <c r="C6" s="701" t="s">
        <v>317</v>
      </c>
      <c r="D6" s="701"/>
      <c r="E6" s="701"/>
      <c r="F6" s="701"/>
      <c r="G6" s="701"/>
      <c r="H6" s="701"/>
    </row>
    <row r="7" spans="3:8">
      <c r="C7" s="702" t="s">
        <v>318</v>
      </c>
      <c r="D7" s="702"/>
      <c r="E7" s="702"/>
      <c r="F7" s="702"/>
      <c r="G7" s="702"/>
      <c r="H7" s="702"/>
    </row>
    <row r="8" spans="3:8">
      <c r="C8" s="703"/>
      <c r="D8" s="703"/>
      <c r="E8" s="703"/>
      <c r="F8" s="703"/>
      <c r="G8" s="703"/>
      <c r="H8" s="703"/>
    </row>
    <row r="9" spans="3:8">
      <c r="C9" s="398" t="s">
        <v>64</v>
      </c>
      <c r="D9" s="399" t="s">
        <v>65</v>
      </c>
      <c r="E9" s="399" t="s">
        <v>319</v>
      </c>
      <c r="F9" s="400" t="s">
        <v>320</v>
      </c>
      <c r="G9" s="401" t="s">
        <v>321</v>
      </c>
      <c r="H9" s="402" t="s">
        <v>322</v>
      </c>
    </row>
    <row r="10" spans="3:8">
      <c r="C10" s="403" t="s">
        <v>323</v>
      </c>
      <c r="D10" s="404" t="s">
        <v>324</v>
      </c>
      <c r="E10" s="405"/>
      <c r="F10" s="400"/>
      <c r="G10" s="406"/>
      <c r="H10" s="407"/>
    </row>
    <row r="11" spans="3:8">
      <c r="C11" s="408" t="s">
        <v>325</v>
      </c>
      <c r="D11" s="409" t="s">
        <v>326</v>
      </c>
      <c r="E11" s="410" t="s">
        <v>242</v>
      </c>
      <c r="F11" s="411">
        <v>0</v>
      </c>
      <c r="G11" s="412">
        <f>'Ref. Impressao'!$D$3</f>
        <v>5.51</v>
      </c>
      <c r="H11" s="413">
        <f>F11*G11</f>
        <v>0</v>
      </c>
    </row>
    <row r="12" spans="3:8" ht="13.9">
      <c r="C12" s="408" t="s">
        <v>325</v>
      </c>
      <c r="D12" s="414" t="s">
        <v>327</v>
      </c>
      <c r="E12" s="410" t="s">
        <v>242</v>
      </c>
      <c r="F12" s="411">
        <v>0</v>
      </c>
      <c r="G12" s="412">
        <f>'Ref. Impressao'!$D$4</f>
        <v>1.08</v>
      </c>
      <c r="H12" s="413">
        <f>F12*G12</f>
        <v>0</v>
      </c>
    </row>
    <row r="13" spans="3:8" ht="13.9">
      <c r="C13" s="408" t="s">
        <v>325</v>
      </c>
      <c r="D13" s="414" t="s">
        <v>328</v>
      </c>
      <c r="E13" s="410" t="s">
        <v>242</v>
      </c>
      <c r="F13" s="411">
        <v>0</v>
      </c>
      <c r="G13" s="412">
        <f>'Ref. Impressao'!$D$5</f>
        <v>7</v>
      </c>
      <c r="H13" s="413">
        <f>F13*G13</f>
        <v>0</v>
      </c>
    </row>
    <row r="14" spans="3:8">
      <c r="C14" s="415" t="s">
        <v>329</v>
      </c>
      <c r="D14" s="416"/>
      <c r="E14" s="416"/>
      <c r="F14" s="416"/>
      <c r="G14" s="417"/>
      <c r="H14" s="418">
        <f>SUM(H11:H13)</f>
        <v>0</v>
      </c>
    </row>
    <row r="15" spans="3:8">
      <c r="C15" s="403" t="s">
        <v>330</v>
      </c>
      <c r="D15" s="404" t="s">
        <v>331</v>
      </c>
      <c r="E15" s="405"/>
      <c r="F15" s="400"/>
      <c r="G15" s="406"/>
      <c r="H15" s="407"/>
    </row>
    <row r="16" spans="3:8" ht="13.9">
      <c r="C16" s="408" t="s">
        <v>325</v>
      </c>
      <c r="D16" s="409" t="s">
        <v>326</v>
      </c>
      <c r="E16" s="410" t="s">
        <v>242</v>
      </c>
      <c r="F16" s="411">
        <v>0</v>
      </c>
      <c r="G16" s="412">
        <f>'Ref. Impressao'!$D$3</f>
        <v>5.51</v>
      </c>
      <c r="H16" s="413">
        <f>F16*G16</f>
        <v>0</v>
      </c>
    </row>
    <row r="17" spans="3:8" ht="13.9">
      <c r="C17" s="408" t="s">
        <v>325</v>
      </c>
      <c r="D17" s="414" t="s">
        <v>327</v>
      </c>
      <c r="E17" s="410" t="s">
        <v>242</v>
      </c>
      <c r="F17" s="411">
        <v>0</v>
      </c>
      <c r="G17" s="412">
        <f>'Ref. Impressao'!$D$4</f>
        <v>1.08</v>
      </c>
      <c r="H17" s="413">
        <f>F17*G17</f>
        <v>0</v>
      </c>
    </row>
    <row r="18" spans="3:8" ht="13.9">
      <c r="C18" s="408" t="s">
        <v>325</v>
      </c>
      <c r="D18" s="414" t="s">
        <v>328</v>
      </c>
      <c r="E18" s="410" t="s">
        <v>242</v>
      </c>
      <c r="F18" s="411">
        <v>0</v>
      </c>
      <c r="G18" s="412">
        <f>'Ref. Impressao'!$D$5</f>
        <v>7</v>
      </c>
      <c r="H18" s="413">
        <f>F18*G18</f>
        <v>0</v>
      </c>
    </row>
    <row r="19" spans="3:8">
      <c r="C19" s="415" t="s">
        <v>329</v>
      </c>
      <c r="D19" s="416"/>
      <c r="E19" s="416"/>
      <c r="F19" s="416"/>
      <c r="G19" s="417"/>
      <c r="H19" s="418">
        <f>SUM(H16:H18)</f>
        <v>0</v>
      </c>
    </row>
    <row r="20" spans="3:8">
      <c r="C20" s="403" t="s">
        <v>332</v>
      </c>
      <c r="D20" s="404" t="s">
        <v>333</v>
      </c>
      <c r="E20" s="405"/>
      <c r="F20" s="400"/>
      <c r="G20" s="406"/>
      <c r="H20" s="407"/>
    </row>
    <row r="21" spans="3:8" ht="13.9">
      <c r="C21" s="408" t="s">
        <v>325</v>
      </c>
      <c r="D21" s="409" t="s">
        <v>326</v>
      </c>
      <c r="E21" s="410" t="s">
        <v>242</v>
      </c>
      <c r="F21" s="411">
        <v>0</v>
      </c>
      <c r="G21" s="412">
        <f>'Ref. Impressao'!$D$3</f>
        <v>5.51</v>
      </c>
      <c r="H21" s="413">
        <f>F21*G21</f>
        <v>0</v>
      </c>
    </row>
    <row r="22" spans="3:8" ht="13.9">
      <c r="C22" s="408" t="s">
        <v>325</v>
      </c>
      <c r="D22" s="414" t="s">
        <v>327</v>
      </c>
      <c r="E22" s="410" t="s">
        <v>242</v>
      </c>
      <c r="F22" s="411">
        <v>0</v>
      </c>
      <c r="G22" s="412">
        <f>'Ref. Impressao'!$D$4</f>
        <v>1.08</v>
      </c>
      <c r="H22" s="413">
        <f>F22*G22</f>
        <v>0</v>
      </c>
    </row>
    <row r="23" spans="3:8" ht="13.9">
      <c r="C23" s="408" t="s">
        <v>325</v>
      </c>
      <c r="D23" s="414" t="s">
        <v>328</v>
      </c>
      <c r="E23" s="410" t="s">
        <v>242</v>
      </c>
      <c r="F23" s="411">
        <v>0</v>
      </c>
      <c r="G23" s="412">
        <f>'Ref. Impressao'!$D$5</f>
        <v>7</v>
      </c>
      <c r="H23" s="413">
        <f>F23*G23</f>
        <v>0</v>
      </c>
    </row>
    <row r="24" spans="3:8">
      <c r="C24" s="415" t="s">
        <v>329</v>
      </c>
      <c r="D24" s="416"/>
      <c r="E24" s="416"/>
      <c r="F24" s="416"/>
      <c r="G24" s="417"/>
      <c r="H24" s="418">
        <f>SUM(H21:H23)</f>
        <v>0</v>
      </c>
    </row>
    <row r="25" spans="3:8">
      <c r="C25" s="403" t="s">
        <v>334</v>
      </c>
      <c r="D25" s="404" t="s">
        <v>335</v>
      </c>
      <c r="E25" s="405"/>
      <c r="F25" s="400"/>
      <c r="G25" s="406"/>
      <c r="H25" s="407"/>
    </row>
    <row r="26" spans="3:8" ht="13.9">
      <c r="C26" s="408" t="s">
        <v>325</v>
      </c>
      <c r="D26" s="409" t="s">
        <v>326</v>
      </c>
      <c r="E26" s="410" t="s">
        <v>242</v>
      </c>
      <c r="F26" s="411">
        <v>2</v>
      </c>
      <c r="G26" s="412">
        <f>'Ref. Impressao'!$D$3</f>
        <v>5.51</v>
      </c>
      <c r="H26" s="413">
        <f>F26*G26</f>
        <v>11.02</v>
      </c>
    </row>
    <row r="27" spans="3:8" ht="13.9">
      <c r="C27" s="408" t="s">
        <v>325</v>
      </c>
      <c r="D27" s="414" t="s">
        <v>327</v>
      </c>
      <c r="E27" s="410" t="s">
        <v>242</v>
      </c>
      <c r="F27" s="411">
        <v>50</v>
      </c>
      <c r="G27" s="412">
        <f>'Ref. Impressao'!$D$4</f>
        <v>1.08</v>
      </c>
      <c r="H27" s="413">
        <f>F27*G27</f>
        <v>54</v>
      </c>
    </row>
    <row r="28" spans="3:8" ht="13.9">
      <c r="C28" s="408" t="s">
        <v>325</v>
      </c>
      <c r="D28" s="414" t="s">
        <v>328</v>
      </c>
      <c r="E28" s="410" t="s">
        <v>242</v>
      </c>
      <c r="F28" s="411">
        <v>0</v>
      </c>
      <c r="G28" s="412">
        <f>'Ref. Impressao'!$D$5</f>
        <v>7</v>
      </c>
      <c r="H28" s="413">
        <f>F28*G28</f>
        <v>0</v>
      </c>
    </row>
    <row r="29" spans="3:8">
      <c r="C29" s="415" t="s">
        <v>329</v>
      </c>
      <c r="D29" s="416"/>
      <c r="E29" s="416"/>
      <c r="F29" s="416"/>
      <c r="G29" s="417"/>
      <c r="H29" s="418">
        <f>SUM(H26:H28)</f>
        <v>65.02</v>
      </c>
    </row>
    <row r="30" spans="3:8">
      <c r="C30" s="403" t="s">
        <v>336</v>
      </c>
      <c r="D30" s="404" t="s">
        <v>337</v>
      </c>
      <c r="E30" s="405"/>
      <c r="F30" s="400"/>
      <c r="G30" s="406"/>
      <c r="H30" s="407"/>
    </row>
    <row r="31" spans="3:8" ht="13.9">
      <c r="C31" s="408" t="s">
        <v>325</v>
      </c>
      <c r="D31" s="409" t="s">
        <v>326</v>
      </c>
      <c r="E31" s="410" t="s">
        <v>242</v>
      </c>
      <c r="F31" s="411">
        <v>0</v>
      </c>
      <c r="G31" s="412">
        <f>'Ref. Impressao'!$D$3</f>
        <v>5.51</v>
      </c>
      <c r="H31" s="413">
        <f>F31*G31</f>
        <v>0</v>
      </c>
    </row>
    <row r="32" spans="3:8" ht="13.9">
      <c r="C32" s="408" t="s">
        <v>325</v>
      </c>
      <c r="D32" s="414" t="s">
        <v>327</v>
      </c>
      <c r="E32" s="410" t="s">
        <v>242</v>
      </c>
      <c r="F32" s="411">
        <v>0</v>
      </c>
      <c r="G32" s="412">
        <f>'Ref. Impressao'!$D$4</f>
        <v>1.08</v>
      </c>
      <c r="H32" s="413">
        <f>F32*G32</f>
        <v>0</v>
      </c>
    </row>
    <row r="33" spans="3:8" ht="13.9">
      <c r="C33" s="408" t="s">
        <v>325</v>
      </c>
      <c r="D33" s="414" t="s">
        <v>328</v>
      </c>
      <c r="E33" s="410" t="s">
        <v>242</v>
      </c>
      <c r="F33" s="411">
        <v>0</v>
      </c>
      <c r="G33" s="412">
        <f>'Ref. Impressao'!$D$5</f>
        <v>7</v>
      </c>
      <c r="H33" s="413">
        <f>F33*G33</f>
        <v>0</v>
      </c>
    </row>
    <row r="34" spans="3:8">
      <c r="C34" s="415" t="s">
        <v>329</v>
      </c>
      <c r="D34" s="416"/>
      <c r="E34" s="416"/>
      <c r="F34" s="416"/>
      <c r="G34" s="417"/>
      <c r="H34" s="418">
        <f>SUM(H31:H33)</f>
        <v>0</v>
      </c>
    </row>
    <row r="35" spans="3:8">
      <c r="C35" s="403" t="s">
        <v>338</v>
      </c>
      <c r="D35" s="419" t="s">
        <v>339</v>
      </c>
      <c r="E35" s="405"/>
      <c r="F35" s="400"/>
      <c r="G35" s="406"/>
      <c r="H35" s="407"/>
    </row>
    <row r="36" spans="3:8" ht="13.9">
      <c r="C36" s="408" t="s">
        <v>325</v>
      </c>
      <c r="D36" s="409" t="s">
        <v>326</v>
      </c>
      <c r="E36" s="410" t="s">
        <v>242</v>
      </c>
      <c r="F36" s="411">
        <v>0</v>
      </c>
      <c r="G36" s="412">
        <f>'Ref. Impressao'!$D$3</f>
        <v>5.51</v>
      </c>
      <c r="H36" s="413">
        <f>F36*G36</f>
        <v>0</v>
      </c>
    </row>
    <row r="37" spans="3:8" ht="13.9">
      <c r="C37" s="408" t="s">
        <v>325</v>
      </c>
      <c r="D37" s="414" t="s">
        <v>327</v>
      </c>
      <c r="E37" s="410" t="s">
        <v>242</v>
      </c>
      <c r="F37" s="411">
        <v>0</v>
      </c>
      <c r="G37" s="412">
        <f>'Ref. Impressao'!$D$4</f>
        <v>1.08</v>
      </c>
      <c r="H37" s="413">
        <f>F37*G37</f>
        <v>0</v>
      </c>
    </row>
    <row r="38" spans="3:8" ht="13.9">
      <c r="C38" s="408" t="s">
        <v>325</v>
      </c>
      <c r="D38" s="414" t="s">
        <v>328</v>
      </c>
      <c r="E38" s="410" t="s">
        <v>242</v>
      </c>
      <c r="F38" s="411">
        <v>0</v>
      </c>
      <c r="G38" s="412">
        <f>'Ref. Impressao'!$D$5</f>
        <v>7</v>
      </c>
      <c r="H38" s="413">
        <f>F38*G38</f>
        <v>0</v>
      </c>
    </row>
    <row r="39" spans="3:8">
      <c r="C39" s="415" t="s">
        <v>329</v>
      </c>
      <c r="D39" s="416"/>
      <c r="E39" s="416"/>
      <c r="F39" s="416"/>
      <c r="G39" s="417"/>
      <c r="H39" s="418">
        <f>SUM(H36:H38)</f>
        <v>0</v>
      </c>
    </row>
    <row r="40" spans="3:8">
      <c r="C40" s="403" t="s">
        <v>340</v>
      </c>
      <c r="D40" s="419" t="s">
        <v>341</v>
      </c>
      <c r="E40" s="405"/>
      <c r="F40" s="400"/>
      <c r="G40" s="406"/>
      <c r="H40" s="407"/>
    </row>
    <row r="41" spans="3:8" ht="13.9">
      <c r="C41" s="408" t="s">
        <v>325</v>
      </c>
      <c r="D41" s="409" t="s">
        <v>326</v>
      </c>
      <c r="E41" s="410" t="s">
        <v>242</v>
      </c>
      <c r="F41" s="411">
        <v>7</v>
      </c>
      <c r="G41" s="412">
        <f>'Ref. Impressao'!$D$3</f>
        <v>5.51</v>
      </c>
      <c r="H41" s="413">
        <f>F41*G41</f>
        <v>38.57</v>
      </c>
    </row>
    <row r="42" spans="3:8" ht="13.9">
      <c r="C42" s="408" t="s">
        <v>325</v>
      </c>
      <c r="D42" s="414" t="s">
        <v>327</v>
      </c>
      <c r="E42" s="410" t="s">
        <v>242</v>
      </c>
      <c r="F42" s="411">
        <v>240</v>
      </c>
      <c r="G42" s="412">
        <f>'Ref. Impressao'!$D$4</f>
        <v>1.08</v>
      </c>
      <c r="H42" s="413">
        <f>F42*G42</f>
        <v>259.20000000000005</v>
      </c>
    </row>
    <row r="43" spans="3:8" ht="13.9">
      <c r="C43" s="408" t="s">
        <v>325</v>
      </c>
      <c r="D43" s="414" t="s">
        <v>328</v>
      </c>
      <c r="E43" s="410" t="s">
        <v>242</v>
      </c>
      <c r="F43" s="411">
        <v>60</v>
      </c>
      <c r="G43" s="412">
        <f>'Ref. Impressao'!$D$5</f>
        <v>7</v>
      </c>
      <c r="H43" s="413">
        <f>F43*G43</f>
        <v>420</v>
      </c>
    </row>
    <row r="44" spans="3:8">
      <c r="C44" s="415" t="s">
        <v>329</v>
      </c>
      <c r="D44" s="416"/>
      <c r="E44" s="416"/>
      <c r="F44" s="416"/>
      <c r="G44" s="417"/>
      <c r="H44" s="418">
        <f>SUM(H41:H43)</f>
        <v>717.77</v>
      </c>
    </row>
    <row r="45" spans="3:8">
      <c r="C45" s="403" t="s">
        <v>338</v>
      </c>
      <c r="D45" s="419" t="s">
        <v>342</v>
      </c>
      <c r="E45" s="405"/>
      <c r="F45" s="400"/>
      <c r="G45" s="406"/>
      <c r="H45" s="407"/>
    </row>
    <row r="46" spans="3:8" ht="13.9">
      <c r="C46" s="408" t="s">
        <v>325</v>
      </c>
      <c r="D46" s="409" t="s">
        <v>326</v>
      </c>
      <c r="E46" s="410" t="s">
        <v>242</v>
      </c>
      <c r="F46" s="411">
        <v>4</v>
      </c>
      <c r="G46" s="412">
        <f>'Ref. Impressao'!$D$3</f>
        <v>5.51</v>
      </c>
      <c r="H46" s="413">
        <f>F46*G46</f>
        <v>22.04</v>
      </c>
    </row>
    <row r="47" spans="3:8" ht="13.9">
      <c r="C47" s="408" t="s">
        <v>325</v>
      </c>
      <c r="D47" s="414" t="s">
        <v>327</v>
      </c>
      <c r="E47" s="410" t="s">
        <v>242</v>
      </c>
      <c r="F47" s="411">
        <v>85</v>
      </c>
      <c r="G47" s="412">
        <f>'Ref. Impressao'!$D$4</f>
        <v>1.08</v>
      </c>
      <c r="H47" s="413">
        <f>F47*G47</f>
        <v>91.800000000000011</v>
      </c>
    </row>
    <row r="48" spans="3:8" ht="13.9">
      <c r="C48" s="408" t="s">
        <v>325</v>
      </c>
      <c r="D48" s="414" t="s">
        <v>328</v>
      </c>
      <c r="E48" s="410" t="s">
        <v>242</v>
      </c>
      <c r="F48" s="411">
        <v>10</v>
      </c>
      <c r="G48" s="412">
        <f>'Ref. Impressao'!$D$5</f>
        <v>7</v>
      </c>
      <c r="H48" s="413">
        <f>F48*G48</f>
        <v>70</v>
      </c>
    </row>
    <row r="49" spans="3:9">
      <c r="C49" s="415" t="s">
        <v>329</v>
      </c>
      <c r="D49" s="416"/>
      <c r="E49" s="416"/>
      <c r="F49" s="416"/>
      <c r="G49" s="417"/>
      <c r="H49" s="418">
        <f>SUM(H46:H48)</f>
        <v>183.84</v>
      </c>
    </row>
    <row r="50" spans="3:9">
      <c r="C50" s="408"/>
      <c r="D50" s="420"/>
      <c r="E50" s="421"/>
      <c r="F50" s="422"/>
      <c r="G50" s="423"/>
      <c r="H50" s="413"/>
    </row>
    <row r="51" spans="3:9">
      <c r="C51" s="415" t="s">
        <v>343</v>
      </c>
      <c r="D51" s="416"/>
      <c r="E51" s="416"/>
      <c r="F51" s="416"/>
      <c r="G51" s="417"/>
      <c r="H51" s="418">
        <f>H14+H24+H29+H34+H39+H49+H44</f>
        <v>966.63</v>
      </c>
    </row>
    <row r="53" spans="3:9">
      <c r="G53" s="424" t="s">
        <v>344</v>
      </c>
      <c r="H53" s="425">
        <v>2</v>
      </c>
      <c r="I53" t="s">
        <v>345</v>
      </c>
    </row>
    <row r="54" spans="3:9">
      <c r="D54" s="426" t="s">
        <v>346</v>
      </c>
    </row>
    <row r="55" spans="3:9">
      <c r="C55" s="427"/>
      <c r="D55" s="382" t="s">
        <v>347</v>
      </c>
      <c r="G55" s="424" t="s">
        <v>348</v>
      </c>
      <c r="H55" s="428">
        <f>H51/H53</f>
        <v>483.315</v>
      </c>
    </row>
  </sheetData>
  <mergeCells count="5">
    <mergeCell ref="C2:H3"/>
    <mergeCell ref="C5:H5"/>
    <mergeCell ref="C6:H6"/>
    <mergeCell ref="C7:H7"/>
    <mergeCell ref="C8:H8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Infraero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i1358916</dc:creator>
  <cp:keywords/>
  <dc:description/>
  <cp:lastModifiedBy>Rafael Augusto Prado Alves</cp:lastModifiedBy>
  <cp:revision>68</cp:revision>
  <dcterms:created xsi:type="dcterms:W3CDTF">2010-12-17T20:35:43Z</dcterms:created>
  <dcterms:modified xsi:type="dcterms:W3CDTF">2024-06-05T22:02:27Z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Infraero</vt:lpwstr>
  </property>
</Properties>
</file>