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hidePivotFieldList="1"/>
  <mc:AlternateContent xmlns:mc="http://schemas.openxmlformats.org/markup-compatibility/2006">
    <mc:Choice Requires="x15">
      <x15ac:absPath xmlns:x15ac="http://schemas.microsoft.com/office/spreadsheetml/2010/11/ac" url="D:\Users\tr578\Downloads\"/>
    </mc:Choice>
  </mc:AlternateContent>
  <xr:revisionPtr revIDLastSave="0" documentId="13_ncr:1_{D3DDBF5A-E3CD-4D2B-9D10-0762A4C4CC72}" xr6:coauthVersionLast="47" xr6:coauthVersionMax="47" xr10:uidLastSave="{00000000-0000-0000-0000-000000000000}"/>
  <bookViews>
    <workbookView xWindow="28680" yWindow="-120" windowWidth="29040" windowHeight="15840" tabRatio="860" xr2:uid="{79DBF4F2-775D-4CE3-BDDE-61A94775B3EC}"/>
  </bookViews>
  <sheets>
    <sheet name="Proposta de atualização" sheetId="20" r:id="rId1"/>
    <sheet name="Sumário_da_atualização (2)" sheetId="21" state="hidden" r:id="rId2"/>
  </sheets>
  <definedNames>
    <definedName name="_xlnm._FilterDatabase" localSheetId="0" hidden="1">'Proposta de atualização'!$B$5:$J$148</definedName>
  </definedNames>
  <calcPr calcId="191028" iterateDelta="1E-4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21" l="1"/>
  <c r="I40" i="21"/>
  <c r="G148" i="20"/>
  <c r="I10" i="20"/>
  <c r="I148" i="20" s="1"/>
  <c r="E32" i="21"/>
  <c r="E30" i="21"/>
  <c r="E34" i="21"/>
  <c r="E31" i="21"/>
  <c r="E35" i="21"/>
  <c r="E33" i="21"/>
  <c r="H10" i="20" l="1"/>
  <c r="H148" i="20" s="1"/>
  <c r="F31" i="21"/>
  <c r="F35" i="21"/>
  <c r="F30" i="21"/>
  <c r="F34" i="21"/>
  <c r="F32" i="21"/>
  <c r="F33" i="21"/>
</calcChain>
</file>

<file path=xl/sharedStrings.xml><?xml version="1.0" encoding="utf-8"?>
<sst xmlns="http://schemas.openxmlformats.org/spreadsheetml/2006/main" count="913" uniqueCount="369">
  <si>
    <t>Tribunal Regional Federal da Sexta Região -  Atualização do Plano de Contratações Anual 2024 (TRF6-PCA 2024)</t>
  </si>
  <si>
    <t>Autor</t>
  </si>
  <si>
    <t>Descrição</t>
  </si>
  <si>
    <t>Prioridade</t>
  </si>
  <si>
    <t>SECGP</t>
  </si>
  <si>
    <t>Alta</t>
  </si>
  <si>
    <t>EMPENHADO</t>
  </si>
  <si>
    <t>Média</t>
  </si>
  <si>
    <t>DESISTÊNCIA</t>
  </si>
  <si>
    <t>SECAM</t>
  </si>
  <si>
    <t>Não iniciado</t>
  </si>
  <si>
    <t>Baixa</t>
  </si>
  <si>
    <t>TRAMITANDO</t>
  </si>
  <si>
    <t>Projeto da mudança do Plano de Ocupação (reforma) - todos os edifícios sede</t>
  </si>
  <si>
    <t>Aquisição de equipamentos para consultório odontológico</t>
  </si>
  <si>
    <t>Inspeção e recarga de extintores de incêndio e mangueiras</t>
  </si>
  <si>
    <t>SECTI</t>
  </si>
  <si>
    <t xml:space="preserve">Aquisição de gêneros alimentícios e hortifrutigranjeiros para lanche </t>
  </si>
  <si>
    <t>Aquisição de impressoras multifuncionais</t>
  </si>
  <si>
    <t>Aquisição de livros</t>
  </si>
  <si>
    <t>Barramento blindado, nobreak, grupo gerador, ramal de abastecimento de combustível diesel para GMG e compatibilização dos atuais equipamentos existentes de suporte de energia alternativa dos Edifícios Sede da JFMG em Belo Horizonte.</t>
  </si>
  <si>
    <t>Aquisição de Mobiliário Corporativo</t>
  </si>
  <si>
    <t>Aquisição de pastas para arquivo permanente</t>
  </si>
  <si>
    <t>Licenciamento de antivírus</t>
  </si>
  <si>
    <t>ASGES</t>
  </si>
  <si>
    <t>Aquisição de placas acrílicas para melhoria da comunicação visual do laboratório</t>
  </si>
  <si>
    <t>Link de internet redundante</t>
  </si>
  <si>
    <t>TR_rem_3</t>
  </si>
  <si>
    <t>TR_rem_4</t>
  </si>
  <si>
    <t>Link de internet principal</t>
  </si>
  <si>
    <t>Abastecimento da frota de veículos da SJMG – Capital e Subseções Judiciárias</t>
  </si>
  <si>
    <t>Intempestiva</t>
  </si>
  <si>
    <t>Água e Esgoto - Capital</t>
  </si>
  <si>
    <t>Aluguel pessoa jurídica - Galpão Belo Horizonte</t>
  </si>
  <si>
    <t>Em execução</t>
  </si>
  <si>
    <t>Aquisição futura de materiais bibliográficos nacionais para o TRF6 e Subseções.</t>
  </si>
  <si>
    <t>Combustível e peças para manutenção de veículos</t>
  </si>
  <si>
    <t>SECOF</t>
  </si>
  <si>
    <t>Conservadora - Belo Horizonte</t>
  </si>
  <si>
    <t>Contratação de projetos p/reforma do Pilotis do Edif. ERA - TRF6</t>
  </si>
  <si>
    <t>Correios - malote, correspondências, Sedex, etc</t>
  </si>
  <si>
    <t>ASCOM</t>
  </si>
  <si>
    <t>Equipamentos de audio visual para a ASCOM</t>
  </si>
  <si>
    <t xml:space="preserve">Fornecimento de energia elétrica - Capital                  </t>
  </si>
  <si>
    <t>Limpeza de dutos e sistema de refrigeração dos edifícios AFP, ERA E ODC</t>
  </si>
  <si>
    <t>Manutenção das 02 torres de climatização dos edif. AFP e  ODC.</t>
  </si>
  <si>
    <t>Manutenção dos veículos pertencentes à frota da Seção Judiciária de Minas Gerais</t>
  </si>
  <si>
    <t>ATA ASSINADA</t>
  </si>
  <si>
    <t>Peças para manutenção de aparelhos (ar condicionado e grupo gerador)</t>
  </si>
  <si>
    <t>Reposição de peças automotivas aos veículos pertencentes à frota da Seção Judiciária de Minas Gerais - capital e Subseções Judiciária.</t>
  </si>
  <si>
    <t>Seguro de veículos</t>
  </si>
  <si>
    <t>Serviço de apoio administrativo, recepção, mensageiro e serviços técnicos - Belo Horizonte</t>
  </si>
  <si>
    <t>Serviço de emissão e renovação de certificados digitais</t>
  </si>
  <si>
    <t>Serviços terceirizados de Assistente de Apoio à Gestão de Contratos - Secof</t>
  </si>
  <si>
    <t>Coletes Balísticos</t>
  </si>
  <si>
    <t>CONTRATAÇÃO DE LAUDO DE ACESSIBILIDADE para os 3 Edifícios-sede</t>
  </si>
  <si>
    <t>Contratação de software tipo quadro em branco</t>
  </si>
  <si>
    <t>Licenças de software de acessibilidade Rybená, por 12 meses</t>
  </si>
  <si>
    <t>Mapoteca com 10 gavetas</t>
  </si>
  <si>
    <t>Materiais de consumo para estoque no almoxarifado</t>
  </si>
  <si>
    <t>Material de consumo dos consultório médico, odontológico e de psicologia</t>
  </si>
  <si>
    <t>Material de consumo para a realização de oficinas no laboratório de inovação</t>
  </si>
  <si>
    <t>Serviço de elaboração de projetos por demanda</t>
  </si>
  <si>
    <t>Serviço de elaboração, organização, realização e acompanhamento de concurso público</t>
  </si>
  <si>
    <t>EXCLUÍDO</t>
  </si>
  <si>
    <t>EMPENHADO - SUBDIVISÃO</t>
  </si>
  <si>
    <t>TRAMITANDO - SUBDIVISÃO</t>
  </si>
  <si>
    <t>Total Geral</t>
  </si>
  <si>
    <t>DIEAR</t>
  </si>
  <si>
    <t>SEADI/SUMES</t>
  </si>
  <si>
    <t>SUASA</t>
  </si>
  <si>
    <t>SUCPA</t>
  </si>
  <si>
    <t>SUDAS</t>
  </si>
  <si>
    <t>SUGED</t>
  </si>
  <si>
    <t>SULIC</t>
  </si>
  <si>
    <t>SUMES</t>
  </si>
  <si>
    <t>SUSIT</t>
  </si>
  <si>
    <t>ASCER</t>
  </si>
  <si>
    <t>ID original</t>
  </si>
  <si>
    <t>Novo ID</t>
  </si>
  <si>
    <t>Subunidade</t>
  </si>
  <si>
    <t>TR_AGR_INT_1_SECAM_1</t>
  </si>
  <si>
    <t>-</t>
  </si>
  <si>
    <t>TR_AGR_PCA_2_SECAM_2</t>
  </si>
  <si>
    <t>Projeto - REFORMA TRF6 SUBSTITUIÇÃO DO SISTEMA DE CLIMATIZAÇÃO E LUMINOTÉCNICO DO EDIFÍCIO-SEDE I – MG</t>
  </si>
  <si>
    <t>TR_INT_1_SECTI_1</t>
  </si>
  <si>
    <t>TR_INT_10_SECTI_2</t>
  </si>
  <si>
    <t>TR_INT_11_SECAM_6</t>
  </si>
  <si>
    <t>TR_INT_13_SECTI_4</t>
  </si>
  <si>
    <t>TR_INT_14_SECAM_7</t>
  </si>
  <si>
    <t>TR_INT_15_SECAM_8</t>
  </si>
  <si>
    <t>TR_INT_16_SECAM_9</t>
  </si>
  <si>
    <t>TR_INT_17_ASGES_1</t>
  </si>
  <si>
    <t>TR_INT_18_SECAM_10</t>
  </si>
  <si>
    <t>TR_INT_19_SECAM_11</t>
  </si>
  <si>
    <t>TR_INT_20_SECAM_12</t>
  </si>
  <si>
    <t>TR_INT_21_SECAM_13</t>
  </si>
  <si>
    <t>TR_AGR_INT_22_SECAM_14</t>
  </si>
  <si>
    <t>TR_INT_24_SECGP_2</t>
  </si>
  <si>
    <t>TR_INT_25_SECAM_16</t>
  </si>
  <si>
    <t>TR_INT_26_SECAM_17</t>
  </si>
  <si>
    <t>TR_INT_27_SECOF_3</t>
  </si>
  <si>
    <t>TR_INT_29_SECTI_5</t>
  </si>
  <si>
    <t>TR_INT_33_SECOF_5</t>
  </si>
  <si>
    <t>TR_INT_34_SECTI_7</t>
  </si>
  <si>
    <t>TR_INT_35_SECAM_18</t>
  </si>
  <si>
    <t>TR_INT_36_SECTI_8</t>
  </si>
  <si>
    <t>TR_INT_37_SECGP_5</t>
  </si>
  <si>
    <t>TR_INT_38_SECGP_6</t>
  </si>
  <si>
    <t>TR_INT_39_SECAM_19</t>
  </si>
  <si>
    <t>TR_INT_4_SECOF_1</t>
  </si>
  <si>
    <t>TR_INT_40_SECGP_7</t>
  </si>
  <si>
    <t>TR_INT_41_SEGES_1</t>
  </si>
  <si>
    <t>SEGES</t>
  </si>
  <si>
    <t>Etiquetas adesivas para lixeiras - coleta seletiva</t>
  </si>
  <si>
    <t>TR_INT_42_SECAM_20</t>
  </si>
  <si>
    <t>Plataforma Fórum de Conhecimento Jurídico</t>
  </si>
  <si>
    <t>TR_INT_43_SECAM_21</t>
  </si>
  <si>
    <t>Reparação das infiltrações, vazamentos, troca de registros e tubulações pertencentes e instalados nos prédios do TRF6 e SJMG.</t>
  </si>
  <si>
    <t>TR_INT_44_SECTI_9</t>
  </si>
  <si>
    <t>TR_INT_45_SECOF_6</t>
  </si>
  <si>
    <t>Publicação de matérias em jornal de grande circulação</t>
  </si>
  <si>
    <t>TR_INT_46_SECGP_8</t>
  </si>
  <si>
    <t>Serviço de recolhimento de resíduos de serviços de saúde - Belo Horizonte</t>
  </si>
  <si>
    <t>TR_INT_48_SECAM_23</t>
  </si>
  <si>
    <t>Aditivo - Obra Plenário TRF6 - Ed. ERA</t>
  </si>
  <si>
    <t>TR_INT_49_SECAM_24</t>
  </si>
  <si>
    <t>TR_INT_5_SECAM_2</t>
  </si>
  <si>
    <t>TR_INT_50_SECAM_25</t>
  </si>
  <si>
    <t>TR_INT_51_SECTI_10</t>
  </si>
  <si>
    <t>TR_INT_52_SECTI_11</t>
  </si>
  <si>
    <t xml:space="preserve">Aquisição de 780 monitores </t>
  </si>
  <si>
    <t>TR_INT_53_SECAM_26</t>
  </si>
  <si>
    <t>Aquisição de copos biodegradáveis</t>
  </si>
  <si>
    <t>TR_INT_55_SECAM_27</t>
  </si>
  <si>
    <t>TR_INT_56_SECAM_29</t>
  </si>
  <si>
    <t>Aquisição de poltronas "costela" para o Plenário do TRF6</t>
  </si>
  <si>
    <t>TR_INT_57_SECAM_30</t>
  </si>
  <si>
    <t xml:space="preserve">Aquisição de solução para controle patrimonial </t>
  </si>
  <si>
    <t>TR_INT_58_SECAM_31</t>
  </si>
  <si>
    <t>Contratação de fiscalização p/reforma do Pilotis do Edif. ERA - TRF6</t>
  </si>
  <si>
    <t>TR_INT_59_SECAM_32</t>
  </si>
  <si>
    <t>Contratação de serviços p/reforma do Pilotis do Edif. ERA - TRF6</t>
  </si>
  <si>
    <t>TR_INT_6_SECAM_3</t>
  </si>
  <si>
    <t>TR_INT_61_SECAM_33</t>
  </si>
  <si>
    <t>TR_INT_64_SECAM_35</t>
  </si>
  <si>
    <t>TR_INT_65_SECAM_36</t>
  </si>
  <si>
    <t>Material para impressão de crachá e cordão e carteira de couro</t>
  </si>
  <si>
    <t>TR_INT_67_SECAM_38</t>
  </si>
  <si>
    <t>Seguro dos veículos - frota da Seção Judiciária de MG - Capital e Subseções</t>
  </si>
  <si>
    <t>TR_INT_68_SECOF_8</t>
  </si>
  <si>
    <t>Sistema de Estimativa de preço das contratações do órgão</t>
  </si>
  <si>
    <t>TR_INT_7_SECOF_2</t>
  </si>
  <si>
    <t>TR_INT_8_SECAM_4</t>
  </si>
  <si>
    <t>TR_INT_9_SECAM_5</t>
  </si>
  <si>
    <t>TR_INT_97_SECAM_39</t>
  </si>
  <si>
    <t>Contratação de serviços para a elaboração de planos de emergência para os prédios da Justiça Federal em Belo Horizonte, em atendimento à normatização do Corpo de Bombeiros</t>
  </si>
  <si>
    <t>TR_PCA_1_SECGP_1</t>
  </si>
  <si>
    <t>TR_PCA_10_SECAM_3</t>
  </si>
  <si>
    <t>TR_PCA_13_SECAM_6</t>
  </si>
  <si>
    <t>Serviço de conservação dos processos antigos relativos à 1ª fase da JF</t>
  </si>
  <si>
    <t>TR_PCA_16_SECAM_9</t>
  </si>
  <si>
    <t>TR_PCA_18_SECAM_11</t>
  </si>
  <si>
    <t>TR_PCA_2_SECGP_2</t>
  </si>
  <si>
    <t>TR_PCA_21_SECAM_14</t>
  </si>
  <si>
    <t>TR_PCA_22_SECAM_15</t>
  </si>
  <si>
    <t>Aquisição de 10 carrinhos para transporte de processos</t>
  </si>
  <si>
    <t>TR_PCA_23_SECAM_16</t>
  </si>
  <si>
    <t>Aquisição de 07 escadas plataforma</t>
  </si>
  <si>
    <t>TR_PCA_24_SECAM_17</t>
  </si>
  <si>
    <t>TR_PCA_26_SECAM_19</t>
  </si>
  <si>
    <t>TR_PCA_3_SECGP_3</t>
  </si>
  <si>
    <t>Manutenção do equipamento do consultório odontológico do Nubes - Belo Horizonte</t>
  </si>
  <si>
    <t>TR_PCA_32_SECAM_25</t>
  </si>
  <si>
    <t>TR_PCA_33_SECAM_26</t>
  </si>
  <si>
    <t>Obras de ajustes para obtenção de AVCB – AFP</t>
  </si>
  <si>
    <t>TR_PCA_38_SECAM_31</t>
  </si>
  <si>
    <t>TR_PCA_40_SECAM_33</t>
  </si>
  <si>
    <t>TR_PCA_42_SECAM_35</t>
  </si>
  <si>
    <t>TR_PCA_45_SECAM_38</t>
  </si>
  <si>
    <t>TR_PCA_46_SECAM_40</t>
  </si>
  <si>
    <t>Vigilância desarmada - Belo Horizonte</t>
  </si>
  <si>
    <t>TR_PCA_47_SECAM_43</t>
  </si>
  <si>
    <t>TR_PCA_48_SECAM_44</t>
  </si>
  <si>
    <t>Munição p/ uso dos Agentes da Polícia Judicial no exercício de suas atividades e p/treinamento</t>
  </si>
  <si>
    <t>TR_PCA_50_SECAM_46</t>
  </si>
  <si>
    <t>TR_PCA_51_SECAM_47</t>
  </si>
  <si>
    <t>Motoristas terceirizados (16 executivos e 1 Supervisor) - Belo Horizonte</t>
  </si>
  <si>
    <t>TR_PCA_52_SECAM_48</t>
  </si>
  <si>
    <t>Manutenção de aparelhos de ar condicionado - Capital</t>
  </si>
  <si>
    <t>TR_PCA_54_SECAM_50</t>
  </si>
  <si>
    <t>TR_PCA_55_SECAM_51</t>
  </si>
  <si>
    <t>Dedetização e limpeza de caixas d'água - Capital</t>
  </si>
  <si>
    <t>Manutenção de Elevadores, catracas, grupos geradores e nobreak - Capital</t>
  </si>
  <si>
    <t>TR_PCA_56_SECAM_55</t>
  </si>
  <si>
    <t>TR_PCA_56_SECAM_56</t>
  </si>
  <si>
    <t>Manutenção Elevador ERA - Belo Horizonte</t>
  </si>
  <si>
    <t>TR_PCA_58_SECAM_59</t>
  </si>
  <si>
    <t>TR_PCA_58_SECAM_60</t>
  </si>
  <si>
    <t>TR_PCA_59_SECAM_61</t>
  </si>
  <si>
    <t>Telefonia SMP (celular e longa distância por celular)</t>
  </si>
  <si>
    <t>TR_PCA_60_SECTI_1</t>
  </si>
  <si>
    <t>TR_PCA_63_SECTI_4</t>
  </si>
  <si>
    <t>TR_PCA_64_SECTI_5</t>
  </si>
  <si>
    <t>Acesso móvel à internet (4G modens) - renovação</t>
  </si>
  <si>
    <t>TR_PCA_68_SECTI_9</t>
  </si>
  <si>
    <t>TR_PCA_69_SECTI_10</t>
  </si>
  <si>
    <t>Aquisição de impressoras laser monocromática</t>
  </si>
  <si>
    <t>TR_PCA_7_SECGP_7</t>
  </si>
  <si>
    <t>TR_PCA_71_SECTI_12</t>
  </si>
  <si>
    <t>TR_PCA_73_SECTI_15</t>
  </si>
  <si>
    <t>TR_PCA_73_SECTI_16</t>
  </si>
  <si>
    <t>TR_PCA_74_SECTI_17</t>
  </si>
  <si>
    <t>TR_PCA_75_SECTI_18</t>
  </si>
  <si>
    <t>TR_PCA_76_SECTI_19</t>
  </si>
  <si>
    <t>TR_PCA_78_SECTI_21</t>
  </si>
  <si>
    <t>TR_PCA_79_SECTI_22</t>
  </si>
  <si>
    <t>TR_PCA_80_SECTI_23</t>
  </si>
  <si>
    <t>TR_PCA_81_SECTI_24</t>
  </si>
  <si>
    <t>TR_PCA_82_SECTI_25</t>
  </si>
  <si>
    <t>TR_PCA_83_SECTI_26</t>
  </si>
  <si>
    <t>TR_PCA_85_SECOF_1</t>
  </si>
  <si>
    <t>TR_PCA_87_SECTI_29</t>
  </si>
  <si>
    <t>TR_PCA_89_SECTI_31</t>
  </si>
  <si>
    <t>TR_PCA_9_SECAM_2</t>
  </si>
  <si>
    <t>TR_PCA_90_ASGES_1</t>
  </si>
  <si>
    <t>TR_PCA_91_ASGES_2</t>
  </si>
  <si>
    <t>TR_PCA_93_SECAM_96</t>
  </si>
  <si>
    <t>TR_PCA_95_SECAM_98</t>
  </si>
  <si>
    <t>TR_PCA_96_SECAM_99</t>
  </si>
  <si>
    <t>Mobiliário para o Plenário TRF6</t>
  </si>
  <si>
    <t>TR_PCA_97_SECAM_100</t>
  </si>
  <si>
    <t>TR_PCA_98_SECAM_101</t>
  </si>
  <si>
    <t>TR_rem_20</t>
  </si>
  <si>
    <t>TR_REM_13_SECGP_2</t>
  </si>
  <si>
    <t>Aquisição de uma cadeira de rodas</t>
  </si>
  <si>
    <t>TR_rem_21</t>
  </si>
  <si>
    <t>TR_REM_14_SECAM_8</t>
  </si>
  <si>
    <t>Materiais e insumos para os serviços de copeiragem do TRF6</t>
  </si>
  <si>
    <t>TR_rem_22</t>
  </si>
  <si>
    <t>TR_REM_15_SECGP_3</t>
  </si>
  <si>
    <t>Um Kit de oxigênio portátil de 5 litros</t>
  </si>
  <si>
    <t>TR_REM_16_SECAM_9</t>
  </si>
  <si>
    <t>TR_REM_17_SECAM_10</t>
  </si>
  <si>
    <t>TR_rem_5</t>
  </si>
  <si>
    <t>TR_REM_18_SECAM_11</t>
  </si>
  <si>
    <t>TR_rem_6</t>
  </si>
  <si>
    <t>TR_REM_19_SECAM_12</t>
  </si>
  <si>
    <t>TR_rem_10</t>
  </si>
  <si>
    <t>TR_REM_2_SECAM_1</t>
  </si>
  <si>
    <t>TR_rem_7</t>
  </si>
  <si>
    <t>TR_REM_20_SECAM_13</t>
  </si>
  <si>
    <t>TR_rem_8</t>
  </si>
  <si>
    <t>TR_REM_21_ASCOM_1</t>
  </si>
  <si>
    <t>TR_rem_9</t>
  </si>
  <si>
    <t>TR_REM_22_SECAM_14</t>
  </si>
  <si>
    <t>TR_rem_11</t>
  </si>
  <si>
    <t>TR_REM_3_SECAM_2</t>
  </si>
  <si>
    <t>TR_rem_13</t>
  </si>
  <si>
    <t>TR_REM_5_SECAM_3</t>
  </si>
  <si>
    <t>TR_rem_14</t>
  </si>
  <si>
    <t>TR_REM_6_SECAM_4</t>
  </si>
  <si>
    <t>Aquisição toner impressora Samsung ML3750</t>
  </si>
  <si>
    <t>TR_rem_15</t>
  </si>
  <si>
    <t>TR_REM_7_SECAM_5</t>
  </si>
  <si>
    <t>Aquisição de 100 toners  203U para impressora ML4020</t>
  </si>
  <si>
    <t>TR_rem_16</t>
  </si>
  <si>
    <t>TR_REM_8_SECAM_6</t>
  </si>
  <si>
    <t xml:space="preserve">Aquisição de licença perpétua de software, p/gerenciamento do acervo de livros da Biblioteca </t>
  </si>
  <si>
    <t>TR_rem_17</t>
  </si>
  <si>
    <t>TR_REM_9_SECOF_1</t>
  </si>
  <si>
    <t>Aquisição de materiais e insumos para os serviços de copeiragem do TRF6</t>
  </si>
  <si>
    <t>Contratação de serviço de organização de evento institucional</t>
  </si>
  <si>
    <t>TR_INT_98_SECAM_40</t>
  </si>
  <si>
    <t>Serviços de multimídia, destinada a Sessão Solene de Posse dos Novos Dirigentes do TRF6, incluindo a locação de equipamentos, acessórios, estrutura, operação dos equipamentos, disponibilização de equipe necessária, montagem e desmontagem, a ser realizada no Grande Teatro do Palácio das Artes</t>
  </si>
  <si>
    <t>Contratação de subscrição de duas licenças de pacote de softwares de CAD e BIM, e duas licenças do software AUTOCAD LT, para uso do Tribunal Regional Federal da 6ª Região</t>
  </si>
  <si>
    <t>%</t>
  </si>
  <si>
    <t>Status 21/08</t>
  </si>
  <si>
    <t>Recursos SJMG</t>
  </si>
  <si>
    <t>Recursos TRF6</t>
  </si>
  <si>
    <t>Compartilhável</t>
  </si>
  <si>
    <t>Origem da demanda</t>
  </si>
  <si>
    <t>N</t>
  </si>
  <si>
    <t xml:space="preserve">PCA TRF 24 </t>
  </si>
  <si>
    <t>TR_INT_100_SECAM_41</t>
  </si>
  <si>
    <t>TR_INT_101_SECAM_42</t>
  </si>
  <si>
    <t>TR_INT_102_SECAM_43</t>
  </si>
  <si>
    <t xml:space="preserve">Emissão de 500 carteiras de identidade funcional para magistrados de 1º e 2º graus e servidores </t>
  </si>
  <si>
    <t>TR_INT_103_SECGP_9</t>
  </si>
  <si>
    <t>TR_INT_104_SECGP_10</t>
  </si>
  <si>
    <t>Manutenação PABX  NEC</t>
  </si>
  <si>
    <t>AGRUPADA</t>
  </si>
  <si>
    <t>TR_INT_99_ASCER_1</t>
  </si>
  <si>
    <t>S</t>
  </si>
  <si>
    <t>SUBDIVIDIDO</t>
  </si>
  <si>
    <t>Consulta SIP</t>
  </si>
  <si>
    <t>TR_INT_105_SECTI_13</t>
  </si>
  <si>
    <t>NUGTI</t>
  </si>
  <si>
    <t>Contratação e implantação do sistema ITSM e módulo para gestão de projetos</t>
  </si>
  <si>
    <t>Data de Atualização: 21/08/2024</t>
  </si>
  <si>
    <t>Valor aprovado</t>
  </si>
  <si>
    <t>Aquisição de 500 camêras webcams</t>
  </si>
  <si>
    <t xml:space="preserve">Equipamentos de videoconferência - RP de 6 unidades. </t>
  </si>
  <si>
    <t>Aquisição de 10 climatizadores de ambiente, evaporativos  - ARP</t>
  </si>
  <si>
    <t>Contratação de entidade para prestação de serviços técnicos e especializados no planejamento, organização e realização de seleção de residentes jurídicos que atuarão no TR6 e na Seção Judiciária de Minas Gerais.</t>
  </si>
  <si>
    <t>Licenças de uso de software para extração, tratamento e remessa dos dados trabalhistas, previdenciários e tributários ao ambiente nacional do eSocial e ao EFD-REINF, bem como serviços técnicos especializados de coleta de dados e manutenção evolutiva, sob demanda, para garantir a conformidade do TRF6 com a legislação vigente.</t>
  </si>
  <si>
    <t>Licenças de softwares da Autodesk -renovação da contratação anual</t>
  </si>
  <si>
    <t>Material e Ferramentas para manutenção predial</t>
  </si>
  <si>
    <t>Montagem/desmontagem de móveis e para o plenário do TRF6</t>
  </si>
  <si>
    <t>Aquisição de mobiliário para o plenário do TRF6</t>
  </si>
  <si>
    <t>Ações de saúde e Qualidade de Vida ao longo de 2024</t>
  </si>
  <si>
    <t>Solução para captura de áudio e vídeo para o Plenário</t>
  </si>
  <si>
    <t>Aquisição de 6 conjuntos de motobombas - Ed. AFP</t>
  </si>
  <si>
    <t>Solução de segurança - firewall - RP</t>
  </si>
  <si>
    <t>Capacitação dos servidores em 2024</t>
  </si>
  <si>
    <t>Emissão de carteira digital para servidores e magistrados</t>
  </si>
  <si>
    <t>Aquisição de baterias de nobreaks</t>
  </si>
  <si>
    <t>Contratação de serviço de hospedagem da Plataforma Moodle</t>
  </si>
  <si>
    <t>SUPORTE - Solução de Segurança – RP</t>
  </si>
  <si>
    <t>Passagens aéreas</t>
  </si>
  <si>
    <t>Aquisição de divisórias e ferragens BH</t>
  </si>
  <si>
    <t>Aquisição de 2.500 microcomputadores e 5.000 monitores (40% em 2024)</t>
  </si>
  <si>
    <t>Aquisição de frigobares e geladeiras</t>
  </si>
  <si>
    <t>Material e Ferramentas para manutenção predial - Lote Revogado</t>
  </si>
  <si>
    <t>Contratação de seguro coletivo contra acidentes pessoais para estagiários e prestadores de serviços</t>
  </si>
  <si>
    <t>Equipamentos de Segurança</t>
  </si>
  <si>
    <t>Renovação assinatura de plataforma eletrônica na área de licitações e contratos</t>
  </si>
  <si>
    <t>Instalação de iluminação nas estantes porta palets</t>
  </si>
  <si>
    <t>Projeto p/reforma e revitalização da fachada do edifício III – ODC</t>
  </si>
  <si>
    <t>Software de gerenciamento/orçamento de obras TRF6</t>
  </si>
  <si>
    <t xml:space="preserve">Uniforme Tático, Social e Acessórios para os agentes da Polícia Judicial </t>
  </si>
  <si>
    <t>Implantação de Sistema de Controle de Acesso aos edíficios de BH</t>
  </si>
  <si>
    <t>Telefonia fixa local</t>
  </si>
  <si>
    <t>Telefonia fixa local e longa distância</t>
  </si>
  <si>
    <t>Serviço de Suporte aos usuários de TIC - Service Desk</t>
  </si>
  <si>
    <t>Combustível para manutenção de grupo gerador - Belo Horizonte</t>
  </si>
  <si>
    <t>Apoio à gestão e governança de TI (Central IT)</t>
  </si>
  <si>
    <t>Sustentação de Infraestrutura (aditivo)</t>
  </si>
  <si>
    <t>Sustentação de Infraestrutura</t>
  </si>
  <si>
    <t>Serviço de Infraestructure as a service - IAAS (serviços de nuvem)</t>
  </si>
  <si>
    <t>Licenciamento de software (Office 365 e Azure)</t>
  </si>
  <si>
    <t xml:space="preserve">Solução de segurança - firewall </t>
  </si>
  <si>
    <t>Aquisição de solução de backup</t>
  </si>
  <si>
    <t>Modernização da rede corporativa</t>
  </si>
  <si>
    <t>Link Rede Wan</t>
  </si>
  <si>
    <t>Licenciamento de sistema operacional windows ANUAL</t>
  </si>
  <si>
    <t>Licenciamento VMWARE ANUAL</t>
  </si>
  <si>
    <t>Armas de fogo</t>
  </si>
  <si>
    <t>Aquisição equipamentos/eletrodomésticos diversos</t>
  </si>
  <si>
    <t>Aquisição de rádios de comunicação</t>
  </si>
  <si>
    <t>Aquisição de uma impressora de cartão PVC para crachás</t>
  </si>
  <si>
    <t xml:space="preserve">Confecção de placas de alumínio e replotagem de textos </t>
  </si>
  <si>
    <t>Contratação da base de dados online</t>
  </si>
  <si>
    <t>Mobiliário Para Plenário e gabinetes</t>
  </si>
  <si>
    <t>PROPOSTA DE ATUALIZAÇÃO DO PCA TRF6 - EXECUÇÃO ANO 2024</t>
  </si>
  <si>
    <t>TABELA DINÂMICA</t>
  </si>
  <si>
    <t>ENCAMINHAMENTO</t>
  </si>
  <si>
    <t>Quant.</t>
  </si>
  <si>
    <t>Total de contratações realizadas</t>
  </si>
  <si>
    <t>Processos de contratação em andamento</t>
  </si>
  <si>
    <t>Demandas Descontinuadas para 2024</t>
  </si>
  <si>
    <t>Processos que ainda não foram iniciados</t>
  </si>
  <si>
    <t>Demandas intempestivas</t>
  </si>
  <si>
    <t>Demandas remanescentes de 2023</t>
  </si>
  <si>
    <t>Contagem de Status 21/08</t>
  </si>
  <si>
    <r>
      <rPr>
        <sz val="11"/>
        <color rgb="FF000000"/>
        <rFont val="Arial"/>
        <family val="2"/>
      </rPr>
      <t xml:space="preserve">Trata-se da atualização do Plano de Contratações Anual do TRF6 do exercício de 2024 e de seu respectivo calendário de contratações, em decorrência da execução nos meses de janeiro a meados de agosto pelas unidades do órgão, considerando-se a data de corte em 21/08/2024. </t>
    </r>
    <r>
      <rPr>
        <b/>
        <sz val="11"/>
        <color rgb="FFFF0000"/>
        <rFont val="Arial"/>
        <family val="2"/>
      </rPr>
      <t xml:space="preserve">Tratam-se de demandas previamente autorizadas pela DIGER no âmbito do planejamento orçamentário para o ano de 2024, em reuniões realizadas com a SECOF e as demais Secretarias vinculadas para o ano de 2024, a partir dos contingenciamentos orçamentários e da reavaliação de viabilidade de execução/conclusão neste exercício financeiro. Verificam-se, ainda, contratações posteriores a essas reuniões, referentes à cerimônia de posse da nova gestão do Tribunal, e que, em razão do valor, poderiam ser autorizadas pela SECOF, em caso de disponibilidade orçamentária. Desse modo, esta proposta é um desdobramento, sob a perspectiva do Plano de Contratações Anual-PCA, do que já foi definido no âmbito orçamentário, ensejando, assim, a ratificação, embora, para fins de PCA, seja aplicável a "aprovação" pela autoridade competente. </t>
    </r>
    <r>
      <rPr>
        <sz val="11"/>
        <color rgb="FF000000"/>
        <rFont val="Arial"/>
        <family val="2"/>
      </rPr>
      <t>Após levantamento realizado pela SULIC, no que se refere exclusivamente ao planejamento feito para o Tribunal, tem-se o seguinte resumo da execução até então efetivada:</t>
    </r>
  </si>
  <si>
    <t>As alterações identificadas em relação ao PCA atualmente publicado podem ser visualizados na planilha XXXX no controle de demandas exibido na aba "TRF-Demandas24". Porém, para fins de sumarização, apresenta-se a aba "Proposta de atualização", onde estão expostas as demandas mantidas no planejamento até a data de corte. Ressalte-se que a presente atualização já considera os recentes ajustes realizados no orçamento em razão das alterações na disponibilidade orçamentária para o exercício de 2024.</t>
  </si>
  <si>
    <r>
      <rPr>
        <sz val="11"/>
        <color rgb="FF000000"/>
        <rFont val="Arial"/>
        <family val="2"/>
      </rPr>
      <t xml:space="preserve">Ante o exposto, para os fins de atualização, consolidação e divulgação do Plano de Contratações Anual do </t>
    </r>
    <r>
      <rPr>
        <sz val="11"/>
        <color rgb="FFFF0000"/>
        <rFont val="Arial"/>
        <family val="2"/>
      </rPr>
      <t>Tribunal Regional da Sexta Região</t>
    </r>
    <r>
      <rPr>
        <sz val="11"/>
        <color rgb="FF000000"/>
        <rFont val="Arial"/>
        <family val="2"/>
      </rPr>
      <t xml:space="preserve">, nos termos do inciso VI do Art. 5º da Res 842-2023 publ.pdf (cjf.jus.br), </t>
    </r>
    <r>
      <rPr>
        <sz val="11"/>
        <color rgb="FFFF0000"/>
        <rFont val="Arial"/>
        <family val="2"/>
      </rPr>
      <t>encaminha-se a proposta para ratificação.</t>
    </r>
  </si>
  <si>
    <r>
      <t xml:space="preserve">Com a atualização proposta, a estimativa orçamentária registrada em julho para o PCA passará do montante inicialmente previsto de </t>
    </r>
    <r>
      <rPr>
        <b/>
        <sz val="11"/>
        <rFont val="Arial"/>
        <family val="2"/>
      </rPr>
      <t>R$ 114.922.039,44</t>
    </r>
    <r>
      <rPr>
        <sz val="11"/>
        <color indexed="1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para </t>
    </r>
    <r>
      <rPr>
        <b/>
        <sz val="11"/>
        <rFont val="Arial"/>
        <family val="2"/>
      </rPr>
      <t>R$ 120.889.205,70</t>
    </r>
    <r>
      <rPr>
        <sz val="11"/>
        <color rgb="FF000000"/>
        <rFont val="Arial"/>
        <family val="2"/>
      </rPr>
      <t>, resultando em um aumento de</t>
    </r>
    <r>
      <rPr>
        <sz val="11"/>
        <color indexed="10"/>
        <rFont val="Arial"/>
        <family val="2"/>
      </rPr>
      <t xml:space="preserve"> </t>
    </r>
    <r>
      <rPr>
        <b/>
        <sz val="11"/>
        <rFont val="Arial"/>
        <family val="2"/>
      </rPr>
      <t>R$ 5.967.166,22</t>
    </r>
    <r>
      <rPr>
        <sz val="11"/>
        <color indexed="10"/>
        <rFont val="Arial"/>
        <family val="2"/>
      </rPr>
      <t xml:space="preserve"> </t>
    </r>
    <r>
      <rPr>
        <sz val="11"/>
        <color rgb="FF000000"/>
        <rFont val="Arial"/>
        <family val="2"/>
      </rPr>
      <t>na expectativa de dispêndios para o presente exercício, o que corresponde a 5% acima do montante inicialmente estimado.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</si>
</sst>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_-[$R$-416]\ * #,##0.00_-;\-[$R$-416]\ * #,##0.00_-;_-[$R$-416]\ * &quot;-&quot;??_-;_-@_-"/>
  </numFmts>
  <fonts count="25" x14ac:knownFonts="1">
    <font>
      <sz val="11"/>
      <color rgb="FF000000"/>
      <name val="Arial"/>
      <family val="2"/>
    </font>
    <font>
      <sz val="11"/>
      <color indexed="8"/>
      <name val="Aptos Narrow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color indexed="57"/>
      <name val="Arial"/>
      <family val="2"/>
    </font>
    <font>
      <sz val="11"/>
      <color rgb="FFFF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u/>
      <sz val="11"/>
      <color rgb="FF000000"/>
      <name val="Arial"/>
      <family val="2"/>
    </font>
    <font>
      <sz val="11"/>
      <color rgb="FF000000"/>
      <name val="Aptos Narrow"/>
      <family val="2"/>
    </font>
    <font>
      <b/>
      <i/>
      <u/>
      <sz val="11"/>
      <color rgb="FF000000"/>
      <name val="Arial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color indexed="62"/>
      <name val="Aptos"/>
      <family val="2"/>
    </font>
    <font>
      <sz val="10"/>
      <name val="Aptos"/>
      <family val="2"/>
    </font>
    <font>
      <sz val="10"/>
      <color rgb="FF000000"/>
      <name val="Aptos"/>
      <family val="2"/>
    </font>
    <font>
      <b/>
      <sz val="10"/>
      <name val="Aptos"/>
      <family val="2"/>
    </font>
    <font>
      <sz val="10"/>
      <color rgb="FFFF0000"/>
      <name val="Aptos"/>
      <family val="2"/>
    </font>
    <font>
      <b/>
      <sz val="12"/>
      <color indexed="8"/>
      <name val="Aptos"/>
      <family val="2"/>
    </font>
    <font>
      <b/>
      <sz val="10"/>
      <color theme="0"/>
      <name val="Aptos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name val="Arial"/>
      <family val="2"/>
    </font>
    <font>
      <b/>
      <u/>
      <sz val="12"/>
      <color rgb="FF000000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2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rgb="FF59595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8">
    <xf numFmtId="0" fontId="0" fillId="0" borderId="0"/>
    <xf numFmtId="0" fontId="5" fillId="0" borderId="0" applyNumberFormat="0" applyBorder="0" applyAlignment="0" applyProtection="0"/>
    <xf numFmtId="0" fontId="5" fillId="0" borderId="0" applyNumberFormat="0" applyBorder="0" applyAlignment="0" applyProtection="0"/>
    <xf numFmtId="0" fontId="5" fillId="0" borderId="0" applyNumberFormat="0" applyBorder="0" applyAlignment="0" applyProtection="0"/>
    <xf numFmtId="0" fontId="5" fillId="0" borderId="0" applyNumberFormat="0" applyBorder="0" applyAlignment="0" applyProtection="0"/>
    <xf numFmtId="0" fontId="5" fillId="0" borderId="0" applyNumberFormat="0" applyBorder="0" applyAlignment="0" applyProtection="0"/>
    <xf numFmtId="0" fontId="5" fillId="0" borderId="0" applyNumberFormat="0" applyBorder="0" applyAlignment="0" applyProtection="0"/>
    <xf numFmtId="0" fontId="5" fillId="0" borderId="0" applyNumberFormat="0" applyBorder="0" applyAlignment="0" applyProtection="0"/>
    <xf numFmtId="0" fontId="4" fillId="0" borderId="0" applyNumberFormat="0" applyBorder="0" applyProtection="0"/>
    <xf numFmtId="0" fontId="6" fillId="0" borderId="0" applyBorder="0" applyProtection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8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9" fillId="0" borderId="0" applyNumberFormat="0" applyBorder="0" applyProtection="0"/>
    <xf numFmtId="9" fontId="1" fillId="0" borderId="0" applyFont="0" applyFill="0" applyBorder="0" applyAlignment="0" applyProtection="0"/>
    <xf numFmtId="0" fontId="10" fillId="0" borderId="0" applyNumberFormat="0" applyBorder="0" applyProtection="0"/>
    <xf numFmtId="0" fontId="10" fillId="0" borderId="0" applyNumberFormat="0" applyBorder="0" applyProtection="0"/>
  </cellStyleXfs>
  <cellXfs count="101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5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0" fontId="11" fillId="0" borderId="0" xfId="15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9" applyFont="1" applyBorder="1" applyAlignment="1">
      <alignment horizontal="center" vertical="center" wrapText="1"/>
    </xf>
    <xf numFmtId="0" fontId="14" fillId="0" borderId="1" xfId="9" applyFont="1" applyBorder="1" applyAlignment="1">
      <alignment horizontal="left" vertical="center" wrapText="1"/>
    </xf>
    <xf numFmtId="165" fontId="14" fillId="0" borderId="1" xfId="9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0" borderId="6" xfId="0" applyFont="1" applyBorder="1" applyAlignment="1">
      <alignment horizontal="left" wrapText="1"/>
    </xf>
    <xf numFmtId="0" fontId="21" fillId="0" borderId="0" xfId="0" applyFont="1" applyAlignment="1">
      <alignment horizontal="left" vertical="center"/>
    </xf>
    <xf numFmtId="9" fontId="0" fillId="0" borderId="0" xfId="15" applyFont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23" fillId="0" borderId="0" xfId="0" applyFont="1"/>
    <xf numFmtId="0" fontId="20" fillId="0" borderId="0" xfId="0" applyFont="1" applyAlignment="1">
      <alignment horizontal="left" wrapText="1"/>
    </xf>
    <xf numFmtId="4" fontId="0" fillId="0" borderId="0" xfId="0" applyNumberFormat="1"/>
    <xf numFmtId="165" fontId="16" fillId="0" borderId="12" xfId="13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4" fillId="0" borderId="5" xfId="9" applyNumberFormat="1" applyFont="1" applyBorder="1" applyAlignment="1">
      <alignment horizontal="right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165" fontId="14" fillId="0" borderId="9" xfId="9" applyNumberFormat="1" applyFont="1" applyBorder="1" applyAlignment="1">
      <alignment horizontal="right" vertical="center" wrapText="1"/>
    </xf>
    <xf numFmtId="165" fontId="14" fillId="0" borderId="10" xfId="9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0" xfId="9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9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 wrapText="1"/>
    </xf>
    <xf numFmtId="0" fontId="16" fillId="0" borderId="11" xfId="0" applyFont="1" applyBorder="1" applyAlignment="1">
      <alignment horizontal="centerContinuous" vertical="center" wrapText="1"/>
    </xf>
    <xf numFmtId="0" fontId="14" fillId="0" borderId="12" xfId="0" applyFont="1" applyBorder="1" applyAlignment="1">
      <alignment horizontal="centerContinuous" vertical="center" wrapText="1"/>
    </xf>
    <xf numFmtId="0" fontId="16" fillId="0" borderId="12" xfId="0" applyFont="1" applyBorder="1" applyAlignment="1">
      <alignment horizontal="centerContinuous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65" fontId="11" fillId="0" borderId="0" xfId="13" applyNumberFormat="1" applyFont="1" applyFill="1" applyAlignment="1">
      <alignment horizontal="center" vertical="center" wrapText="1"/>
    </xf>
    <xf numFmtId="0" fontId="19" fillId="10" borderId="2" xfId="9" applyFont="1" applyFill="1" applyBorder="1" applyAlignment="1">
      <alignment horizontal="center" vertical="center" wrapText="1"/>
    </xf>
    <xf numFmtId="0" fontId="19" fillId="10" borderId="3" xfId="9" applyFont="1" applyFill="1" applyBorder="1" applyAlignment="1">
      <alignment horizontal="center" vertical="center" wrapText="1"/>
    </xf>
    <xf numFmtId="0" fontId="19" fillId="10" borderId="3" xfId="9" applyFont="1" applyFill="1" applyBorder="1" applyAlignment="1">
      <alignment horizontal="left" vertical="center" wrapText="1"/>
    </xf>
    <xf numFmtId="165" fontId="19" fillId="10" borderId="3" xfId="9" applyNumberFormat="1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2" fillId="0" borderId="13" xfId="9" applyFont="1" applyBorder="1" applyAlignment="1">
      <alignment horizontal="left" vertical="center" wrapText="1"/>
    </xf>
    <xf numFmtId="0" fontId="18" fillId="0" borderId="13" xfId="9" applyFont="1" applyBorder="1" applyAlignment="1">
      <alignment horizontal="left" vertical="center"/>
    </xf>
    <xf numFmtId="0" fontId="12" fillId="0" borderId="13" xfId="9" applyFont="1" applyBorder="1" applyAlignment="1">
      <alignment horizontal="left" vertical="center"/>
    </xf>
    <xf numFmtId="0" fontId="12" fillId="0" borderId="13" xfId="9" applyFont="1" applyBorder="1" applyAlignment="1">
      <alignment horizontal="center" vertical="center" wrapText="1"/>
    </xf>
    <xf numFmtId="165" fontId="12" fillId="0" borderId="13" xfId="9" applyNumberFormat="1" applyFont="1" applyBorder="1" applyAlignment="1">
      <alignment horizontal="left" vertical="center" wrapText="1"/>
    </xf>
    <xf numFmtId="165" fontId="17" fillId="0" borderId="1" xfId="9" applyNumberFormat="1" applyFont="1" applyBorder="1" applyAlignment="1">
      <alignment horizontal="right" vertical="center" wrapText="1"/>
    </xf>
    <xf numFmtId="0" fontId="14" fillId="0" borderId="0" xfId="9" applyFont="1" applyBorder="1" applyAlignment="1">
      <alignment horizontal="center" vertical="center" wrapText="1"/>
    </xf>
    <xf numFmtId="0" fontId="0" fillId="0" borderId="14" xfId="0" pivotButton="1" applyBorder="1"/>
    <xf numFmtId="0" fontId="0" fillId="0" borderId="15" xfId="0" applyBorder="1"/>
    <xf numFmtId="0" fontId="0" fillId="0" borderId="16" xfId="0" applyBorder="1"/>
    <xf numFmtId="0" fontId="0" fillId="0" borderId="14" xfId="0" applyBorder="1"/>
    <xf numFmtId="0" fontId="0" fillId="0" borderId="19" xfId="0" applyBorder="1"/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1" xfId="0" applyFont="1" applyBorder="1"/>
    <xf numFmtId="0" fontId="20" fillId="6" borderId="22" xfId="0" applyFont="1" applyFill="1" applyBorder="1" applyAlignment="1">
      <alignment horizontal="center"/>
    </xf>
    <xf numFmtId="0" fontId="20" fillId="7" borderId="2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8">
    <cellStyle name="cf1" xfId="1" xr:uid="{00E865C6-C6B5-4BCC-BB56-2B257CDECF15}"/>
    <cellStyle name="cf2" xfId="2" xr:uid="{8F8C0175-4386-405C-AEFA-01B84E08EB79}"/>
    <cellStyle name="cf3" xfId="3" xr:uid="{58A39F1B-8E1E-4B83-98CF-74E045A341F2}"/>
    <cellStyle name="cf4" xfId="4" xr:uid="{3D6DC586-8600-41AE-8B22-0DD102E7B3B0}"/>
    <cellStyle name="cf5" xfId="5" xr:uid="{70E2C514-D377-48B4-817F-DD2671CAC549}"/>
    <cellStyle name="cf6" xfId="6" xr:uid="{CBDF75F2-ABC2-473E-8D36-A31ADF80D7FA}"/>
    <cellStyle name="cf7" xfId="7" xr:uid="{2E52A857-7889-4EE3-9936-5ACE50840566}"/>
    <cellStyle name="ConditionalStyle_10" xfId="8" xr:uid="{310C497F-57AB-47A2-982C-D3051F4971AF}"/>
    <cellStyle name="Excel Built-in Normal" xfId="9" xr:uid="{22F38836-E2A2-4DFB-8237-A60205555281}"/>
    <cellStyle name="Heading" xfId="10" xr:uid="{B043D8EA-3BD6-456B-9856-0CDEF191D5B1}"/>
    <cellStyle name="Heading1" xfId="11" xr:uid="{FB5D77C4-A592-4C66-9506-2D83CFC2AB5F}"/>
    <cellStyle name="Hyperlink" xfId="12" xr:uid="{84702C63-5144-4796-AFE4-EE0B78F306B7}"/>
    <cellStyle name="Moeda" xfId="13" builtinId="4" customBuiltin="1"/>
    <cellStyle name="Normal" xfId="0" builtinId="0" customBuiltin="1"/>
    <cellStyle name="Normal 2" xfId="14" xr:uid="{87E70A7E-6ABE-458A-8552-F66217848CD0}"/>
    <cellStyle name="Porcentagem" xfId="15" builtinId="5"/>
    <cellStyle name="Result" xfId="16" xr:uid="{1350868F-8886-4841-A61D-637524188BD3}"/>
    <cellStyle name="Result2" xfId="17" xr:uid="{042D2A46-1DDD-4576-8473-109DA06800D1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3" tint="0.89999084444715716"/>
        </patternFill>
      </fill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9" tint="0.79998168889431442"/>
        </patternFill>
      </fill>
    </dxf>
    <dxf>
      <fill>
        <patternFill patternType="solid">
          <bgColor theme="8" tint="0.79998168889431442"/>
        </patternFill>
      </fill>
    </dxf>
    <dxf>
      <font>
        <b/>
      </font>
    </dxf>
    <dxf>
      <alignment horizontal="center"/>
    </dxf>
    <dxf>
      <font>
        <b/>
      </font>
    </dxf>
    <dxf>
      <font>
        <b/>
      </font>
    </dxf>
    <dxf>
      <font>
        <b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"/>
        <family val="2"/>
        <scheme val="none"/>
      </font>
      <numFmt numFmtId="165" formatCode="_-[$R$-416]\ * #,##0.00_-;\-[$R$-416]\ * #,##0.00_-;_-[$R$-416]\ 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5" formatCode="_-[$R$-416]\ * #,##0.00_-;\-[$R$-416]\ * #,##0.00_-;_-[$R$-416]\ * &quot;-&quot;??_-;_-@_-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"/>
        <family val="2"/>
        <scheme val="none"/>
      </font>
      <numFmt numFmtId="165" formatCode="_-[$R$-416]\ * #,##0.00_-;\-[$R$-416]\ * #,##0.00_-;_-[$R$-416]\ * &quot;-&quot;??_-;_-@_-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5" formatCode="_-[$R$-416]\ * #,##0.00_-;\-[$R$-416]\ * #,##0.00_-;_-[$R$-416]\ * &quot;-&quot;??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border>
        <top style="thin">
          <color rgb="FF595959"/>
        </top>
      </border>
    </dxf>
    <dxf>
      <border diagonalUp="0" diagonalDown="0">
        <left style="thin">
          <color rgb="FF595959"/>
        </left>
        <right style="thin">
          <color rgb="FF595959"/>
        </right>
        <top style="thin">
          <color rgb="FF595959"/>
        </top>
        <bottom style="thin">
          <color rgb="FF59595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59595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family val="2"/>
        <scheme val="none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/>
        <bottom/>
      </border>
    </dxf>
    <dxf>
      <border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Estilo de Tabela 1" pivot="0" count="1" xr9:uid="{049BF751-8462-424C-9599-509303FC8362}">
      <tableStyleElement type="wholeTable" dxfId="4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rnanda Caetano" refreshedDate="45527.58628865741" createdVersion="8" refreshedVersion="8" minRefreshableVersion="3" recordCount="197" xr:uid="{25216E7F-6449-46CB-B8AC-547FAF18BCAA}">
  <cacheSource type="worksheet">
    <worksheetSource ref="B23:V220" sheet="TRF-Demandas24"/>
  </cacheSource>
  <cacheFields count="21">
    <cacheField name="ID original" numFmtId="0">
      <sharedItems containsBlank="1" containsMixedTypes="1" containsNumber="1" containsInteger="1" minValue="1" maxValue="98"/>
    </cacheField>
    <cacheField name="Novo ID" numFmtId="0">
      <sharedItems/>
    </cacheField>
    <cacheField name="check" numFmtId="0">
      <sharedItems/>
    </cacheField>
    <cacheField name="Autor" numFmtId="0">
      <sharedItems/>
    </cacheField>
    <cacheField name="Subunidade" numFmtId="0">
      <sharedItems containsBlank="1"/>
    </cacheField>
    <cacheField name="Descrição original (não alterar)" numFmtId="0">
      <sharedItems containsBlank="1"/>
    </cacheField>
    <cacheField name="Nova descrição (não alterar)" numFmtId="0">
      <sharedItems containsBlank="1" longText="1"/>
    </cacheField>
    <cacheField name="Status 21/08" numFmtId="0">
      <sharedItems count="11">
        <s v="EMPENHADO"/>
        <s v="TRAMITANDO"/>
        <s v="DESISTÊNCIA"/>
        <s v="Não iniciado"/>
        <s v="ATA ASSINADA"/>
        <s v="Em execução"/>
        <s v="AGRUPADA"/>
        <s v="EXCLUÍDO"/>
        <s v="SUBDIVIDIDO"/>
        <s v="EMPENHADO - SUBDIVISÃO"/>
        <s v="TRAMITANDO - SUBDIVISÃO"/>
      </sharedItems>
    </cacheField>
    <cacheField name="Aprovado PCA original" numFmtId="165">
      <sharedItems containsString="0" containsBlank="1" containsNumber="1" minValue="0" maxValue="25000000"/>
    </cacheField>
    <cacheField name="Valor aprovado/ contratado" numFmtId="165">
      <sharedItems containsSemiMixedTypes="0" containsString="0" containsNumber="1" minValue="-311000" maxValue="17516912"/>
    </cacheField>
    <cacheField name="Dif." numFmtId="165">
      <sharedItems containsSemiMixedTypes="0" containsString="0" containsNumber="1" minValue="-11670001" maxValue="24049158.620000001"/>
    </cacheField>
    <cacheField name="Recursos SJMG" numFmtId="165">
      <sharedItems containsSemiMixedTypes="0" containsString="0" containsNumber="1" minValue="-248800" maxValue="12261838.399999999"/>
    </cacheField>
    <cacheField name="Recursos TRF6" numFmtId="165">
      <sharedItems containsSemiMixedTypes="0" containsString="0" containsNumber="1" minValue="-62200" maxValue="13155000"/>
    </cacheField>
    <cacheField name="Lógica de divisão entre os orçamentos do 1º e do 2º graus" numFmtId="0">
      <sharedItems containsBlank="1"/>
    </cacheField>
    <cacheField name="Prioridade" numFmtId="0">
      <sharedItems containsBlank="1"/>
    </cacheField>
    <cacheField name="Compartilhável" numFmtId="0">
      <sharedItems containsBlank="1"/>
    </cacheField>
    <cacheField name="Processo no SEI" numFmtId="0">
      <sharedItems containsBlank="1" containsMixedTypes="1" containsNumber="1" containsInteger="1" minValue="0" maxValue="0"/>
    </cacheField>
    <cacheField name="Obs" numFmtId="0">
      <sharedItems containsBlank="1"/>
    </cacheField>
    <cacheField name="Origem da demanda" numFmtId="0">
      <sharedItems containsMixedTypes="1" containsNumber="1" containsInteger="1" minValue="2023" maxValue="2023" count="3">
        <s v="Intempestiva"/>
        <s v="PCA TRF 24 "/>
        <n v="2023"/>
      </sharedItems>
    </cacheField>
    <cacheField name="Tipo de Alteração no PCA TRF 24" numFmtId="0">
      <sharedItems/>
    </cacheField>
    <cacheField name="Alteração de valor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">
  <r>
    <s v="TR_int_16"/>
    <s v="TR_AGR_INT_1_SECAM_1"/>
    <s v="TR_AGR_INT_1_SECAM_1"/>
    <s v="SECAM"/>
    <s v="SUSIT"/>
    <s v="N/A"/>
    <s v="Combustível e peças para manutenção de veículos"/>
    <x v="0"/>
    <n v="0"/>
    <n v="328013.59000000003"/>
    <n v="0"/>
    <n v="262410.87200000003"/>
    <n v="65602.718000000008"/>
    <s v="SJMG - 80%_x000a_TRF - 20%"/>
    <m/>
    <m/>
    <e v="#N/A"/>
    <s v="Agrupou as demandas TR_INT_47_SECAM_22, TR_INT_63_SECAM_34, TR_INT_66_SECAM_37"/>
    <x v="0"/>
    <s v="Inclusão - Demanda agrupadora"/>
    <s v="N/A"/>
  </r>
  <r>
    <m/>
    <s v="TR_AGR_PCA_2_SECAM_2"/>
    <s v="TR_AGR_PCA_2_SECAM_2"/>
    <s v="SECAM"/>
    <s v="DIEAR"/>
    <s v="-"/>
    <s v="Projeto - REFORMA TRF6 SUBSTITUIÇÃO DO SISTEMA DE CLIMATIZAÇÃO E LUMINOTÉCNICO DO EDIFÍCIO-SEDE I – MG"/>
    <x v="1"/>
    <n v="0"/>
    <n v="262650"/>
    <n v="0"/>
    <n v="0"/>
    <n v="262650"/>
    <s v="TRF - 100%"/>
    <s v="Média"/>
    <s v="N"/>
    <m/>
    <s v="Alteração Plano de Obras 2024_x000a_Agrupou as demandas TR_PCA_30_SECAM_23 e TR_PCA_31_SECAM_24"/>
    <x v="1"/>
    <s v="Inclusão - Demanda agrupadora"/>
    <s v="N/A"/>
  </r>
  <r>
    <s v="TR_int_13"/>
    <s v="TR_INT_1_SECTI_1"/>
    <s v="TR_INT_1_SECTI_1"/>
    <s v="SECTI"/>
    <s v="-"/>
    <s v="N/A"/>
    <s v="Aquisição de 500 camêras webcams - adesão "/>
    <x v="0"/>
    <n v="0"/>
    <n v="178450"/>
    <n v="0"/>
    <n v="124914.99999999999"/>
    <n v="53535"/>
    <s v="Proporcional ao quantativo de usuários em cada grau (70%1G, 30%2G)"/>
    <m/>
    <m/>
    <s v="0003421-11.2024.4.06.8000"/>
    <m/>
    <x v="0"/>
    <s v="Inclusão - Demanda Intempestiva"/>
    <s v="N/A"/>
  </r>
  <r>
    <s v="TR_int_25"/>
    <s v="TR_INT_10_SECTI_2"/>
    <s v="TR_INT_10_SECTI_2"/>
    <s v="SECTI"/>
    <s v="-"/>
    <s v="N/A"/>
    <s v="Equipamentos de videoconferência - RP de 6 unidades. Aquisição imediata 4 unidades (Obs. 3)"/>
    <x v="1"/>
    <n v="0"/>
    <n v="62055.48"/>
    <n v="0"/>
    <n v="15513.87"/>
    <n v="46541.61"/>
    <s v="SJMG - 25%_x000a_TRF - 75%"/>
    <m/>
    <m/>
    <s v="0005852-52.2023.4.06.8000"/>
    <m/>
    <x v="0"/>
    <s v="Inclusão - Demanda Intempestiva"/>
    <s v="N/A"/>
  </r>
  <r>
    <s v="TR_INT_99"/>
    <s v="TR_INT_100_SECAM_41"/>
    <s v="Não consta na planilha de orçamento"/>
    <s v="SECAM"/>
    <s v="DIEAR"/>
    <s v="N/A"/>
    <s v="Contratação de subscrição de duas licenças de pacote de softwares de CAD e BIM, e duas licenças do software AUTOCAD LT, para uso do Tribunal Regional Federal da 6ª Região"/>
    <x v="1"/>
    <n v="0"/>
    <n v="95926.93"/>
    <n v="0"/>
    <n v="76741.543999999994"/>
    <n v="19185.385999999999"/>
    <s v="TRF - 20%_x000a_SJMG - 80%"/>
    <m/>
    <m/>
    <s v="0014929-85.2023.4.06.8000"/>
    <s v="Pregão, sem previsão de data para início da prestação, entrega à SECOF em 01/08/2024"/>
    <x v="0"/>
    <s v="Inclusão - Demanda Intempestiva"/>
    <s v="N/A"/>
  </r>
  <r>
    <s v="TR_INT_100"/>
    <s v="TR_INT_101_SECAM_42"/>
    <s v="Não consta na planilha de orçamento "/>
    <s v="SECAM"/>
    <s v="SUMES"/>
    <s v="N/A"/>
    <s v="Aquisição de 10 climatizadores de ambiente, evaporativos"/>
    <x v="1"/>
    <n v="0"/>
    <n v="0"/>
    <n v="0"/>
    <n v="0"/>
    <n v="0"/>
    <s v="-"/>
    <m/>
    <m/>
    <s v="0005740-72.2024.4.01.8005"/>
    <s v="SRP SJDF, sem previsãode data para início da prestação, entrega à SECOF em 24/06/2024_x000a_ARP - valor proposto 21 mil"/>
    <x v="0"/>
    <s v="Inclusão - Demanda Intempestiva"/>
    <s v="N/A"/>
  </r>
  <r>
    <m/>
    <s v="TR_INT_102_SECAM_43"/>
    <s v="TR_INT_102_SECAM_43"/>
    <s v="SECAM"/>
    <s v="SUGED"/>
    <s v="N/A"/>
    <s v="Emissão de 500 carteiras de identidade funcional para magistrados de 1º e 2º graus e servidores "/>
    <x v="1"/>
    <n v="0"/>
    <n v="35625"/>
    <n v="0"/>
    <n v="31350"/>
    <n v="4275"/>
    <s v="SJMG - 88%_x000a_TRF - 12%"/>
    <m/>
    <m/>
    <s v="0002619-13.2024.4.06.8000"/>
    <m/>
    <x v="0"/>
    <s v="Inclusão - Demanda Intempestiva"/>
    <s v="N/A"/>
  </r>
  <r>
    <m/>
    <s v="TR_INT_103_SECGP_9"/>
    <s v="TR_INT_103_SECGP_9"/>
    <s v="SECGP"/>
    <s v="SUDAS"/>
    <m/>
    <s v="Processo seletivo - Residência Jurídica"/>
    <x v="1"/>
    <n v="0"/>
    <n v="186872"/>
    <n v="0"/>
    <n v="0"/>
    <n v="186872"/>
    <s v="TRF - 100%"/>
    <m/>
    <m/>
    <s v="0001155-51.2024.4.06.8000"/>
    <m/>
    <x v="0"/>
    <s v="Inclusão - Demanda Intempestiva"/>
    <s v="N/A"/>
  </r>
  <r>
    <m/>
    <s v="TR_INT_104_SECGP_10"/>
    <s v="TR_INT_104_SECGP_10"/>
    <s v="SECGP"/>
    <m/>
    <m/>
    <s v="Sistema MPS – E-Social e EFD-Reinf"/>
    <x v="1"/>
    <n v="0"/>
    <n v="330750"/>
    <n v="0"/>
    <n v="264600"/>
    <n v="66150"/>
    <m/>
    <m/>
    <m/>
    <s v="0006553-76.2024.4.06.8000"/>
    <m/>
    <x v="0"/>
    <s v="Inclusão - Demanda Intempestiva"/>
    <s v="N/A"/>
  </r>
  <r>
    <s v="TR_int_26"/>
    <s v="TR_INT_11_SECAM_6"/>
    <s v="TR_INT_11_SECAM_6"/>
    <s v="SECAM"/>
    <s v="SUMES"/>
    <s v="N/A"/>
    <s v="Fornecimento de energia elétrica - Capital                  "/>
    <x v="0"/>
    <n v="0"/>
    <n v="2652000"/>
    <n v="0"/>
    <n v="2121600"/>
    <n v="530400"/>
    <m/>
    <m/>
    <m/>
    <n v="0"/>
    <m/>
    <x v="0"/>
    <s v="Inclusão - Demanda Intempestiva"/>
    <s v="N/A"/>
  </r>
  <r>
    <s v="TR_int_27"/>
    <s v="TR_INT_12_SECTI_3"/>
    <s v="TR_INT_12_SECTI_3"/>
    <s v="SECTI"/>
    <s v="-"/>
    <s v="N/A"/>
    <s v="Licença de ferramenta colaborativa de Banco de Dados Toad for Oracle"/>
    <x v="2"/>
    <n v="0"/>
    <n v="0"/>
    <n v="0"/>
    <n v="0"/>
    <n v="0"/>
    <m/>
    <m/>
    <m/>
    <n v="0"/>
    <s v="Adiada para 2025"/>
    <x v="0"/>
    <s v="Nenhuma. Apesar de intempestiva, já foi manifestada a desistência"/>
    <s v="N/A"/>
  </r>
  <r>
    <s v="TR_int_28"/>
    <s v="TR_INT_13_SECTI_4"/>
    <s v="TR_INT_13_SECTI_4"/>
    <s v="SECTI"/>
    <s v="-"/>
    <s v="N/A"/>
    <s v="Licenças de software de acessibilidade Rybená, por 12 meses"/>
    <x v="1"/>
    <n v="0"/>
    <n v="15444"/>
    <n v="0"/>
    <n v="10810.8"/>
    <n v="4633.2"/>
    <m/>
    <m/>
    <m/>
    <n v="0"/>
    <m/>
    <x v="0"/>
    <s v="Inclusão - Demanda Intempestiva"/>
    <s v="N/A"/>
  </r>
  <r>
    <s v="TR_int_29"/>
    <s v="TR_INT_14_SECAM_7"/>
    <s v="TR_INT_14_SECAM_7"/>
    <s v="SECAM"/>
    <s v="DIEAR"/>
    <s v="N/A"/>
    <s v="Licenças de softwares da Autodesk -renovação da contratação anual (atual vence em 10/2024)"/>
    <x v="1"/>
    <n v="0"/>
    <n v="95926.94"/>
    <n v="0"/>
    <n v="76741.552000000011"/>
    <n v="19185.388000000003"/>
    <s v="80%1G, 20%2G"/>
    <m/>
    <m/>
    <s v="0014929-85.2023.4.06.8000"/>
    <m/>
    <x v="0"/>
    <s v="Inclusão - Demanda Intempestiva"/>
    <s v="N/A"/>
  </r>
  <r>
    <s v="TR_int_32"/>
    <s v="TR_INT_15_SECAM_8"/>
    <s v="TR_INT_15_SECAM_8"/>
    <s v="SECAM"/>
    <s v="SUMES"/>
    <s v="N/A"/>
    <s v="Manutenação PABX  NEC"/>
    <x v="0"/>
    <n v="0"/>
    <n v="219832.56"/>
    <n v="0"/>
    <n v="175866.04800000001"/>
    <n v="43966.512000000002"/>
    <m/>
    <m/>
    <m/>
    <n v="0"/>
    <m/>
    <x v="0"/>
    <s v="Inclusão - Demanda Intempestiva"/>
    <s v="N/A"/>
  </r>
  <r>
    <s v="TR_int_34"/>
    <s v="TR_INT_16_SECAM_9"/>
    <s v="TR_INT_16_SECAM_9"/>
    <s v="SECAM"/>
    <s v="SUSIT"/>
    <s v="N/A"/>
    <s v="Manutenção dos veículos pertencentes à frota da Seção Judiciária de Minas Gerais"/>
    <x v="0"/>
    <n v="0"/>
    <n v="100000"/>
    <n v="0"/>
    <n v="80000"/>
    <n v="20000"/>
    <m/>
    <m/>
    <m/>
    <n v="0"/>
    <m/>
    <x v="0"/>
    <s v="Inclusão - Demanda Intempestiva"/>
    <s v="N/A"/>
  </r>
  <r>
    <s v="TR_int_36"/>
    <s v="TR_INT_17_ASGES_1"/>
    <s v="TR_INT_17_ASGES_1"/>
    <s v="ASGES"/>
    <s v="ASGES"/>
    <s v="N/A"/>
    <s v="Material de consumo para a realização de oficinas no laboratório de inovação"/>
    <x v="3"/>
    <n v="0"/>
    <n v="21694.99"/>
    <n v="0"/>
    <n v="0"/>
    <n v="21694.99"/>
    <s v="70%1G, 30%2G"/>
    <m/>
    <m/>
    <n v="0"/>
    <m/>
    <x v="0"/>
    <s v="Inclusão - Demanda Intempestiva"/>
    <s v="N/A"/>
  </r>
  <r>
    <s v="TR_int_37"/>
    <s v="TR_INT_18_SECAM_10"/>
    <s v="TR_INT_18_SECAM_10"/>
    <s v="SECAM"/>
    <s v="SUMES"/>
    <s v="N/A"/>
    <s v="Material e Ferramentas para manutenção predial - Ata de Registro de Preços"/>
    <x v="4"/>
    <n v="0"/>
    <n v="23724"/>
    <n v="0"/>
    <n v="16606.8"/>
    <n v="7117.2"/>
    <m/>
    <m/>
    <m/>
    <s v="0000279-33.2023.4.06.8000"/>
    <m/>
    <x v="0"/>
    <s v="Inclusão - Demanda Intempestiva"/>
    <s v="N/A"/>
  </r>
  <r>
    <s v="TR_int_39"/>
    <s v="TR_INT_19_SECAM_11"/>
    <s v="TR_INT_19_SECAM_11"/>
    <s v="SECAM"/>
    <s v="SUMES"/>
    <s v="N/A"/>
    <s v="Montagem/desmontagem de móveis e para o plenário do TRF6 - Adesão"/>
    <x v="1"/>
    <n v="0"/>
    <n v="16215"/>
    <n v="0"/>
    <n v="0"/>
    <n v="16215"/>
    <m/>
    <m/>
    <m/>
    <s v="0002228-58.2024.4.06.8000"/>
    <m/>
    <x v="0"/>
    <s v="Inclusão - Demanda Intempestiva"/>
    <s v="N/A"/>
  </r>
  <r>
    <s v="TR_int_4"/>
    <s v="TR_INT_20_SECAM_12"/>
    <s v="TR_INT_20_SECAM_12"/>
    <s v="SECAM"/>
    <s v="SUMES"/>
    <s v="N/A"/>
    <s v="Água e Esgoto - Capital"/>
    <x v="0"/>
    <n v="0"/>
    <n v="420000"/>
    <n v="0"/>
    <n v="243599.99999999997"/>
    <n v="176400"/>
    <m/>
    <m/>
    <m/>
    <n v="0"/>
    <m/>
    <x v="0"/>
    <s v="Inclusão - Demanda Intempestiva"/>
    <s v="N/A"/>
  </r>
  <r>
    <s v="TR_int_40"/>
    <s v="TR_INT_21_SECAM_13"/>
    <s v="TR_INT_21_SECAM_13"/>
    <s v="SECAM"/>
    <s v="SUMES"/>
    <s v="N/A"/>
    <s v="Aquisição de mobiliário para o plenário do TRF6 - Adesão"/>
    <x v="1"/>
    <n v="0"/>
    <n v="112200"/>
    <n v="0"/>
    <n v="0"/>
    <n v="112200"/>
    <m/>
    <m/>
    <m/>
    <s v="0002228-58.2024.4.06.8000"/>
    <m/>
    <x v="0"/>
    <s v="Inclusão - Demanda Intempestiva"/>
    <s v="N/A"/>
  </r>
  <r>
    <s v="TR_int_41"/>
    <s v="TR_AGR_INT_22_SECAM_14"/>
    <s v="TR_INT_22_SECAM_14"/>
    <s v="SECAM"/>
    <s v="SUMES"/>
    <s v="N/A"/>
    <s v="Peças para manutenção de aparelhos (ar condicionado e grupo gerador)"/>
    <x v="0"/>
    <n v="0"/>
    <n v="75832.160000000003"/>
    <n v="0"/>
    <n v="60665.728000000003"/>
    <n v="15166.432000000001"/>
    <m/>
    <m/>
    <m/>
    <n v="0"/>
    <s v="Agrupou as demandas TR_PCA_57_SECAM_57 e TR_PCA_62_SECTI_3 E TR_PCA_86_SECTI_28"/>
    <x v="0"/>
    <s v="Inclusão - Demanda Intempestiva"/>
    <s v="N/A"/>
  </r>
  <r>
    <s v="TR_int_44"/>
    <s v="TR_INT_23_SECAM_15"/>
    <s v="TR_INT_23_SECAM_15"/>
    <s v="SECAM"/>
    <s v="DIEAR"/>
    <s v="N/A"/>
    <s v="Projeto - REFORMA TRF6 PAVIMENTO EDIFÍCIO BANLAVOURA – MG "/>
    <x v="2"/>
    <n v="0"/>
    <n v="0"/>
    <n v="0"/>
    <n v="0"/>
    <n v="0"/>
    <m/>
    <m/>
    <m/>
    <n v="0"/>
    <s v="Alteração Plano de Obras 2024"/>
    <x v="0"/>
    <s v="Nenhuma. Apesar de intempestiva, já foi manifestada a desistência"/>
    <s v="N/A"/>
  </r>
  <r>
    <s v="TR_int_45"/>
    <s v="TR_INT_24_SECGP_2"/>
    <s v="TR_INT_24_SECGP_2"/>
    <s v="SECGP"/>
    <s v="SUASA"/>
    <s v="N/A"/>
    <s v="Ações de saúde e Qualidade de Vida ao longo de 2024 - Crédito Disponível"/>
    <x v="5"/>
    <n v="0"/>
    <n v="100000"/>
    <n v="0"/>
    <n v="80000"/>
    <n v="20000"/>
    <s v="Proporcional à quantidade de servidores em cada grau (80/20)"/>
    <m/>
    <m/>
    <n v="0"/>
    <m/>
    <x v="0"/>
    <s v="Inclusão - Demanda Intempestiva"/>
    <s v="N/A"/>
  </r>
  <r>
    <s v="TR_int_46"/>
    <s v="TR_INT_25_SECAM_16"/>
    <s v="TR_INT_25_SECAM_16"/>
    <s v="SECAM"/>
    <s v="SUSIT"/>
    <s v="N/A"/>
    <s v="Reposição de peças automotivas aos veículos pertencentes à frota da Seção Judiciária de Minas Gerais - capital e Subseções Judiciária."/>
    <x v="0"/>
    <n v="0"/>
    <n v="120000"/>
    <n v="0"/>
    <n v="96000"/>
    <n v="24000"/>
    <m/>
    <m/>
    <m/>
    <n v="0"/>
    <m/>
    <x v="0"/>
    <s v="Inclusão - Demanda Intempestiva"/>
    <s v="N/A"/>
  </r>
  <r>
    <s v="TR_int_5"/>
    <s v="TR_INT_26_SECAM_17"/>
    <s v="TR_INT_26_SECAM_17"/>
    <s v="SECAM"/>
    <s v="SUGED"/>
    <s v="N/A"/>
    <s v="Aluguel pessoa jurídica - Galpão Belo Horizonte"/>
    <x v="0"/>
    <n v="0"/>
    <n v="760668.6"/>
    <n v="0"/>
    <n v="608534.88"/>
    <n v="152133.72"/>
    <m/>
    <m/>
    <m/>
    <s v="0001071-50.2024.4.06.8000"/>
    <m/>
    <x v="0"/>
    <s v="Inclusão - Demanda Intempestiva"/>
    <s v="N/A"/>
  </r>
  <r>
    <s v="TR_int_50"/>
    <s v="TR_INT_27_SECOF_3"/>
    <s v="Duplicada na planilha de orçamento"/>
    <s v="SECOF"/>
    <s v="SULIC"/>
    <s v="N/A"/>
    <s v="Serviço de apoio administrativo, recepção, mensageiro e serviços técnicos - Belo Horizonte"/>
    <x v="0"/>
    <n v="0"/>
    <n v="10802729.280000001"/>
    <n v="0"/>
    <n v="6066031.9199999999"/>
    <n v="4736697.3600000003"/>
    <m/>
    <m/>
    <m/>
    <n v="0"/>
    <m/>
    <x v="0"/>
    <s v="Inclusão - Demanda Intempestiva"/>
    <s v="N/A"/>
  </r>
  <r>
    <s v="TR_int_52"/>
    <s v="TR_INT_29_SECTI_5"/>
    <s v="TR_INT_29_SECTI_5"/>
    <s v="SECTI"/>
    <s v="-"/>
    <s v="N/A"/>
    <s v="Serviço de emissão e renovação de certificados digitais"/>
    <x v="1"/>
    <n v="0"/>
    <n v="236206.91999999998"/>
    <n v="0"/>
    <n v="165344.84399999998"/>
    <n v="70862.075999999986"/>
    <m/>
    <m/>
    <m/>
    <e v="#N/A"/>
    <m/>
    <x v="0"/>
    <s v="Inclusão - Demanda Intempestiva"/>
    <s v="N/A"/>
  </r>
  <r>
    <s v="TR_int_53"/>
    <s v="TR_INT_30_SECGP_3"/>
    <s v="TR_INT_30_SECGP_3"/>
    <s v="SECGP"/>
    <s v="SUDAS"/>
    <s v="N/A"/>
    <s v="Serviço de plataforma de cursos online (anual)"/>
    <x v="2"/>
    <n v="0"/>
    <n v="0"/>
    <n v="0"/>
    <n v="0"/>
    <n v="0"/>
    <s v="Proporcional à quantidade de servidores em cada grau (80/20)"/>
    <m/>
    <m/>
    <s v="0003120-98.2023.4.06.8000"/>
    <m/>
    <x v="0"/>
    <s v="Nenhuma. Apesar de intempestiva, já foi manifestada a desistência"/>
    <s v="N/A"/>
  </r>
  <r>
    <s v="TR_int_54"/>
    <s v="TR_INT_31_SECTI_6"/>
    <s v="TR_INT_31_SECTI_6"/>
    <s v="SECTI"/>
    <s v="-"/>
    <s v="N/A"/>
    <s v="Serviços de avaliação de desempenho, análise de melhorias e funcionalidades, além de viabilidade para hospedagem em nuvem do Portal atual do TRF6"/>
    <x v="2"/>
    <n v="0"/>
    <n v="0"/>
    <n v="0"/>
    <n v="0"/>
    <n v="0"/>
    <m/>
    <m/>
    <m/>
    <n v="0"/>
    <m/>
    <x v="0"/>
    <s v="Nenhuma. Apesar de intempestiva, já foi manifestada a desistência"/>
    <s v="N/A"/>
  </r>
  <r>
    <s v="TR_int_56"/>
    <s v="TR_INT_33_SECOF_5"/>
    <s v="TR_INT_33_SECOF_5"/>
    <s v="SECOF"/>
    <s v="SULIC"/>
    <s v="N/A"/>
    <s v="Serviços terceirizados de Assistente de Apoio à Gestão de Contratos - Secof contrato que encerrou em 31/7 e foi absorvido no G&amp;E"/>
    <x v="0"/>
    <n v="0"/>
    <n v="552098.39999999991"/>
    <n v="0"/>
    <n v="441678.72000000003"/>
    <n v="110419.68"/>
    <m/>
    <m/>
    <m/>
    <n v="0"/>
    <m/>
    <x v="0"/>
    <s v="Inclusão - Demanda Intempestiva"/>
    <s v="N/A"/>
  </r>
  <r>
    <s v="TR_int_57"/>
    <s v="TR_INT_34_SECTI_7"/>
    <s v="TR_INT_34_SECTI_7"/>
    <s v="SECTI"/>
    <s v="-"/>
    <s v="N/A"/>
    <s v="Solução para captura de áudio e vídeo para o Plenário (&quot;parado&quot; desde dezembro) vai ser substituído por uma contratação da TI, de muitos milhões a mais. Como já tem os 5mi previstos, acho que dá só pra tirar o &quot;parado&quot;"/>
    <x v="1"/>
    <n v="0"/>
    <n v="5373000"/>
    <n v="0"/>
    <n v="0"/>
    <n v="5373000"/>
    <m/>
    <m/>
    <m/>
    <s v="00041520720244068000"/>
    <m/>
    <x v="0"/>
    <s v="Inclusão - Demanda Intempestiva"/>
    <s v="N/A"/>
  </r>
  <r>
    <s v="TR_int_6"/>
    <s v="TR_INT_35_SECAM_18"/>
    <s v="TR_INT_35_SECAM_18"/>
    <s v="SECAM"/>
    <s v="SUMES"/>
    <s v="N/A"/>
    <s v="aquisição de 6 conjuntos de motobombas AFP"/>
    <x v="1"/>
    <n v="0"/>
    <n v="178353"/>
    <n v="0"/>
    <n v="0"/>
    <n v="178353"/>
    <m/>
    <m/>
    <m/>
    <s v="0000146-54.2024.4.06.8000"/>
    <m/>
    <x v="0"/>
    <s v="Inclusão - Demanda Intempestiva"/>
    <s v="N/A"/>
  </r>
  <r>
    <s v="TR_int_67"/>
    <s v="TR_INT_36_SECTI_8"/>
    <s v="Duplicada na planilha de orçamento"/>
    <s v="SECTI"/>
    <s v="-"/>
    <s v="N/A"/>
    <s v="Solução de segurança - firewall - RP CJF coparticipação (16.638.164,52 total -14.076.527,52 que será contratado em 2025 RP TRF6) por ser da contratação, a gente poderia tirar? "/>
    <x v="1"/>
    <n v="0"/>
    <n v="9261637"/>
    <n v="0"/>
    <n v="6483145.9000000004"/>
    <n v="2778491.1"/>
    <m/>
    <m/>
    <m/>
    <s v="00061301920244068000"/>
    <m/>
    <x v="0"/>
    <s v="Inclusão - Demanda Intempestiva"/>
    <s v="N/A"/>
  </r>
  <r>
    <s v="TR_int_68"/>
    <s v="TR_INT_37_SECGP_5"/>
    <s v="Duplicada na planilha de orçamento - crédito e execução"/>
    <s v="SECGP"/>
    <s v="SUDAS"/>
    <s v="N/A"/>
    <s v="Capacitação dos servidores em 2024 - Crédito disponível"/>
    <x v="1"/>
    <n v="0"/>
    <n v="983505.6"/>
    <n v="0"/>
    <n v="466752.8"/>
    <n v="516752.8"/>
    <m/>
    <m/>
    <m/>
    <s v="0004469-73.2022.4.06.8000 (PACap)"/>
    <s v="Na planilha de orçamento, corresponde a uma linha de &quot;crédito disponível&quot; e uma linha de &quot;executado&quot;. Como se trata de despesa que vai sendo executada ao longo do ano, o status foi mantido como &quot;tramitando&quot;."/>
    <x v="0"/>
    <s v="Inclusão - Demanda Intempestiva"/>
    <s v="N/A"/>
  </r>
  <r>
    <s v="TR_int_69"/>
    <s v="TR_INT_38_SECGP_6"/>
    <s v="TR_INT_38_SECGP_6"/>
    <s v="SECGP"/>
    <s v="SUCPA"/>
    <s v="N/A"/>
    <s v="Carteira digital servidores e magistrados"/>
    <x v="1"/>
    <n v="0"/>
    <n v="30893"/>
    <n v="0"/>
    <n v="24714.400000000001"/>
    <n v="6178.6"/>
    <m/>
    <m/>
    <m/>
    <n v="0"/>
    <m/>
    <x v="0"/>
    <s v="Inclusão - Demanda Intempestiva"/>
    <s v="N/A"/>
  </r>
  <r>
    <s v="TR_int_7"/>
    <s v="TR_INT_39_SECAM_19"/>
    <s v="TR_INT_39_SECAM_19"/>
    <s v="SECAM"/>
    <s v="SUMES"/>
    <s v="N/A"/>
    <s v="Aquisição de baterias de nobreaks  (análise edital) - Não é Registro de Preços"/>
    <x v="1"/>
    <n v="0"/>
    <n v="380693.6"/>
    <n v="0"/>
    <n v="304554.88"/>
    <n v="76138.720000000001"/>
    <m/>
    <m/>
    <m/>
    <s v="0002033-44.2022"/>
    <m/>
    <x v="0"/>
    <s v="Inclusão - Demanda Intempestiva"/>
    <s v="N/A"/>
  </r>
  <r>
    <s v="TR_int_18"/>
    <s v="TR_INT_4_SECOF_1"/>
    <s v="TR_INT_4_SECOF_1"/>
    <s v="SECOF"/>
    <s v="SUMES"/>
    <s v="N/A"/>
    <s v="Conservação, limpeza e serviços gerais - Belo Horizonte"/>
    <x v="0"/>
    <n v="0"/>
    <n v="5412972.4799999995"/>
    <n v="0"/>
    <n v="4330377.9840000002"/>
    <n v="1082594.496"/>
    <m/>
    <m/>
    <m/>
    <n v="0"/>
    <m/>
    <x v="0"/>
    <s v="Inclusão - Demanda Intempestiva"/>
    <s v="N/A"/>
  </r>
  <r>
    <s v="TR_int_70"/>
    <s v="TR_INT_40_SECGP_7"/>
    <s v="TR_INT_40_SECGP_7"/>
    <s v="SECGP"/>
    <s v="SUDAS"/>
    <s v="N/A"/>
    <s v="Contratação de serviço de hospedagem da Plataforma Moodle (SECGP e Escola)"/>
    <x v="3"/>
    <n v="0"/>
    <n v="20000"/>
    <n v="0"/>
    <n v="16000"/>
    <n v="4000"/>
    <m/>
    <m/>
    <m/>
    <n v="0"/>
    <m/>
    <x v="0"/>
    <s v="Inclusão - Demanda Intempestiva"/>
    <s v="N/A"/>
  </r>
  <r>
    <s v="TR_int_71"/>
    <s v="TR_INT_41_SEGES_1"/>
    <s v="TR_INT_41_SEGES_1"/>
    <s v="SEGES"/>
    <s v="ASGES"/>
    <s v="N/A"/>
    <s v="Etiquetas adesivas para lixeiras - coleta seletiva"/>
    <x v="1"/>
    <n v="0"/>
    <n v="3388.33"/>
    <n v="0"/>
    <n v="2032.9979999999998"/>
    <n v="1355.3320000000001"/>
    <m/>
    <m/>
    <m/>
    <s v="0006769-37.2024.4.06.8000"/>
    <m/>
    <x v="0"/>
    <s v="Inclusão - Demanda Intempestiva"/>
    <s v="N/A"/>
  </r>
  <r>
    <s v="TR_int_72"/>
    <s v="TR_INT_42_SECAM_20"/>
    <s v="TR_INT_42_SECAM_20"/>
    <s v="SECAM"/>
    <s v="SUGED"/>
    <s v="N/A"/>
    <s v="Plataforma Fórum de Conhecimento Jurídico"/>
    <x v="1"/>
    <n v="0"/>
    <n v="161800"/>
    <n v="0"/>
    <n v="129440"/>
    <n v="32360"/>
    <m/>
    <m/>
    <m/>
    <s v="0001489-85.2024.4.06.8000  "/>
    <m/>
    <x v="0"/>
    <s v="Inclusão - Demanda Intempestiva"/>
    <s v="N/A"/>
  </r>
  <r>
    <s v="TR_int_73"/>
    <s v="TR_INT_43_SECAM_21"/>
    <s v="TR_INT_43_SECAM_21"/>
    <s v="SECAM"/>
    <s v="SUMES"/>
    <s v="N/A"/>
    <s v="Reparação das infiltrações, vazamentos, troca de registros e tubulações pertencentes e instalados nos prédios do TRF6 e SJMG."/>
    <x v="1"/>
    <n v="0"/>
    <n v="17169.04"/>
    <n v="0"/>
    <n v="10473.1144"/>
    <n v="6695.9256000000005"/>
    <m/>
    <m/>
    <m/>
    <n v="0"/>
    <m/>
    <x v="0"/>
    <s v="Inclusão - Demanda Intempestiva"/>
    <s v="N/A"/>
  </r>
  <r>
    <s v="TR_int_74"/>
    <s v="TR_INT_44_SECTI_9"/>
    <s v="TR_INT_44_SECTI_9"/>
    <s v="SECTI"/>
    <s v="-"/>
    <s v="N/A"/>
    <s v="SUPORTE - Solução de Segurança – RP (valor mensal) "/>
    <x v="3"/>
    <n v="0"/>
    <n v="7185"/>
    <n v="0"/>
    <n v="5029.5"/>
    <n v="2155.5"/>
    <m/>
    <m/>
    <m/>
    <s v="00061301920244068000"/>
    <m/>
    <x v="0"/>
    <s v="Inclusão - Demanda Intempestiva"/>
    <s v="N/A"/>
  </r>
  <r>
    <s v="TR_int_75"/>
    <s v="TR_INT_45_SECOF_6"/>
    <s v="TR_INT_45_SECOF_6"/>
    <s v="SECOF"/>
    <s v="SULIC"/>
    <s v="N/A"/>
    <s v="Publicação de matérias em jornal de grande circulação"/>
    <x v="0"/>
    <n v="0"/>
    <n v="6418.8000000000011"/>
    <n v="0"/>
    <n v="0"/>
    <n v="6418.8"/>
    <m/>
    <m/>
    <m/>
    <n v="0"/>
    <m/>
    <x v="0"/>
    <s v="Inclusão - Demanda Intempestiva"/>
    <s v="N/A"/>
  </r>
  <r>
    <s v="TR_int_76"/>
    <s v="TR_INT_46_SECGP_8"/>
    <s v="TR_INT_46_SECGP_8"/>
    <s v="SECGP"/>
    <s v="SUASA"/>
    <s v="N/A"/>
    <s v="Serviço de recolhimento de resíduos de serviços de saúde - Belo Horizonte"/>
    <x v="0"/>
    <n v="0"/>
    <n v="1860"/>
    <n v="0"/>
    <n v="1488"/>
    <n v="372"/>
    <m/>
    <m/>
    <m/>
    <n v="0"/>
    <m/>
    <x v="0"/>
    <s v="Inclusão - Demanda Intempestiva"/>
    <s v="N/A"/>
  </r>
  <r>
    <s v="TR_int_77"/>
    <s v="TR_INT_47_SECAM_22"/>
    <s v="TR_INT_47_SECAM_22"/>
    <s v="SECAM"/>
    <s v="SUSIT"/>
    <s v="N/A"/>
    <s v="Abastecimento dos veículos pertencentes à frota do TRF6"/>
    <x v="6"/>
    <n v="0"/>
    <n v="0"/>
    <n v="0"/>
    <n v="0"/>
    <n v="0"/>
    <m/>
    <m/>
    <m/>
    <n v="0"/>
    <s v="Agrupado na demanda de ID: TR_AGR_INT_1_SECAM_1"/>
    <x v="0"/>
    <s v="Exclusão - Demanda agrupada"/>
    <s v="N/A"/>
  </r>
  <r>
    <s v="TR_int_78"/>
    <s v="TR_INT_48_SECAM_23"/>
    <s v="TR_INT_48_SECAM_23"/>
    <s v="SECAM"/>
    <s v="DIEAR"/>
    <s v="N/A"/>
    <s v="Aditivo - Obra Plenário TRF6 - Ed. ERA"/>
    <x v="1"/>
    <n v="0"/>
    <n v="587788.28"/>
    <n v="0"/>
    <n v="0"/>
    <n v="587788.28"/>
    <m/>
    <m/>
    <m/>
    <n v="0"/>
    <m/>
    <x v="0"/>
    <s v="Inclusão - Demanda Intempestiva"/>
    <s v="N/A"/>
  </r>
  <r>
    <s v="TR_int_79"/>
    <s v="TR_INT_49_SECAM_24"/>
    <s v="Duplicada na planilha de orçamento - crédito e execução "/>
    <s v="SECAM"/>
    <s v="SUMES"/>
    <s v="N/A"/>
    <s v="Passagens aéreas - crédito autorizado/disponível"/>
    <x v="5"/>
    <n v="0"/>
    <n v="2677482.4500000002"/>
    <n v="0"/>
    <n v="482493.24"/>
    <n v="2194989.21"/>
    <m/>
    <m/>
    <m/>
    <n v="0"/>
    <m/>
    <x v="0"/>
    <s v="Inclusão - Demanda Intempestiva"/>
    <s v="N/A"/>
  </r>
  <r>
    <s v="TR_int_2"/>
    <s v="TR_INT_5_SECAM_2"/>
    <s v="TR_INT_5_SECAM_2"/>
    <s v="SECAM"/>
    <s v="SUSIT"/>
    <s v="N/A"/>
    <s v="Abastecimento da frota de veículos da SJMG – Capital e Subseções Judiciárias"/>
    <x v="0"/>
    <n v="0"/>
    <n v="240000"/>
    <n v="0"/>
    <n v="192000"/>
    <n v="48000"/>
    <m/>
    <m/>
    <m/>
    <n v="0"/>
    <m/>
    <x v="0"/>
    <s v="Inclusão - Demanda Intempestiva"/>
    <s v="N/A"/>
  </r>
  <r>
    <s v="TR_int_8"/>
    <s v="TR_INT_50_SECAM_25"/>
    <s v="TR_INT_50_SECAM_25"/>
    <s v="SECAM"/>
    <s v="SUMES"/>
    <s v="N/A"/>
    <s v="Aquisição de divisórias e ferragens BH (análise edital) - Obs. 4"/>
    <x v="1"/>
    <n v="0"/>
    <n v="291869"/>
    <n v="0"/>
    <n v="0"/>
    <n v="291869"/>
    <m/>
    <m/>
    <m/>
    <s v="0000146-54.2024"/>
    <m/>
    <x v="0"/>
    <s v="Inclusão - Demanda Intempestiva"/>
    <s v="N/A"/>
  </r>
  <r>
    <s v="TR_int_80"/>
    <s v="TR_INT_51_SECTI_10"/>
    <s v="TR_INT_51_SECTI_10"/>
    <s v="SECTI"/>
    <s v="-"/>
    <s v="N/A"/>
    <s v="Aquisição de 2.500 microcomputadores e 5.000 monitores (40% em 2024) - Observação 5"/>
    <x v="1"/>
    <n v="0"/>
    <n v="549982.41999999993"/>
    <n v="0"/>
    <n v="384987.6939999999"/>
    <n v="164994.72599999997"/>
    <m/>
    <m/>
    <m/>
    <s v="0002954-70.2024.4.01.8000"/>
    <m/>
    <x v="0"/>
    <s v="Inclusão - Demanda Intempestiva"/>
    <s v="N/A"/>
  </r>
  <r>
    <s v="TR_int_81"/>
    <s v="TR_INT_52_SECTI_11"/>
    <s v="TR_INT_52_SECTI_11"/>
    <s v="SECTI"/>
    <s v="-"/>
    <s v="N/A"/>
    <s v="Aquisição de 780 monitores "/>
    <x v="1"/>
    <n v="0"/>
    <n v="397800"/>
    <n v="0"/>
    <n v="278460"/>
    <n v="119340"/>
    <m/>
    <m/>
    <m/>
    <s v="0012343-75.2023.4.06.8000"/>
    <m/>
    <x v="0"/>
    <s v="Inclusão - Demanda Intempestiva"/>
    <s v="N/A"/>
  </r>
  <r>
    <s v="TR_int_82"/>
    <s v="TR_INT_53_SECAM_26"/>
    <s v="TR_INT_53_SECAM_26"/>
    <s v="SECAM"/>
    <s v="SUMES"/>
    <s v="N/A"/>
    <s v="Aquisição de copos biodegradáveis"/>
    <x v="0"/>
    <n v="0"/>
    <n v="3062.5"/>
    <n v="0"/>
    <n v="2143.75"/>
    <n v="918.75"/>
    <m/>
    <m/>
    <m/>
    <s v="0005889-45.2024.4.06.8000"/>
    <s v="0014384-15.2023.4.06.8000"/>
    <x v="0"/>
    <s v="Inclusão - Demanda Intempestiva"/>
    <s v="N/A"/>
  </r>
  <r>
    <s v="TR_int_84"/>
    <s v="TR_INT_55_SECAM_27"/>
    <s v="TR_INT_55_SECAM_27"/>
    <s v="SECAM"/>
    <s v="SUMES"/>
    <s v="N/A"/>
    <s v="Aquisição de frigobares e geladeiras - Crédito Tramitando/Empenhado"/>
    <x v="1"/>
    <n v="0"/>
    <n v="48448.36"/>
    <n v="0"/>
    <n v="38758.688000000002"/>
    <n v="9689.6720000000005"/>
    <m/>
    <m/>
    <m/>
    <s v="0005019-97.2024.4.06.8000"/>
    <m/>
    <x v="0"/>
    <s v="Inclusão - Demanda Intempestiva"/>
    <s v="N/A"/>
  </r>
  <r>
    <s v="TR_int_85"/>
    <s v="TR_INT_56_SECAM_29"/>
    <s v="TR_INT_56_SECAM_29"/>
    <s v="SECAM"/>
    <s v="SUMES"/>
    <s v="N/A"/>
    <s v="Aquisição de poltronas &quot;costela&quot; para o Plenário do TRF6"/>
    <x v="1"/>
    <n v="0"/>
    <n v="74589.399999999994"/>
    <n v="0"/>
    <n v="0"/>
    <n v="74589.399999999994"/>
    <m/>
    <m/>
    <m/>
    <s v="0004749-73.2024.4.06.8000"/>
    <m/>
    <x v="0"/>
    <s v="Inclusão - Demanda Intempestiva"/>
    <s v="N/A"/>
  </r>
  <r>
    <s v="TR_int_86"/>
    <s v="TR_INT_57_SECAM_30"/>
    <s v="TR_INT_57_SECAM_30"/>
    <s v="SECAM"/>
    <s v="SUMES"/>
    <s v="N/A"/>
    <s v="Aquisição de solução para controle patrimonial "/>
    <x v="3"/>
    <n v="0"/>
    <n v="0"/>
    <n v="0"/>
    <n v="0"/>
    <n v="0"/>
    <m/>
    <m/>
    <m/>
    <n v="0"/>
    <s v="Adiada para 2025"/>
    <x v="0"/>
    <s v="Inclusão - Demanda Intempestiva"/>
    <s v="N/A"/>
  </r>
  <r>
    <s v="TR_int_87"/>
    <s v="TR_INT_58_SECAM_31"/>
    <s v="TR_INT_58_SECAM_31"/>
    <s v="SECAM"/>
    <s v="DIEAR"/>
    <s v="N/A"/>
    <s v="Contratação de fiscalização p/reforma do Pilotis do Edif. ERA - TRF6"/>
    <x v="3"/>
    <n v="0"/>
    <n v="15631"/>
    <n v="0"/>
    <n v="0"/>
    <n v="15631"/>
    <m/>
    <m/>
    <m/>
    <n v="0"/>
    <m/>
    <x v="0"/>
    <s v="Inclusão - Demanda Intempestiva"/>
    <s v="N/A"/>
  </r>
  <r>
    <s v="TR_int_88"/>
    <s v="TR_INT_59_SECAM_32"/>
    <s v="TR_INT_59_SECAM_32"/>
    <s v="SECAM"/>
    <s v="DIEAR"/>
    <s v="N/A"/>
    <s v="Contratação de serviços p/reforma do Pilotis do Edif. ERA - TRF6"/>
    <x v="3"/>
    <n v="0"/>
    <n v="446600"/>
    <n v="0"/>
    <n v="0"/>
    <n v="446600"/>
    <m/>
    <m/>
    <m/>
    <n v="0"/>
    <m/>
    <x v="0"/>
    <s v="Inclusão - Demanda Intempestiva"/>
    <s v="N/A"/>
  </r>
  <r>
    <s v="TR_int_20"/>
    <s v="TR_INT_6_SECAM_3"/>
    <s v="TR_INT_6_SECAM_3"/>
    <s v="SECAM"/>
    <s v="DIEAR"/>
    <s v="N/A"/>
    <s v="Contratação de projetos p/reforma do Pilotis do Edif. ERA - TRF6"/>
    <x v="0"/>
    <n v="0"/>
    <n v="45987.49"/>
    <n v="0"/>
    <n v="0"/>
    <n v="45987.49"/>
    <m/>
    <m/>
    <m/>
    <s v="0000131-85.2024.4.06.8000"/>
    <m/>
    <x v="0"/>
    <s v="Inclusão - Demanda Intempestiva"/>
    <s v="N/A"/>
  </r>
  <r>
    <s v="TR_int_89"/>
    <s v="TR_INT_60_SECOF_7"/>
    <s v="TR_INT_60_SECOF_7"/>
    <s v="SECOF"/>
    <s v="SUCEF"/>
    <s v="N/A"/>
    <s v="Licença anual de Sistema de Gestão Tributária"/>
    <x v="2"/>
    <n v="0"/>
    <n v="0"/>
    <n v="0"/>
    <n v="0"/>
    <n v="0"/>
    <m/>
    <m/>
    <m/>
    <n v="0"/>
    <m/>
    <x v="0"/>
    <s v="Inclusão - Demanda Intempestiva"/>
    <s v="N/A"/>
  </r>
  <r>
    <s v="TR_int_9"/>
    <s v="TR_INT_61_SECAM_33"/>
    <s v="TR_INT_61_SECAM_33"/>
    <s v="SECAM"/>
    <s v="SUMES"/>
    <s v="N/A"/>
    <s v="Aquisição de gêneros alimentícios e hortifrutigranjeiros para lanche "/>
    <x v="5"/>
    <n v="0"/>
    <n v="45758.080000000002"/>
    <n v="0"/>
    <n v="0"/>
    <n v="45758.080000000002"/>
    <s v="100%2G"/>
    <m/>
    <m/>
    <s v="00203781"/>
    <m/>
    <x v="0"/>
    <s v="Inclusão - Demanda Intempestiva"/>
    <s v="N/A"/>
  </r>
  <r>
    <s v="TR_int_90"/>
    <s v="TR_INT_62_SECTI_12"/>
    <s v="TR_INT_62_SECTI_12"/>
    <s v="SECTI"/>
    <s v="-"/>
    <s v="N/A"/>
    <s v="Licença Github Copilot"/>
    <x v="2"/>
    <n v="0"/>
    <n v="0"/>
    <n v="0"/>
    <n v="0"/>
    <n v="0"/>
    <m/>
    <m/>
    <m/>
    <n v="0"/>
    <s v="Adiada para 2025"/>
    <x v="0"/>
    <s v="Nenhuma. Apesar de intempestiva, já foi manifestada a desistência"/>
    <s v="N/A"/>
  </r>
  <r>
    <s v="TR_int_91"/>
    <s v="TR_INT_63_SECAM_34"/>
    <s v="TR_INT_63_SECAM_34"/>
    <s v="SECAM"/>
    <s v="SUSIT"/>
    <s v="N/A"/>
    <s v="Manutenção dos veículos pertencentes à frota do TRF6"/>
    <x v="6"/>
    <n v="0"/>
    <n v="0"/>
    <n v="0"/>
    <n v="0"/>
    <n v="0"/>
    <m/>
    <m/>
    <m/>
    <n v="0"/>
    <s v="Agrupado na demanda de ID: TR_AGR_INT_1_SECAM_1"/>
    <x v="0"/>
    <s v="Nenhuma. Demanda agrupada/incorporada em outra"/>
    <s v="N/A"/>
  </r>
  <r>
    <s v="TR_int_92"/>
    <s v="TR_INT_64_SECAM_35"/>
    <s v="TR_INT_64_SECAM_35"/>
    <s v="SECAM"/>
    <s v="SUMES"/>
    <s v="N/A"/>
    <s v="Material e Ferramentas para manutenção predial - Repetição do Lote 1 por ter sido revogado"/>
    <x v="3"/>
    <n v="0"/>
    <n v="5062.8"/>
    <n v="0"/>
    <n v="3543.96"/>
    <n v="1518.84"/>
    <m/>
    <m/>
    <m/>
    <s v="0000279-33.2023.4.06.8000"/>
    <m/>
    <x v="0"/>
    <s v="Inclusão - Demanda Intempestiva"/>
    <s v="N/A"/>
  </r>
  <r>
    <s v="TR_int_93"/>
    <s v="TR_INT_65_SECAM_36"/>
    <s v="TR_INT_65_SECAM_36"/>
    <s v="SECAM"/>
    <s v="SUSIT"/>
    <s v="N/A"/>
    <s v="Material para impressão de crachá e cordão e carteira de couro"/>
    <x v="1"/>
    <n v="0"/>
    <n v="43857.5"/>
    <n v="0"/>
    <n v="30700.249999999996"/>
    <n v="13157.25"/>
    <m/>
    <m/>
    <m/>
    <s v="0007434-87.2023.4.06.8000"/>
    <m/>
    <x v="0"/>
    <s v="Inclusão - Demanda Intempestiva"/>
    <s v="N/A"/>
  </r>
  <r>
    <s v="TR_int_94"/>
    <s v="TR_INT_66_SECAM_37"/>
    <s v="TR_INT_66_SECAM_37"/>
    <s v="SECAM"/>
    <s v="SUSIT"/>
    <s v="N/A"/>
    <s v="Reposição de peças automotivas aos veículos pertencentes à frota do TRF6"/>
    <x v="6"/>
    <n v="0"/>
    <n v="0"/>
    <n v="0"/>
    <n v="0"/>
    <n v="0"/>
    <m/>
    <m/>
    <m/>
    <n v="0"/>
    <s v="Agrupado na demanda de ID: TR_AGR_INT_1_SECAM_1"/>
    <x v="0"/>
    <s v="Nenhuma. Demanda agrupada/incorporada em outra"/>
    <s v="N/A"/>
  </r>
  <r>
    <s v="TR_int_95"/>
    <s v="TR_INT_67_SECAM_38"/>
    <s v="TR_INT_67_SECAM_38"/>
    <s v="SECAM"/>
    <s v="SUSIT"/>
    <s v="N/A"/>
    <s v="Seguro dos veículos - frota da Seção Judiciária de MG - Capital e Subseções"/>
    <x v="1"/>
    <n v="0"/>
    <n v="123437.02"/>
    <n v="0"/>
    <n v="123437.02"/>
    <n v="0"/>
    <m/>
    <m/>
    <m/>
    <s v="0007879-71.2024.4.06.8000"/>
    <m/>
    <x v="0"/>
    <s v="Inclusão - Demanda Intempestiva"/>
    <s v="N/A"/>
  </r>
  <r>
    <s v="TR_int_96"/>
    <s v="TR_INT_68_SECOF_8"/>
    <s v="TR_INT_68_SECOF_8"/>
    <s v="SECOF"/>
    <s v="SULIC"/>
    <s v="N/A"/>
    <s v="Sistema de Estimativa de preço das contratações do órgão"/>
    <x v="1"/>
    <n v="0"/>
    <n v="21959.5"/>
    <n v="0"/>
    <n v="10979.75"/>
    <n v="10979.75"/>
    <m/>
    <m/>
    <m/>
    <s v="0002905-88.2024.4.06.8000"/>
    <m/>
    <x v="0"/>
    <s v="Inclusão - Demanda Intempestiva"/>
    <s v="N/A"/>
  </r>
  <r>
    <s v="TR_int_21"/>
    <s v="TR_INT_7_SECOF_2"/>
    <s v="TR_INT_7_SECOF_2"/>
    <s v="SECOF"/>
    <s v="SUDAS"/>
    <s v="N/A"/>
    <s v="Contratação de seguro coletivo contra acidentes pessoais para estagiários e presetadores de serviço voluntário"/>
    <x v="0"/>
    <n v="0"/>
    <n v="14256"/>
    <n v="0"/>
    <n v="11404.800000000001"/>
    <n v="2851.2000000000003"/>
    <m/>
    <m/>
    <m/>
    <n v="0"/>
    <m/>
    <x v="0"/>
    <s v="Inclusão - Demanda Intempestiva"/>
    <s v="N/A"/>
  </r>
  <r>
    <s v="TR_int_22"/>
    <s v="TR_INT_8_SECAM_4"/>
    <s v="TR_INT_8_SECAM_4"/>
    <s v="SECAM"/>
    <s v="SUGED"/>
    <s v="N/A"/>
    <s v="Correios - malote, correspondências, Sedex, etc"/>
    <x v="0"/>
    <n v="0"/>
    <n v="720000"/>
    <n v="0"/>
    <n v="576000"/>
    <n v="144000"/>
    <m/>
    <m/>
    <m/>
    <s v="0027469-24.2019.4.01.8008"/>
    <m/>
    <x v="0"/>
    <s v="Inclusão - Demanda Intempestiva"/>
    <s v="N/A"/>
  </r>
  <r>
    <s v="TR_int_24"/>
    <s v="TR_INT_9_SECAM_5"/>
    <s v="TR_INT_9_SECAM_5"/>
    <s v="SECAM"/>
    <s v="SUSIT"/>
    <s v="N/A"/>
    <s v="Equipamentos de Segurança 100% em 2024"/>
    <x v="3"/>
    <n v="0"/>
    <n v="140886.75"/>
    <n v="0"/>
    <n v="70443.375"/>
    <n v="70443.375"/>
    <m/>
    <m/>
    <m/>
    <n v="0"/>
    <m/>
    <x v="0"/>
    <s v="Inclusão - Demanda Intempestiva"/>
    <s v="N/A"/>
  </r>
  <r>
    <m/>
    <s v="TR_INT_97_SECAM_39"/>
    <s v="TR_INT_97_SECAM_39"/>
    <s v="SECAM"/>
    <s v="SUSIT"/>
    <m/>
    <s v="Contratação de serviços para a elaboração de planos de emergência para os prédios da Justiça Federal em Belo Horizonte, em atendimento à normatização do Corpo de Bombeiros"/>
    <x v="1"/>
    <m/>
    <n v="22000"/>
    <n v="0"/>
    <n v="14740"/>
    <n v="7260"/>
    <m/>
    <m/>
    <m/>
    <s v="0008520-59.2024.4.06.8000"/>
    <m/>
    <x v="0"/>
    <s v="Inclusão - Demanda Intempestiva"/>
    <s v="N/A"/>
  </r>
  <r>
    <s v="TR_INT_98"/>
    <s v="TR_INT_98_SECAM_40"/>
    <s v="TR_INT_98_SECAM_40"/>
    <s v="SECAM"/>
    <s v="SEADI/SUMES"/>
    <s v="N/A"/>
    <s v="Serviços de multimídia, destinada a Sessão Solene de Posse dos Novos Dirigentes do TRF6, incluindo a locação de equipamentos, acessórios, estrutura, operação dos equipamentos, disponibilização de equipe necessária, montagem e desmontagem, a ser realizada no Grande Teatro do Palácio das Artes"/>
    <x v="1"/>
    <n v="0"/>
    <n v="45315"/>
    <n v="0"/>
    <n v="0"/>
    <n v="45315"/>
    <s v="-"/>
    <m/>
    <m/>
    <s v="0010124-55.2024.4.06.8000"/>
    <s v="Dispensa, data de entrega dos itens 22/08/2024, entrega à SECOF em 06/08/2024"/>
    <x v="0"/>
    <s v="Inclusão - Demanda Intempestiva"/>
    <s v="N/A"/>
  </r>
  <r>
    <m/>
    <s v="TR_INT_99_ASCER_1"/>
    <s v="Não consta na planilha de orçamento"/>
    <s v="ASCER"/>
    <m/>
    <s v="N/A"/>
    <s v="Contratação de serviço de organização de evento institucional"/>
    <x v="1"/>
    <n v="0"/>
    <n v="17638"/>
    <n v="0"/>
    <n v="0"/>
    <n v="17638"/>
    <s v="-"/>
    <m/>
    <m/>
    <s v="0009345-03.2024.4.06.8000"/>
    <s v="Dispensa, prestação do serviço em 23/08/2024, entrega à SECOF em 01/08/2024"/>
    <x v="0"/>
    <s v="Inclusão - Demanda Intempestiva"/>
    <s v="N/A"/>
  </r>
  <r>
    <n v="1"/>
    <s v="TR_PCA_1_SECGP_1"/>
    <s v="TR_PCA_1_SECGP_1"/>
    <s v="SECGP"/>
    <s v="SUASA"/>
    <s v="Material de consumo dos consultório médico, odontológico e de psicologia"/>
    <s v="Material de consumo dos consultório médico, odontológico e de psicologia"/>
    <x v="3"/>
    <n v="8000"/>
    <n v="8000"/>
    <n v="0"/>
    <n v="6400"/>
    <n v="1600"/>
    <s v="Proporcional à quantidade de servidores em cada grau (80/20)"/>
    <s v="Alta"/>
    <s v="N"/>
    <s v="0002977-12.2023.4.06.8000"/>
    <m/>
    <x v="1"/>
    <s v="N/A"/>
    <s v="Não"/>
  </r>
  <r>
    <n v="10"/>
    <s v="TR_PCA_10_SECAM_3"/>
    <s v="TR_PCA_10_SECAM_3"/>
    <s v="SECAM"/>
    <s v="SUGED"/>
    <s v="Aquisição de livros"/>
    <s v="Aquisição de livros compartilhada com CJF - não há prazo previsto"/>
    <x v="3"/>
    <n v="50000"/>
    <n v="50000"/>
    <n v="0"/>
    <n v="40000"/>
    <n v="10000"/>
    <s v="80%1G, 20%2G"/>
    <s v="Baixa"/>
    <s v="S"/>
    <s v="0001387-63.2024.4.06.8000 "/>
    <m/>
    <x v="1"/>
    <s v="N/A"/>
    <s v="Não"/>
  </r>
  <r>
    <n v="11"/>
    <s v="TR_PCA_11_SECAM_4"/>
    <s v="Não consta na planilha de orçamento, pois excluída"/>
    <s v="SECAM"/>
    <s v="-"/>
    <s v="Contratação da base de dados de livros online"/>
    <s v="Contratação da base de dados de livros online"/>
    <x v="7"/>
    <n v="150000"/>
    <n v="0"/>
    <n v="150000"/>
    <n v="0"/>
    <n v="0"/>
    <s v="80%1G, 20%2G"/>
    <s v="Baixa"/>
    <s v="S"/>
    <s v="-"/>
    <s v="substituída por 0001489-85.2024.4.06.8000"/>
    <x v="1"/>
    <s v="Exclusão / Desistência"/>
    <s v="N/A"/>
  </r>
  <r>
    <n v="12"/>
    <s v="TR_PCA_12_SECAM_5"/>
    <s v="TR_PCA_12_SECAM_5"/>
    <s v="SECAM"/>
    <s v="SUGED"/>
    <s v="Contratação da base de dados de doutrina online"/>
    <s v="Contratação da base de dados de doutrina online -JUS Brasil"/>
    <x v="2"/>
    <n v="150000"/>
    <n v="0"/>
    <n v="150000"/>
    <n v="0"/>
    <n v="0"/>
    <s v="80%1G, 20%2G"/>
    <s v="Baixa"/>
    <s v="S"/>
    <s v="0001489-85.2024.4.06.8000_x000a__x000a_"/>
    <m/>
    <x v="1"/>
    <s v="Exclusão / Desistência"/>
    <s v="N/A"/>
  </r>
  <r>
    <n v="13"/>
    <s v="TR_PCA_13_SECAM_6"/>
    <s v="TR_PCA_13_SECAM_6"/>
    <s v="SECAM"/>
    <s v="SUGED"/>
    <s v="Serviço de conservação dos processos antigos relativos à primeira fase da Justiça Federal"/>
    <s v="Serviço de conservação dos processos antigos relativos à 1ª fase da JF"/>
    <x v="3"/>
    <n v="50000"/>
    <n v="50000"/>
    <n v="0"/>
    <n v="40000"/>
    <n v="10000"/>
    <s v="80%1G, 20%2G"/>
    <s v="Baixa"/>
    <s v="N"/>
    <s v="0010372-06.2022.4.01.8008"/>
    <m/>
    <x v="1"/>
    <s v="N/A"/>
    <s v="Não"/>
  </r>
  <r>
    <n v="14"/>
    <s v="TR_PCA_14_SECAM_7"/>
    <s v="Não consta na planilha de orçamento, pois excluída"/>
    <s v="SECAM"/>
    <s v="-"/>
    <s v="Projeto de atualização da exposição de longa duração para o TRF6"/>
    <s v="Projeto de atualização da exposição de longa duração para o TRF6"/>
    <x v="7"/>
    <n v="500000"/>
    <n v="0"/>
    <n v="500000"/>
    <n v="0"/>
    <n v="0"/>
    <s v="80%1G, 20%2G"/>
    <s v="Baixa"/>
    <s v="N"/>
    <s v="-"/>
    <m/>
    <x v="1"/>
    <s v="Exclusão / Desistência"/>
    <s v="N/A"/>
  </r>
  <r>
    <n v="15"/>
    <s v="TR_PCA_15_SECAM_8"/>
    <s v="Não consta na planilha de orçamento, pois excluída"/>
    <s v="SECAM"/>
    <s v="-"/>
    <s v="Painel do centro de memória junto ao Plenário"/>
    <s v="Painel do centro de memória junto ao Plenário"/>
    <x v="7"/>
    <n v="200000"/>
    <n v="0"/>
    <n v="200000"/>
    <n v="0"/>
    <n v="0"/>
    <s v="80%1G, 20%2G"/>
    <s v="Baixa"/>
    <s v="N"/>
    <s v="-"/>
    <m/>
    <x v="1"/>
    <s v="Exclusão / Desistência"/>
    <s v="N/A"/>
  </r>
  <r>
    <n v="16"/>
    <s v="TR_PCA_16_SECAM_9"/>
    <s v="TR_PCA_16_SECAM_9"/>
    <s v="SECAM"/>
    <s v="SUGED"/>
    <s v="Renovação da assinatura de plataforma eletrônica na área de licitações e contratos"/>
    <s v="Renovação assinatura de plataforma eletrônica na área de licitações e contratos - atual vence em 25/12/24"/>
    <x v="3"/>
    <n v="7679.6"/>
    <n v="7679.6"/>
    <n v="0"/>
    <n v="6143.68"/>
    <n v="1535.92"/>
    <s v="80%1G, 20%2G"/>
    <s v="Baixa"/>
    <s v="N"/>
    <s v="0001392-85.2024.4.06.8000"/>
    <m/>
    <x v="1"/>
    <s v="N/A"/>
    <s v="Não"/>
  </r>
  <r>
    <n v="17"/>
    <s v="TR_PCA_17_SECAM_10"/>
    <s v="Não consta na planilha de orçamento, pois excluída"/>
    <s v="SECAM"/>
    <s v="-"/>
    <s v="Aquisição de arquivo deslizante"/>
    <s v="Aquisição de arquivo deslizante"/>
    <x v="7"/>
    <n v="500000"/>
    <n v="0"/>
    <n v="500000"/>
    <n v="0"/>
    <n v="0"/>
    <s v="80%1G, 20%2G"/>
    <s v="Baixa"/>
    <s v="S"/>
    <s v="-"/>
    <m/>
    <x v="1"/>
    <s v="Exclusão / Desistência"/>
    <s v="N/A"/>
  </r>
  <r>
    <n v="18"/>
    <s v="TR_PCA_18_SECAM_11"/>
    <s v="TR_PCA_18_SECAM_11"/>
    <s v="SECAM"/>
    <s v="SUGED"/>
    <s v="Mapoteca com 10 gavetas"/>
    <s v="Mapoteca com 10 gavetas"/>
    <x v="3"/>
    <n v="10000"/>
    <n v="10000"/>
    <n v="0"/>
    <n v="8000"/>
    <n v="2000"/>
    <s v="80%1G, 20%2G"/>
    <s v="Baixa"/>
    <s v="N"/>
    <s v="0001391-03.2024.4.06.8000"/>
    <m/>
    <x v="1"/>
    <s v="N/A"/>
    <s v="Não"/>
  </r>
  <r>
    <n v="19"/>
    <s v="TR_PCA_19_SECAM_12"/>
    <s v="Não consta na planilha de orçamento, pois excluída"/>
    <s v="SECAM"/>
    <s v="-"/>
    <s v="Instalação de sala para guarda permanente com climatização de precisão no arquivo"/>
    <s v="Instalação de sala para guarda permanente com climatização de precisão no arquivo"/>
    <x v="7"/>
    <n v="400000"/>
    <n v="0"/>
    <n v="400000"/>
    <n v="0"/>
    <n v="0"/>
    <s v="80%1G, 20%2G"/>
    <s v="Média"/>
    <s v="N"/>
    <s v="-"/>
    <m/>
    <x v="1"/>
    <s v="Exclusão / Desistência"/>
    <s v="N/A"/>
  </r>
  <r>
    <n v="2"/>
    <s v="TR_PCA_2_SECGP_2"/>
    <s v="TR_PCA_2_SECGP_2"/>
    <s v="SECGP"/>
    <s v="SUASA"/>
    <s v="Aquisição de equipamentos para consultório odontológico"/>
    <s v="Aquisição de equipamentos para consultório odontológico"/>
    <x v="0"/>
    <n v="10000"/>
    <n v="6229"/>
    <n v="3771"/>
    <n v="4983.2000000000007"/>
    <n v="1245.8000000000002"/>
    <s v="Proporcional à quantidade de servidores em cada grau (80/20)"/>
    <s v="Alta"/>
    <s v="S"/>
    <s v="0006757-23.2024.4.06.8000"/>
    <m/>
    <x v="1"/>
    <s v="N/A"/>
    <s v="Sim"/>
  </r>
  <r>
    <n v="20"/>
    <s v="TR_PCA_20_SECAM_13"/>
    <s v="TR_PCA_20_SECAM_13"/>
    <s v="SECAM"/>
    <s v="SUGED"/>
    <s v="Contratação da base de dados de Biblioteca Virtual"/>
    <s v="Contratação da base de dados de Biblioteca Virtual – PEARSON"/>
    <x v="2"/>
    <n v="42000"/>
    <n v="0"/>
    <n v="42000"/>
    <n v="0"/>
    <n v="0"/>
    <s v="80%1G, 20%2G"/>
    <s v="Alta"/>
    <s v="S"/>
    <s v="0001390-18.2024.4.06.8000"/>
    <s v="Substituído PA 0001489-85"/>
    <x v="1"/>
    <s v="Exclusão / Desistência"/>
    <s v="N/A"/>
  </r>
  <r>
    <n v="21"/>
    <s v="TR_PCA_21_SECAM_14"/>
    <s v="TR_PCA_21_SECAM_14"/>
    <s v="SECAM"/>
    <s v="SUMES"/>
    <s v="Iluminação do porta pallet"/>
    <s v="Instalação de iluminação nas estantes porta-palets do galpão no Camargos"/>
    <x v="1"/>
    <n v="50000"/>
    <n v="119772.97"/>
    <n v="-69772.97"/>
    <n v="0"/>
    <n v="119772.97"/>
    <s v="80%1G, 20%2G"/>
    <s v="Baixa"/>
    <s v="N"/>
    <s v="0011964-37.2023.4.06.8000"/>
    <m/>
    <x v="1"/>
    <s v="N/A"/>
    <s v="Sim"/>
  </r>
  <r>
    <n v="22"/>
    <s v="TR_PCA_22_SECAM_15"/>
    <s v="TR_PCA_22_SECAM_15"/>
    <s v="SECAM"/>
    <s v="SUGED"/>
    <s v="Aquisição de carrinhos tipo supermercado"/>
    <s v="Aquisição de 10 carrinhos para transporte de processos"/>
    <x v="0"/>
    <n v="10000"/>
    <n v="5390"/>
    <n v="4610"/>
    <n v="4312"/>
    <n v="1078"/>
    <s v="80%1G, 20%2G"/>
    <s v="Baixa"/>
    <s v="N"/>
    <s v="0001721-97.2024.4.06.8000"/>
    <m/>
    <x v="1"/>
    <s v="N/A"/>
    <s v="Sim"/>
  </r>
  <r>
    <n v="23"/>
    <s v="TR_PCA_23_SECAM_16"/>
    <s v="TR_PCA_23_SECAM_16"/>
    <s v="SECAM"/>
    <s v="SUGED"/>
    <s v="Aquisição de escadas plataforma"/>
    <s v="Aquisição de 07 escadas plataforma"/>
    <x v="1"/>
    <n v="50000"/>
    <n v="21450"/>
    <n v="28550"/>
    <n v="17160"/>
    <n v="4290"/>
    <s v="80%1G, 20%2G"/>
    <s v="Média"/>
    <s v="N"/>
    <s v="0002735-19.2024.4.06.8000"/>
    <m/>
    <x v="1"/>
    <s v="N/A"/>
    <s v="Sim"/>
  </r>
  <r>
    <n v="24"/>
    <s v="TR_PCA_24_SECAM_17"/>
    <s v="TR_PCA_24_SECAM_17"/>
    <s v="SECAM"/>
    <s v="DIEAR"/>
    <s v="Projeto de Reforma da fachada do edifício-sede III da Justiça Federal de Minas Gerais em Belo Horizonte"/>
    <s v="Projeto p/reforma e revitalização da fachada do edifício III – ODC – Projetos e Reformas"/>
    <x v="1"/>
    <n v="460000"/>
    <n v="616253.25"/>
    <n v="-156253.25"/>
    <n v="462189.9375"/>
    <n v="154063.3125"/>
    <s v="ODC (75% IG, 25%2G); ERA(100%2G); AFP(100%1G)"/>
    <s v="Alta"/>
    <s v="N"/>
    <s v="0000985-79.2024.4.06.8000"/>
    <m/>
    <x v="1"/>
    <s v="N/A"/>
    <s v="Sim"/>
  </r>
  <r>
    <n v="25"/>
    <s v="TR_PCA_25_SECAM_18"/>
    <s v="Não consta na planilha de orçamento, pois excluída"/>
    <s v="SECAM"/>
    <s v="-"/>
    <s v="Fiscalização do Projeto de Reforma da fachada do edifício-sede III da Justiça Federal de Minas Gerais em Belo Horizonte"/>
    <s v="Fiscalização do Projeto de Reforma da fachada do edifício-sede III da Justiça Federal de Minas Gerais em Belo Horizonte"/>
    <x v="7"/>
    <n v="230000"/>
    <n v="0"/>
    <n v="230000"/>
    <n v="0"/>
    <n v="0"/>
    <s v="ODC (75% IG, 25%2G); ERA(100%2G); AFP(100%1G)"/>
    <s v="Alta"/>
    <s v="N"/>
    <s v="-"/>
    <s v="Repetida com a demanda de id TR_PCA_28_SECAM_18"/>
    <x v="1"/>
    <s v="Exclusão / Desistência"/>
    <s v="N/A"/>
  </r>
  <r>
    <n v="26"/>
    <s v="TR_PCA_26_SECAM_19"/>
    <s v="TR_PCA_26_SECAM_19"/>
    <s v="SECAM"/>
    <s v="SUGED"/>
    <s v="Aquisição de pastas para arquivo permanente"/>
    <s v="Aquisição de pastas para arquivo permanente"/>
    <x v="3"/>
    <n v="60000"/>
    <n v="60000"/>
    <n v="0"/>
    <n v="48000"/>
    <n v="12000"/>
    <s v="80%1G, 20%2G"/>
    <s v="Baixa"/>
    <s v="N"/>
    <s v="0001413-612024.4.06.8000 "/>
    <m/>
    <x v="1"/>
    <s v="N/A"/>
    <s v="Não"/>
  </r>
  <r>
    <n v="27"/>
    <s v="TR_PCA_27_SECAM_20"/>
    <s v="Não consta na planilha de orçamento, pois excluída"/>
    <s v="SECAM"/>
    <s v="-"/>
    <s v="Execução de Reforma da fachada do edifício-sede III da Justiça Federal de Minas Gerais em Belo Horizonte"/>
    <s v="Execução de Reforma da fachada do edifício-sede III da Justiça Federal de Minas Gerais em Belo"/>
    <x v="7"/>
    <n v="0"/>
    <n v="0"/>
    <n v="0"/>
    <n v="0"/>
    <n v="0"/>
    <m/>
    <s v="Alta"/>
    <s v="N"/>
    <s v="-"/>
    <m/>
    <x v="1"/>
    <s v="Exclusão / Desistência"/>
    <s v="N/A"/>
  </r>
  <r>
    <n v="28"/>
    <s v="TR_PCA_28_SECAM_21"/>
    <s v="Não consta na planilha de orçamento, pois excluída"/>
    <s v="SECAM"/>
    <s v="-"/>
    <s v="Fiscalização do Projeto de Reforma da fachada do edifício-sede III da Justiça Federal de Minas Gerais em Belo Horizonte"/>
    <s v="Fiscalização do Projeto de Reforma da fachada do edifício-sede III da Justiça Federal de Minas Gerais_x000a_em Belo Horizonte"/>
    <x v="7"/>
    <n v="0"/>
    <n v="0"/>
    <n v="0"/>
    <n v="0"/>
    <n v="0"/>
    <m/>
    <s v="Alta"/>
    <s v="N"/>
    <s v="-"/>
    <s v="Repetida com a demanda de id TR_PCA_25_SECAM_18"/>
    <x v="1"/>
    <s v="Exclusão / Desistência"/>
    <s v="N/A"/>
  </r>
  <r>
    <n v="29"/>
    <s v="TR_PCA_29_SECAM_22"/>
    <s v="Não consta na planilha de orçamento, pois excluída"/>
    <s v="SECAM"/>
    <s v="-"/>
    <s v="Execução da SUBSTITUIÇÃO DE TUBULAÇÕES DE FERRO DO EDIFÍCIO-SEDE I EM BELO HORIZONTE."/>
    <s v="Execução da SUBSTITUIÇÃO DE TUBULAÇÕES DE FERRO DO EDIFÍCIO-SEDE I EM BELO_x000a_HORIZONTE."/>
    <x v="7"/>
    <n v="0"/>
    <n v="0"/>
    <n v="0"/>
    <n v="0"/>
    <n v="0"/>
    <m/>
    <s v="Alta"/>
    <s v="N"/>
    <s v="-"/>
    <m/>
    <x v="1"/>
    <s v="Exclusão / Desistência"/>
    <s v="N/A"/>
  </r>
  <r>
    <n v="3"/>
    <s v="TR_PCA_3_SECGP_3"/>
    <s v="TR_PCA_3_SECGP_3"/>
    <s v="SECGP"/>
    <s v="SUASA"/>
    <s v="Manutenção preventiva e corretiva do equipamento do consultório odontológico do Nubes"/>
    <s v="Manutenção do equipamento do consultório odontológico do Nubes - Belo Horizonte"/>
    <x v="0"/>
    <n v="13200"/>
    <n v="11760"/>
    <n v="1440"/>
    <n v="9408"/>
    <n v="2352"/>
    <s v="Proporcional à quantidade de servidores em cada grau (80/20)"/>
    <s v="Alta"/>
    <s v="S"/>
    <n v="0"/>
    <m/>
    <x v="1"/>
    <s v="N/A"/>
    <s v="Sim"/>
  </r>
  <r>
    <n v="30"/>
    <s v="TR_PCA_30_SECAM_23"/>
    <s v="Não consta na planilha de orçamento, pois excluída"/>
    <s v="SECAM"/>
    <s v="DIEAR"/>
    <s v="Projeto luminotécnico, climatização e forro do Edifício-sede I em BH (execução)"/>
    <m/>
    <x v="6"/>
    <n v="100000"/>
    <n v="0"/>
    <n v="100000"/>
    <n v="0"/>
    <n v="0"/>
    <s v="ODC (75% IG, 25%2G); ERA(100%2G); AFP(100%1G)"/>
    <s v="Média"/>
    <s v="N"/>
    <n v="0"/>
    <s v="Agrupada na demanda TR_AGR_PCA_2_SECAM_2"/>
    <x v="1"/>
    <s v="Exclusão - demanda agrupada/incorporada em outra"/>
    <s v="Sim"/>
  </r>
  <r>
    <n v="31"/>
    <s v="TR_PCA_31_SECAM_24"/>
    <s v="Não consta na planilha de orçamento, pois excluída"/>
    <s v="SECAM"/>
    <s v="DIEAR"/>
    <s v="Projeto luminotécnico, climatização e forro do Edifício-sede I em BH (fiscalização)"/>
    <m/>
    <x v="6"/>
    <n v="50000"/>
    <n v="0"/>
    <n v="50000"/>
    <n v="0"/>
    <n v="0"/>
    <s v="ODC (75% IG, 25%2G); ERA(100%2G); AFP(100%1G)"/>
    <s v="Média"/>
    <s v="N"/>
    <s v="-"/>
    <s v="Agrupada na demanda TR_AGR_PCA_2_SECAM_2"/>
    <x v="1"/>
    <s v="Exclusão - demanda agrupada/incorporada em outra"/>
    <s v="N/A"/>
  </r>
  <r>
    <n v="32"/>
    <s v="TR_PCA_32_SECAM_25"/>
    <s v="TR_PCA_32_SECAM_25"/>
    <s v="SECAM"/>
    <s v="DIEAR"/>
    <s v="CONTRATAÇÃO DE LAUDO DE ACESSIBILIDADE para os 3 Edifícios-sede"/>
    <s v="CONTRATAÇÃO DE LAUDO DE ACESSIBILIDADE para os 3 Edifícios-sede em Belo Horizont"/>
    <x v="3"/>
    <n v="0"/>
    <n v="300000"/>
    <n v="-300000"/>
    <n v="240000"/>
    <n v="60000"/>
    <m/>
    <s v="Alta"/>
    <s v="S"/>
    <n v="0"/>
    <m/>
    <x v="1"/>
    <s v="N/A"/>
    <s v="Sim"/>
  </r>
  <r>
    <n v="33"/>
    <s v="TR_PCA_33_SECAM_26"/>
    <s v="TR_PCA_33_SECAM_26"/>
    <s v="SECAM"/>
    <s v="DIEAR"/>
    <s v="OBRAS DE AJUSTES PARA OBTENÇÃO DE AVCB"/>
    <s v="Obras de ajustes para obtenção de AVCB – AFP"/>
    <x v="3"/>
    <n v="120000"/>
    <n v="120000"/>
    <n v="0"/>
    <n v="90000"/>
    <n v="30000"/>
    <s v="ODC (75% IG, 25%2G); ERA(100%2G); AFP(100%1G): Total 58%1G, 42%2G"/>
    <s v="Alta"/>
    <s v="N"/>
    <s v="0000032-18.2024.4.06.8000 "/>
    <m/>
    <x v="1"/>
    <s v="N/A"/>
    <s v="Não"/>
  </r>
  <r>
    <n v="34"/>
    <s v="TR_PCA_34_SECAM_27"/>
    <s v="Não consta na planilha de orçamento, pois excluída"/>
    <s v="SECAM"/>
    <s v="-"/>
    <s v="CONTRATAÇÃO DE LAUDO DE INSPEÇÃO PREDIAL PARA AS EDIFICAÇÕES DA JFMG EM BELO HORIZONTE E, SE POSSÍVEL, PARA O INTERIOR"/>
    <s v="CONTRATAÇÃO DE LAUDO DE INSPEÇÃO PREDIAL PARA AS EDIFICAÇÕES DA JFMG EM BELO HORIZONTE E, SE POSSÍVEL, PARA O INTERIOR"/>
    <x v="7"/>
    <n v="1164990"/>
    <n v="0"/>
    <n v="1164990"/>
    <n v="0"/>
    <n v="0"/>
    <m/>
    <s v="Alta"/>
    <s v="N"/>
    <s v="-"/>
    <m/>
    <x v="1"/>
    <s v="Exclusão / Desistência"/>
    <s v="N/A"/>
  </r>
  <r>
    <n v="35"/>
    <s v="TR_PCA_35_SECAM_28"/>
    <s v="Não consta na planilha de orçamento, pois excluída"/>
    <s v="SECAM"/>
    <s v="-"/>
    <s v="Serviço de Facilities para edifícios-sede da JFMG em BH"/>
    <s v="Serviço de Facilities para edifícios-sede da JFMG em BH"/>
    <x v="7"/>
    <n v="902423.44"/>
    <n v="0"/>
    <n v="902423.44"/>
    <n v="0"/>
    <n v="0"/>
    <s v="ODC (75% IG, 25%2G); ERA(100%2G); AFP(100%1G): Total 58%1G, 42%2G"/>
    <s v="Média"/>
    <s v="N"/>
    <s v="-"/>
    <m/>
    <x v="1"/>
    <s v="Exclusão / Desistência"/>
    <s v="N/A"/>
  </r>
  <r>
    <n v="36"/>
    <s v="TR_PCA_36_SECAM_29"/>
    <s v="Não consta na planilha de orçamento, pois excluída"/>
    <s v="SECAM"/>
    <s v="-"/>
    <s v="ELABORAÇÃO DE PROJETO AS BUILT PARA TODAS AS EDIFICAÇÕES DA JFMG"/>
    <s v="ELABORAÇÃO DE PROJETO AS BUILT PARA TODAS AS EDIFICAÇÕES DA JFMG"/>
    <x v="7"/>
    <n v="0"/>
    <n v="0"/>
    <n v="0"/>
    <n v="0"/>
    <n v="0"/>
    <m/>
    <s v="Média"/>
    <s v="N"/>
    <s v="-"/>
    <m/>
    <x v="1"/>
    <s v="Exclusão / Desistência"/>
    <s v="N/A"/>
  </r>
  <r>
    <n v="37"/>
    <s v="TR_PCA_37_SECAM_30"/>
    <s v="Não consta na planilha de orçamento, pois excluída"/>
    <s v="SECAM"/>
    <s v="-"/>
    <s v="CONSULTORIA PARA RENOVAÇÃO DE AVCB EM TODAS AS EDIFICAÇÕES DA JFMG"/>
    <s v="CONSULTORIA PARA RENOVAÇÃO DE AVCB EM TODAS AS EDIFICAÇÕES DA JFMG"/>
    <x v="7"/>
    <n v="283000"/>
    <n v="0"/>
    <n v="283000"/>
    <n v="0"/>
    <n v="0"/>
    <s v="90% para 1G e 10% para 2G"/>
    <s v="Alta"/>
    <s v="N"/>
    <s v="-"/>
    <m/>
    <x v="1"/>
    <s v="Exclusão / Desistência"/>
    <s v="N/A"/>
  </r>
  <r>
    <n v="38"/>
    <s v="TR_PCA_38_SECAM_31"/>
    <s v="TR_PCA_38_SECAM_31"/>
    <s v="SECAM"/>
    <s v="DIEAR"/>
    <s v="Serviço de elaboração de projetos por demanda"/>
    <s v="Serviço de elaboração de projetos por demanda"/>
    <x v="3"/>
    <n v="400000"/>
    <n v="100000"/>
    <n v="300000"/>
    <n v="90000"/>
    <n v="10000"/>
    <s v="90% para 1G e 10% para 2G"/>
    <s v="Alta"/>
    <s v="N"/>
    <n v="0"/>
    <m/>
    <x v="1"/>
    <s v="N/A"/>
    <s v="Sim"/>
  </r>
  <r>
    <n v="39"/>
    <s v="TR_PCA_39_SECAM_32"/>
    <s v="Não consta na planilha de orçamento, pois excluída"/>
    <s v="SECAM"/>
    <s v="-"/>
    <s v="DIAGNÓSTICO DE PATOLOGIAS NOS EDIFÍCIOS SEDE I E II DA JFMG EM BH"/>
    <s v="DIAGNÓSTICO DE PATOLOGIAS NOS EDIFÍCIOS SEDE I E II DA JFMG EM BH"/>
    <x v="7"/>
    <n v="70000"/>
    <n v="0"/>
    <n v="70000"/>
    <n v="0"/>
    <n v="0"/>
    <s v="ODC (75% IG, 25%2G); ERA(100%2G); AFP(100%1G)"/>
    <s v="Alta"/>
    <s v="N"/>
    <s v="-"/>
    <m/>
    <x v="1"/>
    <s v="Exclusão / Desistência"/>
    <s v="N/A"/>
  </r>
  <r>
    <n v="4"/>
    <s v="TR_PCA_4_SECGP_4"/>
    <s v="Não consta na planilha de orçamento, pois excluída"/>
    <s v="SECGP"/>
    <s v="-"/>
    <s v="Projeto de reforma de adequação do ambiente do consultório odontológico"/>
    <s v="Projeto de reforma de adequação do ambiente do consultório odontológico"/>
    <x v="7"/>
    <n v="0"/>
    <n v="0"/>
    <n v="0"/>
    <n v="0"/>
    <n v="0"/>
    <m/>
    <s v="Baixa"/>
    <s v="N"/>
    <s v="-"/>
    <m/>
    <x v="1"/>
    <s v="Exclusão / Desistência"/>
    <s v="N/A"/>
  </r>
  <r>
    <n v="40"/>
    <s v="TR_PCA_40_SECAM_33"/>
    <s v="TR_PCA_40_SECAM_33"/>
    <s v="SECAM"/>
    <s v="DIEAR"/>
    <s v="Projeto da mudança do Plano de Ocupação (reforma) - todos os edifícios sede"/>
    <s v="Projeto da mudança do Plano de Ocupação (reforma) - todos os edifícios sede"/>
    <x v="1"/>
    <n v="500000"/>
    <n v="421186.47"/>
    <n v="78813.530000000028"/>
    <n v="210593.23499999999"/>
    <n v="210593.23499999999"/>
    <m/>
    <s v="Média"/>
    <s v="N"/>
    <n v="0"/>
    <m/>
    <x v="1"/>
    <s v="N/A"/>
    <s v="Sim"/>
  </r>
  <r>
    <n v="41"/>
    <s v="TR_PCA_41_SECAM_34"/>
    <s v="Não consta na planilha de orçamento, pois excluída"/>
    <s v="SECAM"/>
    <s v="-"/>
    <s v="Execução da mudança do Plano de Ocupação (reforma) - todos os edifícios sede"/>
    <s v="Execução da mudança do Plano de Ocupação (reforma) - todos os edifícios sede"/>
    <x v="7"/>
    <n v="100000"/>
    <n v="0"/>
    <n v="100000"/>
    <n v="0"/>
    <n v="0"/>
    <m/>
    <s v="Média"/>
    <s v="N"/>
    <s v="-"/>
    <m/>
    <x v="1"/>
    <s v="Exclusão / Desistência"/>
    <s v="N/A"/>
  </r>
  <r>
    <n v="42"/>
    <s v="TR_PCA_42_SECAM_35"/>
    <s v="TR_PCA_42_SECAM_35"/>
    <s v="SECAM"/>
    <s v="DIEAR"/>
    <s v="Licença de Software de orçamento de obras"/>
    <s v="Software de gerenciamento/orçamento de obras TRF6 - 3 anos"/>
    <x v="0"/>
    <n v="20000"/>
    <n v="19200.400000000001"/>
    <n v="799.59999999999854"/>
    <n v="0"/>
    <n v="19200.400000000001"/>
    <s v="100%2G"/>
    <s v="Alta"/>
    <s v="S"/>
    <s v="0015343-83.2023.4.06.8000"/>
    <m/>
    <x v="1"/>
    <s v="N/A"/>
    <s v="Sim"/>
  </r>
  <r>
    <n v="43"/>
    <s v="TR_PCA_43_SECAM_36"/>
    <s v="Não consta na planilha de orçamento, pois excluída"/>
    <s v="SECAM"/>
    <s v="-"/>
    <s v="Guarita Edifício II - Execução"/>
    <s v="Guarita Edifício II - Execução"/>
    <x v="7"/>
    <n v="100000"/>
    <n v="0"/>
    <n v="100000"/>
    <n v="0"/>
    <n v="0"/>
    <s v="100% 2G"/>
    <s v="Baixa"/>
    <s v="N"/>
    <s v="-"/>
    <m/>
    <x v="1"/>
    <s v="Exclusão / Desistência"/>
    <s v="N/A"/>
  </r>
  <r>
    <n v="44"/>
    <s v="TR_PCA_44_SECAM_37"/>
    <s v="TR_PCA_44_SECAM_37"/>
    <s v="SECAM"/>
    <s v="DIEAR"/>
    <s v="Serviço de apoio à fiscalização de obras e serviços de engenharia"/>
    <s v="Serviço de apoio à fiscalização de obras e serviços de engenharia"/>
    <x v="2"/>
    <n v="240000"/>
    <n v="0"/>
    <n v="240000"/>
    <n v="0"/>
    <n v="0"/>
    <s v="90% para 1G e 10% para 2G"/>
    <s v="Alta"/>
    <s v="N"/>
    <n v="0"/>
    <s v="Adiada para 2025"/>
    <x v="1"/>
    <s v="Exclusão / Desistência"/>
    <s v="N/A"/>
  </r>
  <r>
    <n v="45"/>
    <s v="TR_PCA_45_SECAM_38"/>
    <s v="TR_PCA_45_SECAM_38"/>
    <s v="SECAM"/>
    <s v="SUSIT"/>
    <s v="Inspeção e recarga de extintores de incêndio e mangueiras"/>
    <s v="Inspeção e recarga de extintores de incêndio e mangueiras"/>
    <x v="1"/>
    <n v="123606.72"/>
    <n v="13627"/>
    <n v="109979.72"/>
    <n v="10979"/>
    <n v="2648"/>
    <s v="ODC (75% IG, 25%2G); ERA(100%2G); AFP(100%1G): Total 58%1G, 42%2G"/>
    <s v="Alta"/>
    <s v="N"/>
    <s v="0008179-67.2023.4.06.8000"/>
    <m/>
    <x v="1"/>
    <s v="N/A"/>
    <s v="Sim"/>
  </r>
  <r>
    <n v="46"/>
    <s v="TR_PCA_46_SECAM_40"/>
    <s v="TR_PCA_46_SECAM_40"/>
    <s v="SECAM"/>
    <s v="SUSIT"/>
    <s v="Vigilância desarmada e armada diurna e noturna nas instalações da Seção e Subseções Judiciárias de Minas Gerais"/>
    <s v="Vigilância desarmada - Belo Horizonte"/>
    <x v="0"/>
    <n v="0"/>
    <n v="6903140.8799999999"/>
    <n v="-6903140.8799999999"/>
    <n v="6212826.7920000004"/>
    <n v="690314.08799999999"/>
    <m/>
    <m/>
    <m/>
    <n v="0"/>
    <m/>
    <x v="1"/>
    <s v="Inclusão - Subdivisão de demanda que já constava no PCA"/>
    <s v="Sim"/>
  </r>
  <r>
    <n v="46"/>
    <s v="TR_PCA_46_SECAM_42"/>
    <s v="Não consta na planilha de orçamento, pois excluída"/>
    <s v="SECAM"/>
    <s v="-"/>
    <s v="Vigilância desarmada e armada diurna e noturna nas instalações da Seção e Subseções Judiciárias de Minas Gerais"/>
    <m/>
    <x v="8"/>
    <n v="14795706.76"/>
    <n v="0"/>
    <n v="14795706.76"/>
    <n v="0"/>
    <n v="0"/>
    <s v="90% para 1G e 10% para 2G"/>
    <s v="Média"/>
    <s v="N"/>
    <s v="-"/>
    <m/>
    <x v="1"/>
    <s v="Exclusão - Demanda subdividida"/>
    <s v="N/A"/>
  </r>
  <r>
    <n v="47"/>
    <s v="TR_PCA_47_SECAM_43"/>
    <s v="TR_PCA_47_SECAM_43"/>
    <s v="SECAM"/>
    <s v="SUSIT"/>
    <s v="Uniforme Tático, Social e Acessórios para os agentes da Polícia Judicial."/>
    <s v="Uniforme Tático, Social e Acessórios para os agentes da Polícia Judicial  100 % em 2024"/>
    <x v="0"/>
    <n v="200000"/>
    <n v="199914.84"/>
    <n v="85.160000000003492"/>
    <n v="142766.12"/>
    <n v="57148.72"/>
    <s v="90% para 1G e 10% para 2G"/>
    <s v="Média"/>
    <s v="S"/>
    <s v="0014736-21.2022.4.01.8008"/>
    <s v="Ata de Registro de Preços"/>
    <x v="1"/>
    <s v="N/A"/>
    <s v="Sim"/>
  </r>
  <r>
    <n v="48"/>
    <s v="TR_PCA_48_SECAM_44"/>
    <s v="TR_PCA_48_SECAM_44"/>
    <s v="SECAM"/>
    <s v="SUSIT"/>
    <s v="Munição para uso em armamento utilizado pelos Agentes da Polícia Judicial no exercício de suas atividades e para treinamento."/>
    <s v="Munição p/ uso dos Agentes da Polícia Judicial no exercício de suas atividades e p/treinamento"/>
    <x v="1"/>
    <n v="100000"/>
    <n v="221062.5"/>
    <n v="-121062.5"/>
    <n v="66318.75"/>
    <n v="154743.75"/>
    <s v="60%2G, 40%1G"/>
    <s v="Média"/>
    <s v="S"/>
    <s v="0000032-18.2024.4.06.8000"/>
    <m/>
    <x v="1"/>
    <s v="N/A"/>
    <s v="Sim"/>
  </r>
  <r>
    <n v="49"/>
    <s v="TR_PCA_49_SECAM_45"/>
    <s v="TR_PCA_49_SECAM_45"/>
    <s v="SECAM"/>
    <s v="SUSIT"/>
    <s v="Renovação de frota veicular"/>
    <s v="Renovação de frota veicular  (1 veículo brindado + 11) "/>
    <x v="2"/>
    <n v="2252620.1799999997"/>
    <n v="0"/>
    <n v="2252620.1799999997"/>
    <n v="0"/>
    <n v="0"/>
    <s v="100%2G"/>
    <s v="Média"/>
    <s v="S"/>
    <n v="0"/>
    <s v="Adiada para 2025"/>
    <x v="1"/>
    <s v="Exclusão / Desistência"/>
    <s v="N/A"/>
  </r>
  <r>
    <n v="5"/>
    <s v="TR_PCA_5_SECGP_5"/>
    <s v="Não consta na planilha de orçamento, pois excluída"/>
    <s v="SECGP"/>
    <s v="-"/>
    <s v="Execução da reforma para adequação do ambiente do consultório odontológico"/>
    <s v="Execução da reforma para adequação do ambiente do consultório odontológico"/>
    <x v="7"/>
    <n v="0"/>
    <n v="0"/>
    <n v="0"/>
    <n v="0"/>
    <n v="0"/>
    <m/>
    <s v="Baixa"/>
    <s v="N"/>
    <s v="-"/>
    <m/>
    <x v="1"/>
    <s v="Exclusão / Desistência"/>
    <s v="N/A"/>
  </r>
  <r>
    <n v="50"/>
    <s v="TR_PCA_50_SECAM_46"/>
    <s v="TR_PCA_50_SECAM_46"/>
    <s v="SECAM"/>
    <s v="SUSIT"/>
    <s v="Implantação de Sistema de Controle de Acesso aos edíficios da JFMG"/>
    <s v="Implantação de Sistema de Controle de Acesso aos edíficios de BH - apenas 2 milhões em 2024"/>
    <x v="3"/>
    <n v="4000000"/>
    <n v="1000000"/>
    <n v="3000000"/>
    <n v="810000"/>
    <n v="190000"/>
    <s v="58% 1G, 42% 2G"/>
    <s v="Alta"/>
    <s v="N"/>
    <n v="0"/>
    <m/>
    <x v="1"/>
    <s v="N/A"/>
    <s v="Sim"/>
  </r>
  <r>
    <n v="51"/>
    <s v="TR_PCA_51_SECAM_47"/>
    <s v="TR_PCA_51_SECAM_47"/>
    <s v="SECAM"/>
    <s v="SUSIT"/>
    <s v="Motoristas terceirizados"/>
    <s v="Motoristas terceirizados (16 executivos e 1 Supervisor) - Belo Horizonte"/>
    <x v="1"/>
    <n v="1788600"/>
    <n v="158343.71"/>
    <n v="1630256.29"/>
    <n v="0"/>
    <n v="158343.71"/>
    <s v="100%2G"/>
    <s v="Baixa"/>
    <s v="N"/>
    <n v="0"/>
    <s v="Estimativa de início em julho/24"/>
    <x v="1"/>
    <s v="N/A"/>
    <s v="Sim"/>
  </r>
  <r>
    <n v="52"/>
    <s v="TR_PCA_52_SECAM_48"/>
    <s v="TR_PCA_52_SECAM_48"/>
    <s v="SECAM"/>
    <s v="SUMES"/>
    <s v="Manutenção de ar condicionado dos prédios da SJMG."/>
    <s v="Manutenção de aparelhos de ar condicionado - Capital"/>
    <x v="0"/>
    <n v="249300"/>
    <n v="293798.40000000002"/>
    <n v="-44498.400000000023"/>
    <n v="170403.07200000001"/>
    <n v="123395.32800000001"/>
    <s v="ODC (75% IG, 25%2G); ERA(100%2G); AFP(100%1G): Total 58%1G, 42%2G"/>
    <s v="Alta"/>
    <s v="N"/>
    <s v="0027469-24.2019.4.01.8008"/>
    <m/>
    <x v="1"/>
    <s v="N/A"/>
    <s v="Sim"/>
  </r>
  <r>
    <n v="53"/>
    <s v="TR_PCA_53_SECAM_49"/>
    <s v="Não consta na planilha de orçamento, pois excluída"/>
    <s v="SECAM"/>
    <s v="-"/>
    <s v="Comandos de iluminação do Edifício Oscar Dias Corrêa."/>
    <s v="Comandos de iluminação do Edifício Oscar Dias Corrêa."/>
    <x v="7"/>
    <n v="0"/>
    <n v="0"/>
    <n v="0"/>
    <n v="0"/>
    <n v="0"/>
    <m/>
    <s v="Média"/>
    <s v="N"/>
    <s v="-"/>
    <m/>
    <x v="1"/>
    <s v="Exclusão / Desistência"/>
    <s v="N/A"/>
  </r>
  <r>
    <n v="54"/>
    <s v="TR_PCA_54_SECAM_50"/>
    <s v="TR_PCA_54_SECAM_50"/>
    <s v="SECAM"/>
    <s v="SUMES"/>
    <s v="Barramento blindado, nobreak, grupo gerador, ramal de abastecimento de combustível diesel para GMG e compatibilização dos atuais equipamentos existentes de suporte de energia alternativa dos Edifícios Sede da JFMG em Belo Horizonte."/>
    <s v="Barramento blindado, nobreak, grupo gerador, ramal de abastecimento de combustível diesel para GMG e compatibilização dos atuais equipamentos existentes de suporte de energia alternativa dos Edifícios Sede da JFMG em Belo Horizonte."/>
    <x v="1"/>
    <n v="1266941.55"/>
    <n v="1146000"/>
    <n v="120941.55000000005"/>
    <n v="859500"/>
    <n v="286500"/>
    <s v="ODC (75% IG, 25%2G); ERA(100%2G); AFP(100%1G): Total 58%1G, 42%2G"/>
    <s v="Alta"/>
    <s v="N"/>
    <s v="0028759-06.2021.4.01.8008"/>
    <m/>
    <x v="1"/>
    <s v="N/A"/>
    <s v="Sim"/>
  </r>
  <r>
    <n v="55"/>
    <s v="TR_PCA_55_SECAM_51"/>
    <s v="Duplicada na planilha de orçamento"/>
    <s v="SECAM"/>
    <s v="SUMES"/>
    <s v="Dedetização e limpeza de caixas d'água."/>
    <s v="Dedetização e limpeza de caixas d'água - Capital"/>
    <x v="0"/>
    <n v="0"/>
    <n v="38887"/>
    <n v="-38887"/>
    <n v="32404.530000000002"/>
    <n v="6482.47"/>
    <s v="ODC (75% IG, 25%2G); ERA(100%2G); AFP(100%1G): Total 58%1G, 42%2G"/>
    <m/>
    <m/>
    <n v="0"/>
    <m/>
    <x v="1"/>
    <s v="N/A"/>
    <s v="Sim"/>
  </r>
  <r>
    <n v="56"/>
    <s v="TR_PCA_56_SECAM_54"/>
    <s v="Não consta na planilha de orçamento, pois excluída"/>
    <s v="SECAM"/>
    <s v="-"/>
    <s v="Manutenção de elevadores dos edifícios da Seção Judiciária de Minas Gerais"/>
    <s v="Manutenção de Elevadores, catracas, grupos geradores e nobreak - Capital"/>
    <x v="8"/>
    <n v="251894.76"/>
    <n v="0"/>
    <n v="251894.76"/>
    <n v="0"/>
    <n v="0"/>
    <s v="ODC (75% IG, 25%2G); ERA(100%2G); AFP(100%1G): Total 58%1G, 42%2G"/>
    <s v="Alta"/>
    <s v="N"/>
    <s v="-"/>
    <s v="Subdividido nas demandas TR_PCA_56_SECAM_55 e TR_PCA_56_SECAM_56"/>
    <x v="1"/>
    <s v="Exclusão - Demanda subdividida"/>
    <s v="N/A"/>
  </r>
  <r>
    <n v="56"/>
    <s v="TR_PCA_56_SECAM_55"/>
    <s v="TR_PCA_56_SECAM_55"/>
    <s v="SECAM"/>
    <s v="SUMES"/>
    <s v="Manutenção de elevadores dos edifícios da Seção Judiciária de Minas Gerais"/>
    <s v="Manutenção de Elevadores, catracas, grupos geradores e nobreak - Capital"/>
    <x v="9"/>
    <n v="0"/>
    <n v="187402.56"/>
    <n v="-187402.56"/>
    <n v="149922.04800000001"/>
    <n v="37480.512000000002"/>
    <m/>
    <m/>
    <m/>
    <m/>
    <m/>
    <x v="1"/>
    <s v="Inclusão - Subdivisão de demanda que já constava no PCA"/>
    <s v="Sim"/>
  </r>
  <r>
    <n v="56"/>
    <s v="TR_PCA_56_SECAM_56"/>
    <s v="TR_PCA_56_SECAM_56"/>
    <s v="SECAM"/>
    <s v="SUMES"/>
    <s v="Manutenção de elevadores dos edifícios da Seção Judiciária de Minas Gerais"/>
    <s v="Manutenção Elevador ERA - Belo Horizonte"/>
    <x v="9"/>
    <n v="0"/>
    <n v="23952"/>
    <n v="-23952"/>
    <n v="0"/>
    <n v="23952"/>
    <m/>
    <m/>
    <m/>
    <n v="0"/>
    <m/>
    <x v="1"/>
    <s v="Inclusão - Subdivisão de demanda que já constava no PCA"/>
    <s v="Sim"/>
  </r>
  <r>
    <n v="57"/>
    <s v="TR_PCA_57_SECAM_57"/>
    <s v="Não consta na planilha de orçamento, pois excluída"/>
    <s v="SECAM"/>
    <s v="SUMES"/>
    <s v="Manutenção de grupos geradores."/>
    <s v="Manutenção de grupos geradores."/>
    <x v="6"/>
    <n v="30475.74"/>
    <n v="0"/>
    <n v="30475.74"/>
    <n v="0"/>
    <n v="0"/>
    <s v="ODC (75% IG, 25%2G); ERA(100%2G); AFP(100%1G): Total 58%1G, 42%2G"/>
    <s v="Média"/>
    <s v="N"/>
    <s v="0009879-68.2018.4.01.8008_x000a_0024306-36.2019.4.01.8008_x000a_0000564-89.2024.4.06.8000"/>
    <s v="DEMANDA NÃO ENCONTRADA NA PLANILHA DE ORÇAMENTO_x000a_Termo aditivo ao contrato 044/2018, cuja vigência é de 25/03/2024 a 23/09/2024. As providências para nova contratação ainda não foram iniciadas."/>
    <x v="1"/>
    <s v="Exclusão - demanda agrupada/incorporada em outra"/>
    <s v="Não"/>
  </r>
  <r>
    <n v="58"/>
    <s v="TR_PCA_58_SECAM_58"/>
    <s v="Não consta na planilha de orçamento, pois excluída"/>
    <s v="SECAM"/>
    <s v="-"/>
    <s v="Telefonia fixa"/>
    <m/>
    <x v="8"/>
    <n v="66786.87"/>
    <n v="0"/>
    <n v="66786.87"/>
    <n v="0"/>
    <n v="0"/>
    <s v="80%1G, 20%2G"/>
    <s v="Média"/>
    <s v="N"/>
    <s v="-"/>
    <m/>
    <x v="1"/>
    <s v="Exclusão - Demanda subdividida"/>
    <s v="N/A"/>
  </r>
  <r>
    <n v="58"/>
    <s v="TR_PCA_58_SECAM_59"/>
    <s v="TR_PCA_58_SECAM_59"/>
    <s v="SECAM"/>
    <s v="SUMES"/>
    <s v="Telefonia fixa"/>
    <s v="Telefonia fixa local – Algar (Ituiutaba, Patos, Uberaba e Uberlândia)"/>
    <x v="0"/>
    <n v="0"/>
    <n v="11473.56"/>
    <n v="-11473.56"/>
    <n v="11473.56"/>
    <n v="0"/>
    <m/>
    <m/>
    <m/>
    <s v="0024306-36.2019.4.01.8008"/>
    <m/>
    <x v="1"/>
    <s v="Inclusão - Subdivisão de demanda que já constava no PCA"/>
    <s v="Sim"/>
  </r>
  <r>
    <n v="58"/>
    <s v="TR_PCA_58_SECAM_60"/>
    <s v="TR_PCA_58_SECAM_60"/>
    <s v="SECAM"/>
    <s v="SUMES"/>
    <s v="Telefonia fixa"/>
    <s v="Telefonia fixa local e longa distância (Oi – prorrogação 16/12/2024)"/>
    <x v="0"/>
    <n v="0"/>
    <n v="34731.96"/>
    <n v="-34731.96"/>
    <n v="27785.567999999999"/>
    <n v="6946.3919999999998"/>
    <m/>
    <m/>
    <m/>
    <s v="0000564-89.2024.4.06.8000"/>
    <m/>
    <x v="1"/>
    <s v="Inclusão - Subdivisão de demanda que já constava no PCA"/>
    <s v="Sim"/>
  </r>
  <r>
    <n v="59"/>
    <s v="TR_PCA_59_SECAM_61"/>
    <s v="TR_PCA_59_SECAM_61"/>
    <s v="SECAM"/>
    <s v="SUMES"/>
    <s v="Telefonia SMP"/>
    <s v="Telefonia SMP (celular e longa distância por celular)"/>
    <x v="0"/>
    <n v="7848"/>
    <n v="9684"/>
    <n v="-1836"/>
    <n v="7747.2000000000007"/>
    <n v="1936.8000000000002"/>
    <s v="80%1G, 20%2G"/>
    <s v="Média"/>
    <s v="N"/>
    <n v="0"/>
    <m/>
    <x v="1"/>
    <s v="N/A"/>
    <s v="Sim"/>
  </r>
  <r>
    <n v="6"/>
    <s v="TR_PCA_6_SECGP_6"/>
    <s v="TR_PCA_6_SECGP_6"/>
    <s v="SECGP"/>
    <s v="SUDAS"/>
    <s v="Adequação de imóvel para o Centro de Treinamento de Servidores"/>
    <s v="Centro de Treinamento de servidores - projeto para adequação de imóvel"/>
    <x v="2"/>
    <n v="300000"/>
    <n v="0"/>
    <n v="300000"/>
    <n v="0"/>
    <n v="0"/>
    <s v="Proporcional à quantidade de servidores em cada grau (80/20)"/>
    <s v="Média"/>
    <s v="N"/>
    <n v="0"/>
    <s v="Retirado por desistência do imóvel"/>
    <x v="1"/>
    <s v="Exclusão / Desistência"/>
    <s v="Sim"/>
  </r>
  <r>
    <n v="60"/>
    <s v="TR_PCA_60_SECTI_1"/>
    <s v="TR_PCA_60_SECTI_1"/>
    <s v="SECTI"/>
    <s v="-"/>
    <s v="Service Desk"/>
    <s v="Serviço de Suporte aos usuários de TIC - Service Desk - Empresa Ilha Service "/>
    <x v="0"/>
    <n v="4135642.44"/>
    <n v="3110306.4000000004"/>
    <n v="1025336.0399999996"/>
    <n v="2177214.48"/>
    <n v="933091.92"/>
    <s v="Proporcional ao quantativo de usuários em cada grau (70%1G, 30%2G)"/>
    <s v="Alta"/>
    <s v="N"/>
    <s v="0002766-10.2022.4.06.8000"/>
    <s v="Reduzido pelo DG conforme gasto até 05/10 projetado até dez/23"/>
    <x v="1"/>
    <s v="N/A"/>
    <s v="Sim"/>
  </r>
  <r>
    <n v="61"/>
    <s v="TR_PCA_61_SECTI_2"/>
    <s v="Não consta na planilha de orçamento, pois excluída"/>
    <s v="SECTI"/>
    <s v="-"/>
    <s v="Ferramenta de ITSM"/>
    <s v="Ferramenta de ITSM"/>
    <x v="7"/>
    <n v="184000"/>
    <n v="0"/>
    <n v="184000"/>
    <n v="0"/>
    <n v="0"/>
    <s v="Proporcional ao quantativo de usuários em cada grau (70%1G, 30%2G)"/>
    <s v="Alta"/>
    <s v="N"/>
    <s v="-"/>
    <m/>
    <x v="1"/>
    <s v="Exclusão / Desistência"/>
    <s v="N/A"/>
  </r>
  <r>
    <n v="62"/>
    <s v="TR_PCA_62_SECTI_3"/>
    <s v="Não consta na planilha de orçamento, pois excluída"/>
    <s v="SECTI"/>
    <s v="-"/>
    <s v="Manutenção preventiva e corretiva em Grupo Gerador do Datacenter"/>
    <s v="Manutenção preventiva e corretiva em Grupo Gerador do Datacenter"/>
    <x v="6"/>
    <n v="23306.14"/>
    <n v="0"/>
    <n v="23306.14"/>
    <n v="0"/>
    <n v="0"/>
    <s v="Proporcional ao quantativo de usuários em cada grau (70%1G, 30%2G)"/>
    <s v="Alta"/>
    <s v="N"/>
    <s v="0000094-29.2022.4.06.8000"/>
    <s v="DEMANDA NÃO ENCONTRADA NA PLANILHA DE ORÇAMENTO_x000a_Termo aditivo à vigência iniciado em 2023, com duração até nov/24. Nova contratação/prorrogação a partir de desta data ainda não iniciada"/>
    <x v="1"/>
    <s v="Exclusão - demanda agrupada/incorporada em outra"/>
    <s v="Não"/>
  </r>
  <r>
    <n v="63"/>
    <s v="TR_PCA_63_SECTI_4"/>
    <s v="TR_PCA_63_SECTI_4"/>
    <s v="SECTI"/>
    <s v="SUSIT"/>
    <s v="Fornecimento de combustível óleo diesel para o Grupo Gerador do Datacenter"/>
    <s v="Combustível para manutenção de grupo gerador (empenho TRF6) - Belo Horizonte"/>
    <x v="0"/>
    <n v="12960"/>
    <n v="11040"/>
    <n v="1920"/>
    <n v="8832"/>
    <n v="2208"/>
    <s v="Proporcional ao quantativo de usuários em cada grau (70%1G, 30%2G)"/>
    <s v="Alta"/>
    <s v="N"/>
    <n v="0"/>
    <m/>
    <x v="1"/>
    <s v="N/A"/>
    <s v="Sim"/>
  </r>
  <r>
    <n v="64"/>
    <s v="TR_PCA_64_SECTI_5"/>
    <s v="TR_PCA_64_SECTI_5"/>
    <s v="SECTI"/>
    <s v="-"/>
    <s v="Acesso móvel à internet (4G)"/>
    <s v="Acesso móvel à internet (4G modem) - renovação"/>
    <x v="0"/>
    <n v="1963.2"/>
    <n v="1801.44"/>
    <n v="161.76"/>
    <n v="1261.008"/>
    <n v="540.43200000000002"/>
    <s v="Proporcional ao quantitativo de modens em cada grau (70%1G, 30%2G)"/>
    <s v="Média"/>
    <s v="N"/>
    <n v="0"/>
    <m/>
    <x v="1"/>
    <s v="N/A"/>
    <s v="Sim"/>
  </r>
  <r>
    <n v="65"/>
    <s v="TR_PCA_65_SECTI_6"/>
    <s v="Não consta na planilha de orçamento, pois excluída"/>
    <s v="SECTI"/>
    <s v="-"/>
    <s v="Adequação de TI para novo Centro de Treinamento de Servidores"/>
    <s v="Adequação de TI para novo Centro de Treinamento de Servidores"/>
    <x v="7"/>
    <n v="500000"/>
    <n v="0"/>
    <n v="500000"/>
    <n v="0"/>
    <n v="0"/>
    <s v="Proporcional ao quantitativo de servidores (80%1G, 20%2G)"/>
    <s v="Média"/>
    <s v="N"/>
    <s v="-"/>
    <m/>
    <x v="1"/>
    <s v="Exclusão / Desistência"/>
    <s v="N/A"/>
  </r>
  <r>
    <n v="66"/>
    <s v="TR_PCA_66_SECTI_7"/>
    <s v="Não consta na planilha de orçamento, pois excluída"/>
    <s v="SECTI"/>
    <s v="-"/>
    <s v="Serviço de sustentação e evolução de software"/>
    <s v="Serviço de sustentação e evolução de software"/>
    <x v="7"/>
    <n v="250000"/>
    <n v="0"/>
    <n v="250000"/>
    <n v="0"/>
    <n v="0"/>
    <s v="Proporcional ao quantativo de usuários em cada grau (70%1G, 30%2G)"/>
    <s v="Alta"/>
    <s v="N"/>
    <s v="-"/>
    <m/>
    <x v="1"/>
    <s v="Exclusão / Desistência"/>
    <s v="N/A"/>
  </r>
  <r>
    <n v="67"/>
    <s v="TR_PCA_67_SECTI_8"/>
    <s v="Não consta na planilha de orçamento, pois excluída"/>
    <s v="SECTI"/>
    <s v="-"/>
    <s v="Aquisição de estações de alta performance - workstations"/>
    <s v="Aquisição de estações de alta performance - workstations"/>
    <x v="7"/>
    <n v="267356.85000000003"/>
    <n v="0"/>
    <n v="267356.85000000003"/>
    <n v="0"/>
    <n v="0"/>
    <s v="Proporcional ao quantativo de usuários em cada grau (70%1G, 30%2G)"/>
    <s v="Alta"/>
    <s v="N"/>
    <s v="-"/>
    <m/>
    <x v="1"/>
    <s v="Exclusão / Desistência"/>
    <s v="N/A"/>
  </r>
  <r>
    <n v="68"/>
    <s v="TR_PCA_68_SECTI_9"/>
    <s v="TR_PCA_68_SECTI_9"/>
    <s v="SECTI"/>
    <s v="-"/>
    <s v="Aquisição de impressoras multifuncionais"/>
    <s v="Aquisição de impressoras multifuncionais"/>
    <x v="1"/>
    <n v="128013.2"/>
    <n v="98747.7"/>
    <n v="29265.5"/>
    <n v="69123.39"/>
    <n v="29624.309999999998"/>
    <s v="Proporcional ao quantativo de usuários em cada grau (70%1G, 30%2G)"/>
    <s v="Baixa"/>
    <s v="S"/>
    <s v="0007899-62.2024.4.06.8000"/>
    <m/>
    <x v="1"/>
    <s v="N/A"/>
    <s v="Sim"/>
  </r>
  <r>
    <n v="69"/>
    <s v="TR_PCA_69_SECTI_10"/>
    <s v="TR_PCA_69_SECTI_10"/>
    <s v="SECTI"/>
    <s v="-"/>
    <s v="Impressoras laser monocromática"/>
    <s v="Aquisição de impressoras laser monocromática"/>
    <x v="1"/>
    <n v="84072"/>
    <n v="403674"/>
    <n v="-319602"/>
    <n v="282571.8"/>
    <n v="121102.2"/>
    <s v="Proporcional ao quantativo de usuários em cada grau (70%1G, 30%2G)"/>
    <s v="Média"/>
    <s v="S"/>
    <s v="0007899-62.2024.4.06.8000"/>
    <m/>
    <x v="1"/>
    <s v="N/A"/>
    <s v="Sim"/>
  </r>
  <r>
    <n v="7"/>
    <s v="TR_PCA_7_SECGP_7"/>
    <s v="TR_PCA_7_SECGP_7"/>
    <s v="SECGP"/>
    <s v="-"/>
    <s v="Serviço de elaboração, organização, realização e acompanhamento de concurso público"/>
    <s v="Serviço de elaboração, organização, realização e acompanhamento de concurso público"/>
    <x v="1"/>
    <n v="4000000"/>
    <n v="4155000"/>
    <n v="-155000"/>
    <n v="3324000"/>
    <n v="831000"/>
    <s v="Proporcional à quantidade de servidores em cada grau (80/20)"/>
    <s v="Alta"/>
    <s v="S"/>
    <n v="0"/>
    <m/>
    <x v="1"/>
    <s v="N/A"/>
    <s v="Sim"/>
  </r>
  <r>
    <n v="70"/>
    <s v="TR_PCA_70_SECTI_11"/>
    <s v="Não consta na planilha de orçamento, pois excluída"/>
    <s v="SECTI"/>
    <s v="-"/>
    <s v="Fitas de backup"/>
    <s v="Fitas de backup"/>
    <x v="7"/>
    <n v="0"/>
    <n v="0"/>
    <n v="0"/>
    <n v="0"/>
    <n v="0"/>
    <m/>
    <s v="Alta"/>
    <s v="S"/>
    <s v="-"/>
    <m/>
    <x v="1"/>
    <s v="Exclusão / Desistência"/>
    <s v="N/A"/>
  </r>
  <r>
    <n v="71"/>
    <s v="TR_PCA_71_SECTI_12"/>
    <s v="TR_PCA_71_SECTI_12"/>
    <s v="SECTI"/>
    <s v="-"/>
    <s v="Apoio à gestão e governança de TI"/>
    <s v="Apoio à gestão e governança de TI (Central IT) 105.000,00 x 12 = 1.260.000,00/ano"/>
    <x v="0"/>
    <n v="1314600"/>
    <n v="1260000"/>
    <n v="54600"/>
    <n v="882000"/>
    <n v="378000"/>
    <s v="Proporcional ao quantativo de usuários em cada grau (70%1G, 30%2G)"/>
    <s v="Alta"/>
    <s v="N"/>
    <s v="0007405-85.2022.4.01.8008"/>
    <m/>
    <x v="1"/>
    <s v="N/A"/>
    <s v="Sim"/>
  </r>
  <r>
    <n v="72"/>
    <s v="TR_PCA_72_SECTI_13"/>
    <s v="Não consta na planilha de orçamento, pois excluída"/>
    <s v="SECTI"/>
    <s v="-"/>
    <s v="Licenciamento de portas de switch FC"/>
    <s v="Licenciamento de portas de switch FC"/>
    <x v="7"/>
    <n v="0"/>
    <n v="0"/>
    <n v="0"/>
    <n v="0"/>
    <n v="0"/>
    <m/>
    <s v="Média"/>
    <s v="S"/>
    <s v="-"/>
    <m/>
    <x v="1"/>
    <s v="Exclusão / Desistência"/>
    <s v="N/A"/>
  </r>
  <r>
    <n v="73"/>
    <s v="TR_PCA_73_SECTI_14"/>
    <s v="Não consta na planilha de orçamento, pois excluída"/>
    <s v="SECTI"/>
    <s v="-"/>
    <s v="Sustentação de Infraestrutura (aditivo para sustentação de infra em nuvem - 15%)"/>
    <s v="Sustentação de Infraestrutura (Algar - Contrato 19/2023)"/>
    <x v="8"/>
    <n v="2966268.5999999996"/>
    <n v="0"/>
    <n v="2966268.5999999996"/>
    <n v="0"/>
    <n v="0"/>
    <s v="Proporcional ao quantativo de usuários em cada grau (70%1G, 30%2G)"/>
    <s v="Alta"/>
    <s v="S"/>
    <s v="0010619-84.2022.4.01.8008"/>
    <s v="Subdividido entre contrato principal e aditivo. Ver demandaS TR_PCA_73_SECTI_15 e TR_PCA_73_SECTI_16"/>
    <x v="1"/>
    <s v="Exclusão - Demanda subdividida"/>
    <s v="N/A"/>
  </r>
  <r>
    <n v="73"/>
    <s v="TR_PCA_73_SECTI_15"/>
    <s v="TR_PCA_73_SECTI_15"/>
    <s v="SECTI"/>
    <s v="-"/>
    <s v="Sustentação de Infraestrutura (aditivo para sustentação de infra em nuvem - 15%)"/>
    <s v="Sustentação de Infraestrutura (aditivo ao contrato 19/2023 - Algar) R$31.790,00/mês"/>
    <x v="10"/>
    <n v="0"/>
    <n v="158950"/>
    <n v="-158950"/>
    <n v="111265"/>
    <n v="47685"/>
    <s v="Proporcional ao quantativo de usuários em cada grau (70%1G, 30%2G)"/>
    <m/>
    <m/>
    <s v="0010619-84.2022.4.01.8008"/>
    <s v="Aditivo à demanda TR_PCA_73_SECTI_16"/>
    <x v="1"/>
    <s v="Inclusão - Subdivisão de demanda que já constava no PCA"/>
    <s v="Sim"/>
  </r>
  <r>
    <n v="73"/>
    <s v="TR_PCA_73_SECTI_16"/>
    <s v="TR_PCA_73_SECTI_16"/>
    <s v="SECTI"/>
    <s v="-"/>
    <s v="Sustentação de Infraestrutura (aditivo para sustentação de infra em nuvem - 15%)"/>
    <s v="Sustentação de Infraestrutura (Algar - Contrato 19/2023)"/>
    <x v="9"/>
    <n v="0"/>
    <n v="2514000"/>
    <n v="-2514000"/>
    <n v="1759800"/>
    <n v="754200"/>
    <m/>
    <m/>
    <m/>
    <s v="0010619-84.2022.4.01.8008"/>
    <m/>
    <x v="1"/>
    <s v="Inclusão - Subdivisão de demanda que já constava no PCA"/>
    <s v="Sim"/>
  </r>
  <r>
    <n v="74"/>
    <s v="TR_PCA_74_SECTI_17"/>
    <s v="TR_PCA_74_SECTI_17"/>
    <s v="SECTI"/>
    <s v="-"/>
    <s v="Serviço de Infraestructure as a service - IASS"/>
    <s v="Serviço de Infraestructure as a service - IAAS (serviços de nuvem - Serpro)"/>
    <x v="0"/>
    <n v="5379030"/>
    <n v="5314623.8499999996"/>
    <n v="64406.150000000373"/>
    <n v="3720236.6949999994"/>
    <n v="1594387.1549999998"/>
    <s v="Proporcional ao quantativo de usuários em cada grau (70%1G, 30%2G)"/>
    <s v="Alta"/>
    <s v="N"/>
    <s v="0002731-16.2023.4.06.8000"/>
    <s v="Aditivo de 22.125,00 em tramitação. Economia mensal de aproximadamente 40%. 741264,18 de janeiro a março"/>
    <x v="1"/>
    <s v="N/A"/>
    <s v="Sim"/>
  </r>
  <r>
    <n v="75"/>
    <s v="TR_PCA_75_SECTI_18"/>
    <s v="TR_PCA_75_SECTI_18"/>
    <s v="SECTI"/>
    <s v="-"/>
    <s v="Licenciamento de antivírus"/>
    <s v="Licenciamento de antivírus (AX4B  - renovação do suporte)"/>
    <x v="0"/>
    <n v="73248"/>
    <n v="72000"/>
    <n v="1248"/>
    <n v="50400"/>
    <n v="21600"/>
    <s v="Proporcional ao quantativo de usuários em cada grau (70%1G, 30%2G)"/>
    <s v="Alta"/>
    <s v="S"/>
    <s v="0005220-74.2022.4.01.8008"/>
    <m/>
    <x v="1"/>
    <s v="N/A"/>
    <s v="Sim"/>
  </r>
  <r>
    <n v="76"/>
    <s v="TR_PCA_76_SECTI_19"/>
    <s v="TR_PCA_76_SECTI_19"/>
    <s v="SECTI"/>
    <s v="-"/>
    <s v="Licenciamento de software de estação de trabalho"/>
    <s v="Licenciamento de software (Office 365 e Azure) - vigentes até 29/02/25"/>
    <x v="0"/>
    <n v="1459568.45"/>
    <n v="1453491.55"/>
    <n v="6076.8999999999069"/>
    <n v="1017444.085"/>
    <n v="436047.46500000003"/>
    <m/>
    <m/>
    <m/>
    <s v="0001221-02.2022.4.06.8000"/>
    <s v="parcela única anual"/>
    <x v="1"/>
    <s v="N/A"/>
    <s v="Sim"/>
  </r>
  <r>
    <n v="77"/>
    <s v="TR_PCA_77_SECTI_20"/>
    <s v="Não consta na planilha de orçamento, pois excluída"/>
    <s v="SECTI"/>
    <s v="-"/>
    <s v="Aquisição de storage"/>
    <s v="Aquisição de Storage"/>
    <x v="7"/>
    <n v="0"/>
    <n v="0"/>
    <n v="0"/>
    <n v="0"/>
    <n v="0"/>
    <m/>
    <s v="Média"/>
    <s v="S"/>
    <s v="-"/>
    <m/>
    <x v="1"/>
    <s v="Exclusão / Desistência"/>
    <s v="N/A"/>
  </r>
  <r>
    <n v="78"/>
    <s v="TR_PCA_78_SECTI_21"/>
    <s v="TR_PCA_78_SECTI_21"/>
    <s v="SECTI"/>
    <s v="-"/>
    <s v="Aquisição de firewall"/>
    <s v="Solução de segurança - firewall - assumir contratação TRF1. Prorrogar a partir de 15/10/2024"/>
    <x v="1"/>
    <n v="445805.51400000002"/>
    <n v="300000"/>
    <n v="145805.51400000002"/>
    <n v="210000"/>
    <n v="90000"/>
    <s v="Proporcional ao quantativo de usuários em cada grau (70%1G, 30%2G)"/>
    <s v="Alta"/>
    <s v="S"/>
    <s v="00118824920204018000"/>
    <m/>
    <x v="1"/>
    <s v="N/A"/>
    <s v="Sim"/>
  </r>
  <r>
    <n v="79"/>
    <s v="TR_PCA_79_SECTI_22"/>
    <s v="TR_PCA_79_SECTI_22"/>
    <s v="SECTI"/>
    <s v="-"/>
    <s v="Aquisição de software de backup"/>
    <s v="Aquisição de solução de backup - CJF liberou 100% (Observação 1, no final da planilha)"/>
    <x v="0"/>
    <n v="1484999"/>
    <n v="13155000"/>
    <n v="-11670001"/>
    <n v="0"/>
    <n v="13155000"/>
    <s v="Proporcional ao quantativo de usuários em cada grau (70%1G, 30%2G)"/>
    <s v="Alta"/>
    <s v="S"/>
    <s v="0004594-55.2022.4.01.8008"/>
    <s v="Ata de Registro de Preços"/>
    <x v="1"/>
    <s v="N/A"/>
    <s v="Sim"/>
  </r>
  <r>
    <n v="8"/>
    <s v="TR_PCA_8_SECAM_1"/>
    <s v="Não consta na planilha de orçamento, pois excluída"/>
    <s v="SECAM"/>
    <s v="-"/>
    <s v="Materiais de consumo equipamentos de proteção individual - EPI's"/>
    <s v="Materiais de consumo equipamentos de proteção individual - EPI's"/>
    <x v="7"/>
    <n v="15858.5"/>
    <n v="0"/>
    <n v="15858.5"/>
    <n v="0"/>
    <n v="0"/>
    <s v="80%1G, 20%2G"/>
    <s v="Alta"/>
    <s v="S"/>
    <s v="-"/>
    <m/>
    <x v="1"/>
    <s v="Exclusão / Desistência"/>
    <s v="N/A"/>
  </r>
  <r>
    <n v="80"/>
    <s v="TR_PCA_80_SECTI_23"/>
    <s v="TR_PCA_80_SECTI_23"/>
    <s v="SECTI"/>
    <s v="-"/>
    <s v="Renovação da rede corporativa"/>
    <s v="Modernização da rede corporativa - aditivo  à contratação de R$25.000.000,00"/>
    <x v="0"/>
    <n v="25000000"/>
    <n v="950841.38"/>
    <n v="24049158.620000001"/>
    <n v="665588.96600000001"/>
    <n v="285252.41399999999"/>
    <s v="Proporcional ao quantativo de usuários em cada grau (70%1G, 30%2G)"/>
    <s v="Alta"/>
    <s v="N"/>
    <s v="0013199-39.2023.4.06.8000"/>
    <s v="ADITIVO CONTRATUAL"/>
    <x v="1"/>
    <s v="N/A"/>
    <s v="Sim"/>
  </r>
  <r>
    <n v="81"/>
    <s v="TR_PCA_81_SECTI_24"/>
    <s v="Não consta na planilha de orçamento"/>
    <s v="SECTI"/>
    <s v="-"/>
    <s v="Link de internet principal"/>
    <s v="Link de internet principal"/>
    <x v="0"/>
    <n v="72071.16"/>
    <n v="72071.16"/>
    <n v="0"/>
    <n v="50449.81"/>
    <n v="21621.35"/>
    <s v="Proporcional ao quantativo de usuários em cada grau (70%1G, 30%2G)"/>
    <s v="Média"/>
    <s v="N"/>
    <s v="0010079-70.2021.4.01.8008"/>
    <s v="DEMANDA NÃO ENCONTRADA NA PLANILHA DE ORÇAMENTO_x000a_Reajuste previsto para junho"/>
    <x v="1"/>
    <s v="N/A"/>
    <s v="Não"/>
  </r>
  <r>
    <n v="82"/>
    <s v="TR_PCA_82_SECTI_25"/>
    <s v="TR_PCA_82_SECTI_25"/>
    <s v="SECTI"/>
    <s v="-"/>
    <s v="Link de internet redundante"/>
    <s v="Link de internet redundante (Claro) - prorrogado"/>
    <x v="0"/>
    <n v="75818.860320000007"/>
    <n v="75573.72"/>
    <n v="245.14032000000589"/>
    <n v="52901.603999999999"/>
    <n v="22672.115999999998"/>
    <s v="Proporcional ao quantativo de usuários em cada grau (70%1G, 30%2G)"/>
    <s v="Alta"/>
    <s v="N"/>
    <s v="0013120-11.2022.4.01.8008"/>
    <m/>
    <x v="1"/>
    <s v="N/A"/>
    <s v="Sim"/>
  </r>
  <r>
    <n v="83"/>
    <s v="TR_PCA_83_SECTI_26"/>
    <s v="TR_PCA_83_SECTI_26"/>
    <s v="SECTI"/>
    <s v="-"/>
    <s v="Link Wan"/>
    <s v="Link Rede Wan (Claro) - prorrogação"/>
    <x v="0"/>
    <n v="501174.44112000003"/>
    <n v="476401.55999999994"/>
    <n v="24772.881120000093"/>
    <n v="333481.09199999995"/>
    <n v="142920.46799999996"/>
    <s v="Proporcional ao quantativo de usuários em cada grau (70%1G, 30%2G)"/>
    <s v="Alta"/>
    <s v="N"/>
    <n v="0"/>
    <m/>
    <x v="1"/>
    <s v="N/A"/>
    <s v="Sim"/>
  </r>
  <r>
    <n v="84"/>
    <s v="TR_PCA_84_SECTI_27"/>
    <s v="Não consta na planilha de orçamento, pois excluída"/>
    <s v="SECTI"/>
    <s v="-"/>
    <s v="Modernização do sistema de telefonia"/>
    <s v="Modernização do sistema de telefonia"/>
    <x v="7"/>
    <n v="4000000"/>
    <n v="0"/>
    <n v="4000000"/>
    <n v="0"/>
    <n v="0"/>
    <s v="Proporcional ao quantativo de usuários em cada grau (70%1G, 30%2G)"/>
    <s v="Média"/>
    <s v="N"/>
    <s v="-"/>
    <m/>
    <x v="1"/>
    <s v="Exclusão / Desistência"/>
    <s v="N/A"/>
  </r>
  <r>
    <n v="85"/>
    <s v="TR_PCA_85_SECOF_1"/>
    <s v="TR_PCA_85_SECOF_1"/>
    <s v="SECOF"/>
    <s v="-"/>
    <s v="Consulta SIP"/>
    <s v="Prodemge (Consulta SIP)"/>
    <x v="0"/>
    <n v="2105.4"/>
    <n v="32796"/>
    <n v="-30690.6"/>
    <n v="22957.199999999997"/>
    <n v="9838.7999999999993"/>
    <m/>
    <m/>
    <m/>
    <n v="0"/>
    <m/>
    <x v="1"/>
    <s v="N/A"/>
    <s v="Sim"/>
  </r>
  <r>
    <n v="86"/>
    <s v="TR_PCA_86_SECTI_28"/>
    <s v="Não consta na planilha de orçamento"/>
    <s v="SECTI"/>
    <s v="-"/>
    <s v="Manutenção preventiva e corretiva em Ar Condicionado do datacenter"/>
    <s v="Manutenção preventiva e corretiva em Ar Condicionado do datacenter"/>
    <x v="6"/>
    <n v="37189.6728"/>
    <n v="0"/>
    <n v="2.8000000020256266E-3"/>
    <n v="0"/>
    <n v="0"/>
    <s v="Proporcional ao quantativo de usuários em cada grau (70%1G, 30%2G)"/>
    <s v="Alta"/>
    <s v="N"/>
    <s v="0005303-61.2020.4.01.8008"/>
    <s v="Agrupada na demanda TR_AGR_INT_22_SECAM_14"/>
    <x v="1"/>
    <s v="N/A"/>
    <s v="Não"/>
  </r>
  <r>
    <n v="87"/>
    <s v="TR_PCA_87_SECTI_29"/>
    <s v="TR_PCA_87_SECTI_29"/>
    <s v="SECTI"/>
    <s v="-"/>
    <s v="Licenciamento de sistema operacional windows"/>
    <s v="Licenciamento de sistema operacional windows ANUAL (Observação 2, no final da planilha) - ATA"/>
    <x v="3"/>
    <n v="10000000"/>
    <n v="8481595"/>
    <n v="1518405"/>
    <n v="5937116.5"/>
    <n v="2544478.5"/>
    <s v="Proporcional ao quantativo de usuários em cada grau (70%1G, 30%2G)"/>
    <s v="Baixa"/>
    <s v="S"/>
    <n v="0"/>
    <s v="Ata de Registro de Preços"/>
    <x v="1"/>
    <s v="N/A"/>
    <s v="Sim"/>
  </r>
  <r>
    <n v="88"/>
    <s v="TR_PCA_88_SECTI_30"/>
    <s v="Não consta na planilha de orçamento, pois excluída"/>
    <s v="SECTI"/>
    <s v="-"/>
    <s v="Licenciamento de sistema operacionalLinux"/>
    <s v="Licenciamento de sistema operacionalLinux"/>
    <x v="7"/>
    <n v="5000000"/>
    <n v="0"/>
    <n v="5000000"/>
    <n v="0"/>
    <n v="0"/>
    <s v="Proporcional ao quantativo de usuários em cada grau (70%1G, 30%2G)"/>
    <s v="Média"/>
    <s v="S"/>
    <s v="-"/>
    <m/>
    <x v="1"/>
    <s v="Exclusão / Desistência"/>
    <s v="N/A"/>
  </r>
  <r>
    <n v="89"/>
    <s v="TR_PCA_89_SECTI_31"/>
    <s v="TR_PCA_89_SECTI_31"/>
    <s v="SECTI"/>
    <s v="-"/>
    <s v="Licenciamento VMWARE"/>
    <s v="Licenciamento VMWARE ANUAL – A definir (Observação 2, no final da planilha) - ATA"/>
    <x v="3"/>
    <n v="12000000"/>
    <n v="17516912"/>
    <n v="-5516912"/>
    <n v="12261838.399999999"/>
    <n v="5255073.5999999996"/>
    <s v="Proporcional ao quantativo de usuários em cada grau (70%1G, 30%2G)"/>
    <s v="Média"/>
    <s v="S"/>
    <n v="0"/>
    <s v="Ata de Registro de Preços"/>
    <x v="1"/>
    <s v="N/A"/>
    <s v="Sim"/>
  </r>
  <r>
    <n v="9"/>
    <s v="TR_PCA_9_SECAM_2"/>
    <s v="TR_PCA_9_SECAM_2"/>
    <s v="SECAM"/>
    <s v="SUMES"/>
    <s v="Materiais de consumo para estoque no almoxarifado"/>
    <s v="Materiais de consumo para estoque no almoxarifado"/>
    <x v="3"/>
    <n v="57674.848000000005"/>
    <n v="57674.848000000005"/>
    <n v="0"/>
    <n v="46139.88"/>
    <n v="11534.969600000002"/>
    <s v="80%1G, 20%2G"/>
    <s v="Baixa"/>
    <s v="S"/>
    <n v="0"/>
    <m/>
    <x v="1"/>
    <s v="N/A"/>
    <s v="Não"/>
  </r>
  <r>
    <n v="90"/>
    <s v="TR_PCA_90_ASGES_1"/>
    <s v="TR_PCA_90_ASGES_1"/>
    <s v="ASGES"/>
    <s v="ASGES"/>
    <s v="Contratação de software tipo quadro em branco"/>
    <s v="Contratação de software tipo quadro em branco"/>
    <x v="3"/>
    <n v="4000"/>
    <n v="4000"/>
    <n v="0"/>
    <n v="0"/>
    <n v="4000"/>
    <s v="70%1G, 30%2G"/>
    <s v="Média"/>
    <s v="N"/>
    <n v="0"/>
    <m/>
    <x v="1"/>
    <s v="N/A"/>
    <s v="Não"/>
  </r>
  <r>
    <n v="91"/>
    <s v="TR_PCA_91_ASGES_2"/>
    <s v="TR_PCA_91_ASGES_2"/>
    <s v="ASGES"/>
    <s v="ASGES"/>
    <s v="Aquisição de placas acrílicas para melhoria da comunicação visual do laboratório"/>
    <s v="Aquisição de placas acrílicas para melhoria da comunicação visual do laboratório"/>
    <x v="3"/>
    <n v="900"/>
    <n v="900"/>
    <n v="0"/>
    <n v="0"/>
    <n v="900"/>
    <s v="Pertinência da atividade do setor demandante"/>
    <s v="Baixa"/>
    <s v="N"/>
    <n v="0"/>
    <m/>
    <x v="1"/>
    <s v="N/A"/>
    <s v="Não"/>
  </r>
  <r>
    <n v="92"/>
    <s v="TR_PCA_92_SECAM_95"/>
    <s v="TR_PCA_92_SECAM_95"/>
    <s v="SECAM"/>
    <s v="SUSIT"/>
    <s v="Contratação de serviço de Bombeiro Civil para atender os edifícios da JFMG em BH/MG"/>
    <s v="Contratação de serviço de Bombeiro Civil para atender os edifícios de BH - a partir de agosto de 2024"/>
    <x v="2"/>
    <n v="1000000"/>
    <n v="0"/>
    <n v="1000000"/>
    <n v="0"/>
    <n v="0"/>
    <s v="80%1G, 20%2G"/>
    <s v="Alta"/>
    <s v="N"/>
    <s v="0002028-51.2024.4.06.8000"/>
    <s v="Adiada para 2025"/>
    <x v="1"/>
    <s v="Exclusão / Desistência"/>
    <s v="N/A"/>
  </r>
  <r>
    <n v="93"/>
    <s v="TR_PCA_93_SECAM_96"/>
    <s v="TR_PCA_93_SECAM_96"/>
    <s v="SECAM"/>
    <s v="SUSIT"/>
    <s v="Aquisição de armas de fogo"/>
    <s v="Armas de fogo – Contratação compartilhada 100 % em 2024"/>
    <x v="1"/>
    <n v="200000"/>
    <n v="540871.69999999995"/>
    <n v="-340871.69999999995"/>
    <n v="270435.84999999998"/>
    <n v="270435.84999999998"/>
    <s v="Pertinência da atividade do setor demandante"/>
    <s v="Baixa"/>
    <s v="S"/>
    <s v="0016092-03.2023.4.06.8000"/>
    <m/>
    <x v="1"/>
    <s v="N/A"/>
    <s v="Sim"/>
  </r>
  <r>
    <n v="94"/>
    <s v="TR_PCA_94_SECAM_97"/>
    <s v="Não consta na planilha de orçamento, pois excluída"/>
    <s v="SECAM"/>
    <s v="-"/>
    <s v="Equipamentos não letais (espargidores, lançadores de agentes químicos)"/>
    <s v="Equipamentos não letais (espargidores, lançadores de agentes químicos)"/>
    <x v="7"/>
    <n v="80000"/>
    <n v="0"/>
    <n v="80000"/>
    <n v="0"/>
    <n v="0"/>
    <s v="Pertinência da atividade do setor demandante"/>
    <s v="Baixa"/>
    <s v="N"/>
    <s v="-"/>
    <m/>
    <x v="1"/>
    <s v="Exclusão / Desistência"/>
    <s v="N/A"/>
  </r>
  <r>
    <n v="95"/>
    <s v="TR_PCA_95_SECAM_98"/>
    <s v="TR_PCA_95_SECAM_98"/>
    <s v="SECAM"/>
    <s v="SUSIT"/>
    <s v="Coletes Balísticos"/>
    <s v="Coletes Balísticos (Adesão Ata) 100% em 2024"/>
    <x v="3"/>
    <n v="100000"/>
    <n v="100000"/>
    <n v="0"/>
    <n v="50000"/>
    <n v="50000"/>
    <s v="Pertinência da atividade do setor demandante"/>
    <s v="Média"/>
    <s v="S"/>
    <n v="0"/>
    <s v="Ata de Registro de Preços"/>
    <x v="1"/>
    <s v="N/A"/>
    <s v="Não"/>
  </r>
  <r>
    <n v="96"/>
    <s v="TR_PCA_96_SECAM_99"/>
    <s v="TR_PCA_96_SECAM_99"/>
    <s v="SECAM"/>
    <s v="SUMES"/>
    <s v="Mobiliário para atender o Plenário do Tribunal"/>
    <s v="Mobiliário para o Plenário TRF6"/>
    <x v="0"/>
    <n v="600000"/>
    <n v="191171.44"/>
    <n v="408828.56"/>
    <n v="0"/>
    <n v="191171.44"/>
    <s v="100%2G"/>
    <s v="Média"/>
    <s v="N"/>
    <s v="0010779-61.2023.4.06.8000"/>
    <m/>
    <x v="1"/>
    <s v="N/A"/>
    <s v="Sim"/>
  </r>
  <r>
    <n v="97"/>
    <s v="TR_PCA_97_SECAM_100"/>
    <s v="TR_PCA_97_SECAM_100"/>
    <s v="SECAM"/>
    <s v="SUMES"/>
    <s v="Aquisição de equipamentos e materiais diversos"/>
    <s v="Aquisição equipamentos/eletrodomésticos diversos - Crédito Disponível"/>
    <x v="3"/>
    <n v="500000"/>
    <n v="-311000"/>
    <n v="811000"/>
    <n v="-248800"/>
    <n v="-62200"/>
    <s v="80%1G, 20%2G"/>
    <s v="Média"/>
    <s v="N"/>
    <n v="0"/>
    <s v="Valores diferentes da planilha de orçamento, que estava com números negativos."/>
    <x v="1"/>
    <s v="N/A"/>
    <s v="Sim"/>
  </r>
  <r>
    <n v="98"/>
    <s v="TR_PCA_98_SECAM_101"/>
    <s v="TR_PCA_98_SECAM_101"/>
    <s v="SECAM"/>
    <s v="SUMES"/>
    <s v="Aquisição de Mobiliário Corporativo"/>
    <s v="Aquisição de Mobiliário Corporativo - Crédito Disponível"/>
    <x v="3"/>
    <n v="500000"/>
    <n v="541000"/>
    <n v="-41000"/>
    <n v="400000"/>
    <n v="141000"/>
    <s v="80%1G, 20%2G"/>
    <s v="Média"/>
    <s v="S"/>
    <n v="0"/>
    <m/>
    <x v="1"/>
    <s v="N/A"/>
    <s v="Sim"/>
  </r>
  <r>
    <s v="TR_rem_1"/>
    <s v="TR_REM_1_SECTI_1"/>
    <s v="TR_REM_1_SECTI_1"/>
    <s v="SECTI"/>
    <s v="-"/>
    <s v="N/A"/>
    <s v="Contratação de 2 licenciamentos de módulo de switches FC"/>
    <x v="2"/>
    <n v="0"/>
    <n v="0"/>
    <n v="0"/>
    <n v="0"/>
    <n v="0"/>
    <m/>
    <m/>
    <m/>
    <s v="0004154-45.2022.4.06.8000"/>
    <m/>
    <x v="2"/>
    <s v="Nenhuma. Apesar de remanescente, já foi manifestada a desistência. "/>
    <s v="N/A"/>
  </r>
  <r>
    <s v="TR_rem_20"/>
    <s v="TR_REM_13_SECGP_2"/>
    <s v="TR_REM_13_SECGP_2"/>
    <s v="SECGP"/>
    <s v="SUASA"/>
    <s v="N/A"/>
    <s v="Aquisição de uma cadeira de rodas"/>
    <x v="0"/>
    <n v="0"/>
    <n v="1750"/>
    <n v="0"/>
    <n v="0"/>
    <n v="1750"/>
    <m/>
    <m/>
    <m/>
    <s v="0001435-22.2024.4.06.8000"/>
    <m/>
    <x v="2"/>
    <s v="Inclusão - Remanescente 2023"/>
    <s v="N/A"/>
  </r>
  <r>
    <s v="TR_rem_21"/>
    <s v="TR_REM_14_SECAM_8"/>
    <s v="TR_REM_14_SECAM_8"/>
    <s v="SECAM"/>
    <s v="SUMES"/>
    <s v="N/A"/>
    <s v="Materiais e insumos para os serviços de copeiragem do TRF6"/>
    <x v="1"/>
    <n v="0"/>
    <n v="6687.28"/>
    <n v="0"/>
    <n v="0"/>
    <n v="6687.28"/>
    <m/>
    <m/>
    <m/>
    <s v="0000899-79.2022.4.06.8000"/>
    <m/>
    <x v="2"/>
    <s v="Inclusão - Remanescente 2023"/>
    <s v="N/A"/>
  </r>
  <r>
    <s v="TR_rem_22"/>
    <s v="TR_REM_15_SECGP_3"/>
    <s v="TR_REM_15_SECGP_3"/>
    <s v="SECGP"/>
    <s v="SUASA"/>
    <s v="N/A"/>
    <s v="Um Kit de oxigênio portátil de 5 litros"/>
    <x v="0"/>
    <n v="0"/>
    <n v="1815"/>
    <n v="0"/>
    <n v="0"/>
    <n v="1815"/>
    <m/>
    <m/>
    <m/>
    <s v="0014382-45.2023.4.06.8000"/>
    <m/>
    <x v="2"/>
    <s v="Inclusão - Remanescente 2023"/>
    <s v="N/A"/>
  </r>
  <r>
    <s v="TR_rem_3"/>
    <s v="TR_REM_16_SECAM_9"/>
    <s v="TR_REM_16_SECAM_9"/>
    <s v="SECAM"/>
    <s v="SUSIT"/>
    <s v="N/A"/>
    <s v="Aquisição de rádios de comunicação - início em 2023 - 100% em 2024"/>
    <x v="3"/>
    <n v="0"/>
    <n v="427814.33"/>
    <n v="0"/>
    <n v="299470.03100000002"/>
    <n v="128344.299"/>
    <m/>
    <m/>
    <m/>
    <n v="0"/>
    <m/>
    <x v="2"/>
    <s v="Inclusão - Remanescente 2023"/>
    <s v="N/A"/>
  </r>
  <r>
    <s v="TR_rem_4"/>
    <s v="TR_REM_17_SECAM_10"/>
    <s v="TR_REM_17_SECAM_10"/>
    <s v="SECAM"/>
    <s v="SUSIT"/>
    <s v="N/A"/>
    <s v="Aquisição de uma impressora de cartão PVC para crachás - início em 2023"/>
    <x v="1"/>
    <n v="0"/>
    <n v="119039.5"/>
    <n v="0"/>
    <n v="83327.649999999994"/>
    <n v="35711.85"/>
    <m/>
    <m/>
    <m/>
    <s v="0007434-87.2023.4.06.8000"/>
    <m/>
    <x v="2"/>
    <s v="Inclusão - Remanescente 2023"/>
    <s v="N/A"/>
  </r>
  <r>
    <s v="TR_rem_5"/>
    <s v="TR_REM_18_SECAM_11"/>
    <s v="TR_REM_18_SECAM_11"/>
    <s v="SECAM"/>
    <s v="SUGED"/>
    <s v="N/A"/>
    <s v="Aquisição futura de materiais bibliográficos nacionais para o TRF6 e Subseções."/>
    <x v="1"/>
    <n v="0"/>
    <n v="68856.75"/>
    <n v="0"/>
    <n v="12024.099999999999"/>
    <n v="56832.65"/>
    <m/>
    <m/>
    <m/>
    <s v="0008092-14.2023.4.06.8000"/>
    <m/>
    <x v="2"/>
    <s v="Inclusão - Remanescente 2023"/>
    <s v="N/A"/>
  </r>
  <r>
    <s v="TR_rem_6"/>
    <s v="TR_REM_19_SECAM_12"/>
    <s v="TR_REM_19_SECAM_12"/>
    <s v="SECAM"/>
    <s v="SUMES"/>
    <s v="N/A"/>
    <s v="Confecção de placas de alumínio e replotagem de textos – prédios de BH"/>
    <x v="0"/>
    <n v="0"/>
    <n v="27136.34"/>
    <n v="0"/>
    <n v="16206.52"/>
    <n v="10929.82"/>
    <m/>
    <m/>
    <m/>
    <s v="0008173-60.2023.4.06.8000"/>
    <m/>
    <x v="2"/>
    <s v="Inclusão - Remanescente 2023"/>
    <s v="N/A"/>
  </r>
  <r>
    <s v="TR_rem_10"/>
    <s v="TR_REM_2_SECAM_1"/>
    <s v="TR_REM_2_SECAM_1"/>
    <s v="SECAM"/>
    <s v="SUMES"/>
    <s v="N/A"/>
    <s v="Manutenção das 02 torres de climatização dos edif. AFP e  ODC."/>
    <x v="1"/>
    <n v="0"/>
    <n v="93587.9"/>
    <n v="0"/>
    <n v="74870.319999999992"/>
    <n v="18717.579999999998"/>
    <m/>
    <m/>
    <m/>
    <s v="0002132-77.2023.4.06.8000"/>
    <m/>
    <x v="2"/>
    <s v="Inclusão - Remanescente 2023"/>
    <s v="N/A"/>
  </r>
  <r>
    <s v="TR_rem_7"/>
    <s v="TR_REM_20_SECAM_13"/>
    <s v="TR_REM_20_SECAM_13"/>
    <s v="SECAM"/>
    <s v="SUGED"/>
    <s v="N/A"/>
    <s v="Contratação da base de dados online - Minha biblioteca"/>
    <x v="0"/>
    <n v="0"/>
    <n v="118800"/>
    <n v="0"/>
    <n v="95040"/>
    <n v="23760"/>
    <m/>
    <m/>
    <m/>
    <s v="0000585-65.2024.4.06.8000"/>
    <m/>
    <x v="2"/>
    <s v="Inclusão - Remanescente 2023"/>
    <s v="N/A"/>
  </r>
  <r>
    <s v="TR_rem_8"/>
    <s v="TR_REM_21_ASCOM_1"/>
    <s v="Duplicada na planilha de orçamento"/>
    <s v="ASCOM"/>
    <s v="ASCOM"/>
    <s v="N/A"/>
    <s v="Equipamentos de audiovisual para a ASCOM"/>
    <x v="0"/>
    <n v="0"/>
    <n v="24118"/>
    <n v="0"/>
    <n v="0"/>
    <n v="24118"/>
    <m/>
    <m/>
    <m/>
    <s v="0001992-09.2024.4.06.8000"/>
    <m/>
    <x v="2"/>
    <s v="Inclusão - Remanescente 2023"/>
    <s v="N/A"/>
  </r>
  <r>
    <s v="TR_rem_9"/>
    <s v="TR_REM_22_SECAM_14"/>
    <s v="TR_REM_22_SECAM_14"/>
    <s v="SECAM"/>
    <s v="SUMES"/>
    <s v="N/A"/>
    <s v="Limpeza de dutos e sistema de refrigeração dos edifícios AFP, ERA E ODC"/>
    <x v="0"/>
    <n v="0"/>
    <n v="51000"/>
    <n v="0"/>
    <n v="34001.699999999997"/>
    <n v="16998.3"/>
    <m/>
    <m/>
    <m/>
    <s v="0000631-54.2024.4.06.8000"/>
    <m/>
    <x v="2"/>
    <s v="Inclusão - Remanescente 2023"/>
    <s v="N/A"/>
  </r>
  <r>
    <s v="TR_rem_11"/>
    <s v="TR_REM_3_SECAM_2"/>
    <s v="TR_REM_3_SECAM_2"/>
    <s v="SECAM"/>
    <s v="SUMES"/>
    <s v="N/A"/>
    <s v="Mobiliário Para Plenário e gabinete dos desembargadores"/>
    <x v="1"/>
    <n v="0"/>
    <n v="600900.11"/>
    <n v="0"/>
    <n v="0"/>
    <n v="600900.11"/>
    <s v="100%2G"/>
    <m/>
    <m/>
    <s v="0000152-32.2022.4.06.8000"/>
    <s v="Ata de Registro de Preços"/>
    <x v="2"/>
    <s v="Inclusão - Remanescente 2023"/>
    <s v="N/A"/>
  </r>
  <r>
    <s v="TR_rem_13"/>
    <s v="TR_REM_5_SECAM_3"/>
    <s v="TR_REM_5_SECAM_3"/>
    <s v="SECAM"/>
    <s v="SUMES"/>
    <s v="N/A"/>
    <s v="Seguro de veículos"/>
    <x v="0"/>
    <n v="0"/>
    <n v="40530"/>
    <n v="0"/>
    <n v="0"/>
    <n v="40530"/>
    <m/>
    <m/>
    <m/>
    <s v="0001769-56.2024.4.06.8000"/>
    <m/>
    <x v="2"/>
    <s v="Inclusão - Remanescente 2023"/>
    <s v="N/A"/>
  </r>
  <r>
    <s v="TR_rem_14"/>
    <s v="TR_REM_6_SECAM_4"/>
    <s v="TR_REM_6_SECAM_4"/>
    <s v="SECAM"/>
    <s v="SUMES"/>
    <s v="N/A"/>
    <s v="Aquisição toner impressora Samsung ML3750"/>
    <x v="0"/>
    <n v="0"/>
    <n v="7600"/>
    <n v="0"/>
    <n v="7600"/>
    <n v="0"/>
    <m/>
    <m/>
    <m/>
    <s v="0001316-61.2024.4.06.8000"/>
    <m/>
    <x v="2"/>
    <s v="Inclusão - Remanescente 2023"/>
    <s v="N/A"/>
  </r>
  <r>
    <s v="TR_rem_15"/>
    <s v="TR_REM_7_SECAM_5"/>
    <s v="TR_REM_7_SECAM_5"/>
    <s v="SECAM"/>
    <s v="SUMES"/>
    <s v="N/A"/>
    <s v="Aquisição de 100 toners  203U para impressora ML4020"/>
    <x v="0"/>
    <n v="0"/>
    <n v="9042"/>
    <n v="0"/>
    <n v="9042"/>
    <n v="0"/>
    <m/>
    <m/>
    <m/>
    <s v="0005021-67.2024.4.06.8000"/>
    <m/>
    <x v="2"/>
    <s v="Inclusão - Remanescente 2023"/>
    <s v="N/A"/>
  </r>
  <r>
    <s v="TR_rem_16"/>
    <s v="TR_REM_8_SECAM_6"/>
    <s v="TR_REM_8_SECAM_6"/>
    <s v="SECAM"/>
    <s v="SUGED"/>
    <s v="N/A"/>
    <s v="Aquisição de licença perpétua de software, p/gerenciamento do acervo de livros da Biblioteca "/>
    <x v="0"/>
    <n v="0"/>
    <n v="7500"/>
    <n v="0"/>
    <n v="0"/>
    <n v="7500"/>
    <m/>
    <m/>
    <m/>
    <s v="0004094-72.2022.4.06.8000"/>
    <m/>
    <x v="2"/>
    <s v="Inclusão - Remanescente 2023"/>
    <s v="N/A"/>
  </r>
  <r>
    <s v="TR_rem_17"/>
    <s v="TR_REM_9_SECOF_1"/>
    <s v="Triplicada na planilha de orçamento"/>
    <s v="SECOF"/>
    <s v="SULIC"/>
    <s v="N/A"/>
    <s v="Aquisição de materiais e insumos para os serviços de copeiragem do TRF6"/>
    <x v="1"/>
    <n v="0"/>
    <n v="9041.35"/>
    <n v="0"/>
    <n v="0"/>
    <n v="9041.35"/>
    <m/>
    <m/>
    <m/>
    <n v="0"/>
    <m/>
    <x v="2"/>
    <s v="Inclusão - Remanescente 2023"/>
    <s v="N/A"/>
  </r>
  <r>
    <m/>
    <s v="TR_INT_105_SECTI_13"/>
    <s v="Não consta na planilha de orçamento"/>
    <s v="SECTI"/>
    <s v="NUGTI"/>
    <s v="N/A"/>
    <s v="Contratação e implantação do sistema ITSM e módulo para gestão de projetos"/>
    <x v="3"/>
    <n v="0"/>
    <n v="142400"/>
    <n v="142400"/>
    <n v="0"/>
    <n v="142400"/>
    <m/>
    <s v="Média"/>
    <m/>
    <s v="0001047-56.2023.4.06.8000"/>
    <m/>
    <x v="0"/>
    <s v="Inserir. Demandas Intempestiva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186AEC-8D48-4415-90CC-0D3574C6CDAF}" name="Tabela dinâmica1" cacheId="0" dataOnRows="1" applyNumberFormats="0" applyBorderFormats="0" applyFontFormats="0" applyPatternFormats="0" applyAlignmentFormats="0" applyWidthHeightFormats="1" dataCaption="Dados" updatedVersion="8" minRefreshableVersion="3" showMemberPropertyTips="0" useAutoFormatting="1" itemPrintTitles="1" createdVersion="8" indent="0" compact="0" compactData="0" gridDropZones="1">
  <location ref="B5:F18" firstHeaderRow="1" firstDataRow="2" firstDataCol="1"/>
  <pivotFields count="21">
    <pivotField compact="0" outline="0" showAll="0" includeNewItemsInFilter="1"/>
    <pivotField compact="0" outline="0" showAll="0" includeNewItemsInFilter="1"/>
    <pivotField compact="0" outline="0" showAll="0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axis="axisRow" dataField="1" compact="0" outline="0" showAll="0">
      <items count="12">
        <item x="6"/>
        <item x="4"/>
        <item x="2"/>
        <item x="5"/>
        <item x="0"/>
        <item x="9"/>
        <item x="7"/>
        <item x="3"/>
        <item x="8"/>
        <item x="1"/>
        <item x="10"/>
        <item t="default"/>
      </items>
    </pivotField>
    <pivotField compact="0" numFmtId="165" outline="0" showAll="0" includeNewItemsInFilter="1"/>
    <pivotField compact="0" numFmtId="165" outline="0" showAll="0" includeNewItemsInFilter="1"/>
    <pivotField compact="0" outline="0" showAll="0" includeNewItemsInFilter="1"/>
    <pivotField compact="0" numFmtId="165" outline="0" showAll="0" includeNewItemsInFilter="1"/>
    <pivotField compact="0" numFmtId="165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axis="axisCol" compact="0" outline="0" showAll="0" includeNewItemsInFilter="1">
      <items count="4">
        <item x="2"/>
        <item x="0"/>
        <item x="1"/>
        <item t="default"/>
      </items>
    </pivotField>
    <pivotField compact="0" outline="0" showAll="0" includeNewItemsInFilter="1"/>
    <pivotField compact="0" outline="0" showAll="0" includeNewItemsInFilter="1"/>
  </pivotFields>
  <rowFields count="1">
    <field x="7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8"/>
  </colFields>
  <colItems count="4">
    <i>
      <x/>
    </i>
    <i>
      <x v="1"/>
    </i>
    <i>
      <x v="2"/>
    </i>
    <i t="grand">
      <x/>
    </i>
  </colItems>
  <dataFields count="1">
    <dataField name="Contagem de Status 21/08" fld="7" subtotal="count" baseField="0" baseItem="0"/>
  </dataFields>
  <formats count="23">
    <format dxfId="24">
      <pivotArea dataOnly="0" labelOnly="1" outline="0" fieldPosition="0">
        <references count="1">
          <reference field="18" count="0"/>
        </references>
      </pivotArea>
    </format>
    <format dxfId="23">
      <pivotArea dataOnly="0" labelOnly="1" grandCol="1" outline="0" fieldPosition="0"/>
    </format>
    <format dxfId="22">
      <pivotArea dataOnly="0" labelOnly="1" outline="0" fieldPosition="0">
        <references count="1">
          <reference field="18" count="0"/>
        </references>
      </pivotArea>
    </format>
    <format dxfId="21">
      <pivotArea dataOnly="0" labelOnly="1" grandCol="1" outline="0" fieldPosition="0"/>
    </format>
    <format dxfId="20">
      <pivotArea dataOnly="0" labelOnly="1" outline="0" fieldPosition="0">
        <references count="1">
          <reference field="18" count="0"/>
        </references>
      </pivotArea>
    </format>
    <format dxfId="19">
      <pivotArea dataOnly="0" labelOnly="1" grandCol="1" outline="0" fieldPosition="0"/>
    </format>
    <format dxfId="18">
      <pivotArea grandRow="1" outline="0" fieldPosition="0"/>
    </format>
    <format dxfId="17">
      <pivotArea grandRow="1" outline="0" fieldPosition="0"/>
    </format>
    <format dxfId="16">
      <pivotArea dataOnly="0" labelOnly="1" grandRow="1" outline="0" fieldPosition="0"/>
    </format>
    <format dxfId="15">
      <pivotArea field="18" grandRow="1" outline="0" axis="axisCol" fieldPosition="0">
        <references count="1">
          <reference field="18" count="1" selected="0">
            <x v="1"/>
          </reference>
        </references>
      </pivotArea>
    </format>
    <format dxfId="14">
      <pivotArea field="18" grandRow="1" outline="0" axis="axisCol" fieldPosition="0">
        <references count="1">
          <reference field="18" count="1" selected="0">
            <x v="0"/>
          </reference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8" count="0"/>
        </references>
      </pivotArea>
    </format>
    <format dxfId="11">
      <pivotArea dataOnly="0" labelOnly="1" grandCol="1" outline="0" fieldPosition="0"/>
    </format>
    <format dxfId="10">
      <pivotArea field="7" grandCol="1" outline="0" axis="axisRow" fieldPosition="0">
        <references count="1">
          <reference field="7" count="2" selected="0">
            <x v="4"/>
            <x v="5"/>
          </reference>
        </references>
      </pivotArea>
    </format>
    <format dxfId="9">
      <pivotArea field="7" grandCol="1" outline="0" axis="axisRow" fieldPosition="0">
        <references count="1">
          <reference field="7" count="2" selected="0">
            <x v="9"/>
            <x v="10"/>
          </reference>
        </references>
      </pivotArea>
    </format>
    <format dxfId="8">
      <pivotArea field="7" grandCol="1" outline="0" axis="axisRow" fieldPosition="0">
        <references count="1">
          <reference field="7" count="1" selected="0">
            <x v="2"/>
          </reference>
        </references>
      </pivotArea>
    </format>
    <format dxfId="7">
      <pivotArea field="7" grandCol="1" outline="0" axis="axisRow" fieldPosition="0">
        <references count="1">
          <reference field="7" count="1" selected="0">
            <x v="6"/>
          </reference>
        </references>
      </pivotArea>
    </format>
    <format dxfId="6">
      <pivotArea field="7" grandCol="1" outline="0" axis="axisRow" fieldPosition="0">
        <references count="1">
          <reference field="7" count="1" selected="0">
            <x v="8"/>
          </reference>
        </references>
      </pivotArea>
    </format>
    <format dxfId="5">
      <pivotArea field="7" grandCol="1" outline="0" axis="axisRow" fieldPosition="0">
        <references count="1">
          <reference field="7" count="1" selected="0">
            <x v="7"/>
          </reference>
        </references>
      </pivotArea>
    </format>
    <format dxfId="4">
      <pivotArea field="7" grandCol="1" outline="0" axis="axisRow" fieldPosition="0">
        <references count="1">
          <reference field="7" count="1" selected="0">
            <x v="0"/>
          </reference>
        </references>
      </pivotArea>
    </format>
    <format dxfId="3">
      <pivotArea field="7" grandCol="1" outline="0" axis="axisRow" fieldPosition="0">
        <references count="1">
          <reference field="7" count="1" selected="0">
            <x v="3"/>
          </reference>
        </references>
      </pivotArea>
    </format>
    <format dxfId="2">
      <pivotArea field="7" grandCol="1" outline="0" axis="axisRow" fieldPosition="0">
        <references count="1">
          <reference field="7" count="1" selected="0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BEF3C5E-453E-406D-825B-271CBDE3C792}" name="Tabela14" displayName="Tabela14" ref="B5:K148" totalsRowShown="0" headerRowDxfId="48" dataDxfId="46" headerRowBorderDxfId="47" tableBorderDxfId="45" totalsRowBorderDxfId="44">
  <autoFilter ref="B5:K148" xr:uid="{82354F9F-29B6-475B-BED9-77BD0C523CAC}"/>
  <tableColumns count="10">
    <tableColumn id="1" xr3:uid="{1B5B32F3-8E04-4DED-A486-D0D00B3E080B}" name="ID original" dataDxfId="43" totalsRowDxfId="42"/>
    <tableColumn id="2" xr3:uid="{6213D03D-254C-45F3-91F8-54D599B67E62}" name="Novo ID" dataDxfId="41" totalsRowDxfId="40"/>
    <tableColumn id="3" xr3:uid="{67D2E61B-3989-4D5A-8691-EEC7D230F2CA}" name="Autor" dataDxfId="39" totalsRowDxfId="38"/>
    <tableColumn id="4" xr3:uid="{DA1F214C-E318-407B-B11E-E844D916590B}" name="Subunidade" dataDxfId="37" totalsRowDxfId="36" dataCellStyle="Excel Built-in Normal"/>
    <tableColumn id="6" xr3:uid="{EAE60C8D-62EB-4622-AA4F-8DB7290AD752}" name="Descrição" dataDxfId="35" totalsRowDxfId="34"/>
    <tableColumn id="10" xr3:uid="{4C144804-3DA3-433D-8ED3-8657E55E56B4}" name="Valor aprovado" dataDxfId="33" totalsRowDxfId="32" dataCellStyle="Excel Built-in Normal"/>
    <tableColumn id="12" xr3:uid="{30261CDF-354A-45CA-B8B6-645473B7F326}" name="Recursos SJMG" dataDxfId="31" totalsRowDxfId="30"/>
    <tableColumn id="13" xr3:uid="{5211F5F5-5DD2-4F28-BDFE-594FEAE091A2}" name="Recursos TRF6" dataDxfId="29" totalsRowDxfId="28"/>
    <tableColumn id="15" xr3:uid="{A67DF8E8-A4C4-4FD3-AF69-0BF3AF8714B5}" name="Prioridade" dataDxfId="27" totalsRowDxfId="26" dataCellStyle="Excel Built-in Normal"/>
    <tableColumn id="26" xr3:uid="{AF1145C9-EFC3-49B0-BBD7-37896A81C9FA}" name="Compartilhável" dataDxfId="2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3371-EE7D-4FF3-A946-25D9B783E0B2}">
  <dimension ref="A1:IF157"/>
  <sheetViews>
    <sheetView showGridLines="0" tabSelected="1" zoomScale="110" zoomScaleNormal="110" workbookViewId="0">
      <selection activeCell="O10" sqref="O10"/>
    </sheetView>
  </sheetViews>
  <sheetFormatPr defaultColWidth="10.75" defaultRowHeight="13.5" x14ac:dyDescent="0.2"/>
  <cols>
    <col min="1" max="1" width="3.25" style="9" customWidth="1"/>
    <col min="2" max="2" width="6.25" style="8" customWidth="1"/>
    <col min="3" max="3" width="22.875" style="8" customWidth="1"/>
    <col min="4" max="4" width="14.875" style="8" customWidth="1"/>
    <col min="5" max="5" width="11.375" style="8" customWidth="1"/>
    <col min="6" max="6" width="38.375" style="6" customWidth="1"/>
    <col min="7" max="7" width="22.625" style="7" customWidth="1"/>
    <col min="8" max="8" width="19.875" style="7" customWidth="1"/>
    <col min="9" max="9" width="17.875" style="8" customWidth="1"/>
    <col min="10" max="10" width="11.125" style="8" customWidth="1"/>
    <col min="11" max="11" width="14.125" style="8" customWidth="1"/>
    <col min="12" max="16384" width="10.75" style="8"/>
  </cols>
  <sheetData>
    <row r="1" spans="2:240" s="9" customFormat="1" x14ac:dyDescent="0.2">
      <c r="B1" s="4" t="s">
        <v>299</v>
      </c>
      <c r="C1" s="12"/>
      <c r="D1" s="12"/>
      <c r="E1" s="12"/>
      <c r="F1" s="10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</row>
    <row r="2" spans="2:240" s="9" customFormat="1" x14ac:dyDescent="0.2">
      <c r="B2" s="16"/>
      <c r="C2" s="16"/>
      <c r="D2" s="16"/>
      <c r="E2" s="16"/>
      <c r="F2" s="10"/>
      <c r="G2" s="11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</row>
    <row r="3" spans="2:240" s="9" customFormat="1" x14ac:dyDescent="0.2">
      <c r="B3" s="4"/>
      <c r="C3" s="5"/>
      <c r="D3" s="5"/>
      <c r="E3" s="5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</row>
    <row r="4" spans="2:240" s="9" customFormat="1" ht="15.75" x14ac:dyDescent="0.2">
      <c r="B4" s="72" t="s">
        <v>0</v>
      </c>
      <c r="C4" s="10"/>
      <c r="D4" s="73"/>
      <c r="E4" s="73"/>
      <c r="F4" s="71"/>
      <c r="G4" s="75"/>
      <c r="H4" s="75"/>
      <c r="I4" s="71"/>
      <c r="J4" s="7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</row>
    <row r="5" spans="2:240" s="14" customFormat="1" ht="40.5" x14ac:dyDescent="0.2">
      <c r="B5" s="63" t="s">
        <v>78</v>
      </c>
      <c r="C5" s="64" t="s">
        <v>79</v>
      </c>
      <c r="D5" s="64" t="s">
        <v>1</v>
      </c>
      <c r="E5" s="65" t="s">
        <v>80</v>
      </c>
      <c r="F5" s="64" t="s">
        <v>2</v>
      </c>
      <c r="G5" s="66" t="s">
        <v>300</v>
      </c>
      <c r="H5" s="66" t="s">
        <v>278</v>
      </c>
      <c r="I5" s="64" t="s">
        <v>279</v>
      </c>
      <c r="J5" s="64" t="s">
        <v>3</v>
      </c>
      <c r="K5" s="67" t="s">
        <v>280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</row>
    <row r="6" spans="2:240" s="32" customFormat="1" x14ac:dyDescent="0.2">
      <c r="B6" s="19"/>
      <c r="C6" s="20" t="s">
        <v>81</v>
      </c>
      <c r="D6" s="20" t="s">
        <v>9</v>
      </c>
      <c r="E6" s="22" t="s">
        <v>76</v>
      </c>
      <c r="F6" s="24" t="s">
        <v>36</v>
      </c>
      <c r="G6" s="23">
        <v>328013.59000000003</v>
      </c>
      <c r="H6" s="45">
        <v>262410.87200000003</v>
      </c>
      <c r="I6" s="23">
        <v>65602.718000000008</v>
      </c>
      <c r="J6" s="20" t="s">
        <v>5</v>
      </c>
      <c r="K6" s="20" t="s">
        <v>282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</row>
    <row r="7" spans="2:240" s="32" customFormat="1" ht="40.5" x14ac:dyDescent="0.2">
      <c r="B7" s="19"/>
      <c r="C7" s="20" t="s">
        <v>83</v>
      </c>
      <c r="D7" s="21" t="s">
        <v>9</v>
      </c>
      <c r="E7" s="22" t="s">
        <v>68</v>
      </c>
      <c r="F7" s="24" t="s">
        <v>84</v>
      </c>
      <c r="G7" s="23">
        <v>262650</v>
      </c>
      <c r="H7" s="45">
        <v>0</v>
      </c>
      <c r="I7" s="23">
        <v>262650</v>
      </c>
      <c r="J7" s="21" t="s">
        <v>7</v>
      </c>
      <c r="K7" s="21" t="s">
        <v>282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</row>
    <row r="8" spans="2:240" s="32" customFormat="1" x14ac:dyDescent="0.2">
      <c r="B8" s="19"/>
      <c r="C8" s="20" t="s">
        <v>85</v>
      </c>
      <c r="D8" s="20" t="s">
        <v>16</v>
      </c>
      <c r="E8" s="22" t="s">
        <v>82</v>
      </c>
      <c r="F8" s="24" t="s">
        <v>301</v>
      </c>
      <c r="G8" s="23">
        <v>178450</v>
      </c>
      <c r="H8" s="45">
        <v>124914.99999999999</v>
      </c>
      <c r="I8" s="23">
        <v>53535</v>
      </c>
      <c r="J8" s="20" t="s">
        <v>5</v>
      </c>
      <c r="K8" s="20" t="s">
        <v>293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</row>
    <row r="9" spans="2:240" s="32" customFormat="1" ht="27" x14ac:dyDescent="0.2">
      <c r="B9" s="19"/>
      <c r="C9" s="20" t="s">
        <v>86</v>
      </c>
      <c r="D9" s="20" t="s">
        <v>16</v>
      </c>
      <c r="E9" s="22" t="s">
        <v>82</v>
      </c>
      <c r="F9" s="24" t="s">
        <v>302</v>
      </c>
      <c r="G9" s="23">
        <v>62055.48</v>
      </c>
      <c r="H9" s="45">
        <v>15513.87</v>
      </c>
      <c r="I9" s="23">
        <v>46541.61</v>
      </c>
      <c r="J9" s="20" t="s">
        <v>5</v>
      </c>
      <c r="K9" s="20" t="s">
        <v>293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</row>
    <row r="10" spans="2:240" s="32" customFormat="1" ht="54" x14ac:dyDescent="0.2">
      <c r="B10" s="19"/>
      <c r="C10" s="20" t="s">
        <v>284</v>
      </c>
      <c r="D10" s="20" t="s">
        <v>9</v>
      </c>
      <c r="E10" s="22" t="s">
        <v>68</v>
      </c>
      <c r="F10" s="24" t="s">
        <v>275</v>
      </c>
      <c r="G10" s="23">
        <v>95926.93</v>
      </c>
      <c r="H10" s="23">
        <f>Tabela14[[#This Row],[Valor aprovado]]-Tabela14[[#This Row],[Recursos TRF6]]</f>
        <v>76741.543999999994</v>
      </c>
      <c r="I10" s="23">
        <f>20%*Tabela14[[#This Row],[Valor aprovado]]</f>
        <v>19185.385999999999</v>
      </c>
      <c r="J10" s="20" t="s">
        <v>5</v>
      </c>
      <c r="K10" s="20" t="s">
        <v>293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</row>
    <row r="11" spans="2:240" s="32" customFormat="1" ht="27" x14ac:dyDescent="0.2">
      <c r="B11" s="19"/>
      <c r="C11" s="20" t="s">
        <v>285</v>
      </c>
      <c r="D11" s="20" t="s">
        <v>9</v>
      </c>
      <c r="E11" s="22" t="s">
        <v>75</v>
      </c>
      <c r="F11" s="24" t="s">
        <v>303</v>
      </c>
      <c r="G11" s="76">
        <v>0</v>
      </c>
      <c r="H11" s="23">
        <v>0</v>
      </c>
      <c r="I11" s="23">
        <v>0</v>
      </c>
      <c r="J11" s="20" t="s">
        <v>5</v>
      </c>
      <c r="K11" s="20" t="s">
        <v>293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</row>
    <row r="12" spans="2:240" s="32" customFormat="1" ht="27" x14ac:dyDescent="0.2">
      <c r="B12" s="19"/>
      <c r="C12" s="20" t="s">
        <v>286</v>
      </c>
      <c r="D12" s="20" t="s">
        <v>9</v>
      </c>
      <c r="E12" s="22" t="s">
        <v>73</v>
      </c>
      <c r="F12" s="24" t="s">
        <v>287</v>
      </c>
      <c r="G12" s="23">
        <v>35625</v>
      </c>
      <c r="H12" s="45">
        <v>31350</v>
      </c>
      <c r="I12" s="23">
        <v>4275</v>
      </c>
      <c r="J12" s="20" t="s">
        <v>5</v>
      </c>
      <c r="K12" s="20" t="s">
        <v>282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</row>
    <row r="13" spans="2:240" s="32" customFormat="1" ht="67.5" x14ac:dyDescent="0.2">
      <c r="B13" s="19"/>
      <c r="C13" s="20" t="s">
        <v>288</v>
      </c>
      <c r="D13" s="20" t="s">
        <v>4</v>
      </c>
      <c r="E13" s="22" t="s">
        <v>72</v>
      </c>
      <c r="F13" s="24" t="s">
        <v>304</v>
      </c>
      <c r="G13" s="23">
        <v>186872</v>
      </c>
      <c r="H13" s="45">
        <v>0</v>
      </c>
      <c r="I13" s="23">
        <v>186872</v>
      </c>
      <c r="J13" s="20" t="s">
        <v>5</v>
      </c>
      <c r="K13" s="20" t="s">
        <v>293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</row>
    <row r="14" spans="2:240" s="32" customFormat="1" ht="94.5" x14ac:dyDescent="0.2">
      <c r="B14" s="19"/>
      <c r="C14" s="20" t="s">
        <v>289</v>
      </c>
      <c r="D14" s="20" t="s">
        <v>4</v>
      </c>
      <c r="E14" s="22"/>
      <c r="F14" s="24" t="s">
        <v>305</v>
      </c>
      <c r="G14" s="23">
        <v>330750</v>
      </c>
      <c r="H14" s="45">
        <v>264600</v>
      </c>
      <c r="I14" s="23">
        <v>66150</v>
      </c>
      <c r="J14" s="20" t="s">
        <v>5</v>
      </c>
      <c r="K14" s="20" t="s">
        <v>282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</row>
    <row r="15" spans="2:240" s="32" customFormat="1" x14ac:dyDescent="0.2">
      <c r="B15" s="19"/>
      <c r="C15" s="20" t="s">
        <v>87</v>
      </c>
      <c r="D15" s="20" t="s">
        <v>9</v>
      </c>
      <c r="E15" s="22" t="s">
        <v>75</v>
      </c>
      <c r="F15" s="24" t="s">
        <v>43</v>
      </c>
      <c r="G15" s="23">
        <v>2652000</v>
      </c>
      <c r="H15" s="45">
        <v>2121600</v>
      </c>
      <c r="I15" s="23">
        <v>530400</v>
      </c>
      <c r="J15" s="20" t="s">
        <v>5</v>
      </c>
      <c r="K15" s="20" t="s">
        <v>282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</row>
    <row r="16" spans="2:240" s="32" customFormat="1" ht="27" x14ac:dyDescent="0.2">
      <c r="B16" s="19"/>
      <c r="C16" s="20" t="s">
        <v>88</v>
      </c>
      <c r="D16" s="20" t="s">
        <v>16</v>
      </c>
      <c r="E16" s="22" t="s">
        <v>82</v>
      </c>
      <c r="F16" s="24" t="s">
        <v>57</v>
      </c>
      <c r="G16" s="23">
        <v>15444</v>
      </c>
      <c r="H16" s="45">
        <v>10810.8</v>
      </c>
      <c r="I16" s="23">
        <v>4633.2</v>
      </c>
      <c r="J16" s="21" t="s">
        <v>7</v>
      </c>
      <c r="K16" s="21" t="s">
        <v>293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</row>
    <row r="17" spans="2:240" s="32" customFormat="1" ht="27" x14ac:dyDescent="0.2">
      <c r="B17" s="19"/>
      <c r="C17" s="20" t="s">
        <v>89</v>
      </c>
      <c r="D17" s="20" t="s">
        <v>9</v>
      </c>
      <c r="E17" s="22" t="s">
        <v>68</v>
      </c>
      <c r="F17" s="24" t="s">
        <v>306</v>
      </c>
      <c r="G17" s="23">
        <v>95926.94</v>
      </c>
      <c r="H17" s="45">
        <v>76741.552000000011</v>
      </c>
      <c r="I17" s="23">
        <v>19185.388000000003</v>
      </c>
      <c r="J17" s="20" t="s">
        <v>5</v>
      </c>
      <c r="K17" s="20" t="s">
        <v>293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</row>
    <row r="18" spans="2:240" s="32" customFormat="1" x14ac:dyDescent="0.2">
      <c r="B18" s="19"/>
      <c r="C18" s="20" t="s">
        <v>90</v>
      </c>
      <c r="D18" s="20" t="s">
        <v>9</v>
      </c>
      <c r="E18" s="22" t="s">
        <v>75</v>
      </c>
      <c r="F18" s="24" t="s">
        <v>290</v>
      </c>
      <c r="G18" s="23">
        <v>219832.56</v>
      </c>
      <c r="H18" s="45">
        <v>175866.04800000001</v>
      </c>
      <c r="I18" s="23">
        <v>43966.512000000002</v>
      </c>
      <c r="J18" s="21" t="s">
        <v>7</v>
      </c>
      <c r="K18" s="21" t="s">
        <v>282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</row>
    <row r="19" spans="2:240" s="32" customFormat="1" ht="27" x14ac:dyDescent="0.2">
      <c r="B19" s="19"/>
      <c r="C19" s="20" t="s">
        <v>91</v>
      </c>
      <c r="D19" s="20" t="s">
        <v>9</v>
      </c>
      <c r="E19" s="22" t="s">
        <v>76</v>
      </c>
      <c r="F19" s="24" t="s">
        <v>46</v>
      </c>
      <c r="G19" s="23">
        <v>100000</v>
      </c>
      <c r="H19" s="45">
        <v>80000</v>
      </c>
      <c r="I19" s="23">
        <v>20000</v>
      </c>
      <c r="J19" s="20" t="s">
        <v>5</v>
      </c>
      <c r="K19" s="20" t="s">
        <v>282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</row>
    <row r="20" spans="2:240" s="32" customFormat="1" ht="27" x14ac:dyDescent="0.2">
      <c r="B20" s="19"/>
      <c r="C20" s="20" t="s">
        <v>92</v>
      </c>
      <c r="D20" s="20" t="s">
        <v>24</v>
      </c>
      <c r="E20" s="22" t="s">
        <v>24</v>
      </c>
      <c r="F20" s="25" t="s">
        <v>61</v>
      </c>
      <c r="G20" s="23">
        <v>21694.99</v>
      </c>
      <c r="H20" s="45">
        <v>0</v>
      </c>
      <c r="I20" s="23">
        <v>21694.99</v>
      </c>
      <c r="J20" s="21" t="s">
        <v>7</v>
      </c>
      <c r="K20" s="21" t="s">
        <v>293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</row>
    <row r="21" spans="2:240" s="32" customFormat="1" x14ac:dyDescent="0.2">
      <c r="B21" s="19"/>
      <c r="C21" s="20" t="s">
        <v>93</v>
      </c>
      <c r="D21" s="20" t="s">
        <v>9</v>
      </c>
      <c r="E21" s="22" t="s">
        <v>75</v>
      </c>
      <c r="F21" s="24" t="s">
        <v>307</v>
      </c>
      <c r="G21" s="23">
        <v>23724</v>
      </c>
      <c r="H21" s="45">
        <v>16606.8</v>
      </c>
      <c r="I21" s="23">
        <v>7117.2</v>
      </c>
      <c r="J21" s="21" t="s">
        <v>11</v>
      </c>
      <c r="K21" s="21" t="s">
        <v>293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</row>
    <row r="22" spans="2:240" s="32" customFormat="1" ht="27" x14ac:dyDescent="0.2">
      <c r="B22" s="19"/>
      <c r="C22" s="20" t="s">
        <v>94</v>
      </c>
      <c r="D22" s="20" t="s">
        <v>9</v>
      </c>
      <c r="E22" s="22" t="s">
        <v>75</v>
      </c>
      <c r="F22" s="24" t="s">
        <v>308</v>
      </c>
      <c r="G22" s="23">
        <v>16215</v>
      </c>
      <c r="H22" s="45">
        <v>0</v>
      </c>
      <c r="I22" s="23">
        <v>16215</v>
      </c>
      <c r="J22" s="20" t="s">
        <v>5</v>
      </c>
      <c r="K22" s="20" t="s">
        <v>282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</row>
    <row r="23" spans="2:240" s="32" customFormat="1" x14ac:dyDescent="0.2">
      <c r="B23" s="19"/>
      <c r="C23" s="20" t="s">
        <v>95</v>
      </c>
      <c r="D23" s="20" t="s">
        <v>9</v>
      </c>
      <c r="E23" s="22" t="s">
        <v>75</v>
      </c>
      <c r="F23" s="24" t="s">
        <v>32</v>
      </c>
      <c r="G23" s="23">
        <v>420000</v>
      </c>
      <c r="H23" s="45">
        <v>243599.99999999997</v>
      </c>
      <c r="I23" s="23">
        <v>176400</v>
      </c>
      <c r="J23" s="20" t="s">
        <v>5</v>
      </c>
      <c r="K23" s="20" t="s">
        <v>282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</row>
    <row r="24" spans="2:240" s="32" customFormat="1" x14ac:dyDescent="0.2">
      <c r="B24" s="19"/>
      <c r="C24" s="20" t="s">
        <v>96</v>
      </c>
      <c r="D24" s="20" t="s">
        <v>9</v>
      </c>
      <c r="E24" s="22" t="s">
        <v>75</v>
      </c>
      <c r="F24" s="24" t="s">
        <v>309</v>
      </c>
      <c r="G24" s="23">
        <v>112200</v>
      </c>
      <c r="H24" s="45">
        <v>0</v>
      </c>
      <c r="I24" s="23">
        <v>112200</v>
      </c>
      <c r="J24" s="20" t="s">
        <v>5</v>
      </c>
      <c r="K24" s="20" t="s">
        <v>293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</row>
    <row r="25" spans="2:240" s="32" customFormat="1" ht="27" x14ac:dyDescent="0.2">
      <c r="B25" s="19"/>
      <c r="C25" s="20" t="s">
        <v>97</v>
      </c>
      <c r="D25" s="20" t="s">
        <v>9</v>
      </c>
      <c r="E25" s="22" t="s">
        <v>75</v>
      </c>
      <c r="F25" s="24" t="s">
        <v>48</v>
      </c>
      <c r="G25" s="23">
        <v>75832.160000000003</v>
      </c>
      <c r="H25" s="45">
        <v>60665.728000000003</v>
      </c>
      <c r="I25" s="23">
        <v>15166.432000000001</v>
      </c>
      <c r="J25" s="20" t="s">
        <v>5</v>
      </c>
      <c r="K25" s="20" t="s">
        <v>293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</row>
    <row r="26" spans="2:240" s="32" customFormat="1" ht="27" x14ac:dyDescent="0.2">
      <c r="B26" s="19"/>
      <c r="C26" s="20" t="s">
        <v>98</v>
      </c>
      <c r="D26" s="20" t="s">
        <v>4</v>
      </c>
      <c r="E26" s="22" t="s">
        <v>70</v>
      </c>
      <c r="F26" s="24" t="s">
        <v>310</v>
      </c>
      <c r="G26" s="23">
        <v>100000</v>
      </c>
      <c r="H26" s="45">
        <v>80000</v>
      </c>
      <c r="I26" s="23">
        <v>20000</v>
      </c>
      <c r="J26" s="21" t="s">
        <v>7</v>
      </c>
      <c r="K26" s="21" t="s">
        <v>282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</row>
    <row r="27" spans="2:240" s="32" customFormat="1" ht="40.5" x14ac:dyDescent="0.2">
      <c r="B27" s="19"/>
      <c r="C27" s="20" t="s">
        <v>99</v>
      </c>
      <c r="D27" s="20" t="s">
        <v>9</v>
      </c>
      <c r="E27" s="22" t="s">
        <v>76</v>
      </c>
      <c r="F27" s="24" t="s">
        <v>49</v>
      </c>
      <c r="G27" s="23">
        <v>120000</v>
      </c>
      <c r="H27" s="45">
        <v>96000</v>
      </c>
      <c r="I27" s="23">
        <v>24000</v>
      </c>
      <c r="J27" s="20" t="s">
        <v>5</v>
      </c>
      <c r="K27" s="20" t="s">
        <v>282</v>
      </c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</row>
    <row r="28" spans="2:240" s="32" customFormat="1" x14ac:dyDescent="0.2">
      <c r="B28" s="19"/>
      <c r="C28" s="20" t="s">
        <v>100</v>
      </c>
      <c r="D28" s="20" t="s">
        <v>9</v>
      </c>
      <c r="E28" s="22" t="s">
        <v>73</v>
      </c>
      <c r="F28" s="24" t="s">
        <v>33</v>
      </c>
      <c r="G28" s="23">
        <v>760668.6</v>
      </c>
      <c r="H28" s="45">
        <v>608534.88</v>
      </c>
      <c r="I28" s="23">
        <v>152133.72</v>
      </c>
      <c r="J28" s="21" t="s">
        <v>5</v>
      </c>
      <c r="K28" s="21" t="s">
        <v>282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</row>
    <row r="29" spans="2:240" s="32" customFormat="1" ht="27" x14ac:dyDescent="0.2">
      <c r="B29" s="19"/>
      <c r="C29" s="20" t="s">
        <v>101</v>
      </c>
      <c r="D29" s="20" t="s">
        <v>37</v>
      </c>
      <c r="E29" s="22" t="s">
        <v>74</v>
      </c>
      <c r="F29" s="24" t="s">
        <v>51</v>
      </c>
      <c r="G29" s="23">
        <v>10802729.280000001</v>
      </c>
      <c r="H29" s="23">
        <v>6066031.9199999999</v>
      </c>
      <c r="I29" s="23">
        <v>4736697.3600000003</v>
      </c>
      <c r="J29" s="21" t="s">
        <v>7</v>
      </c>
      <c r="K29" s="21" t="s">
        <v>282</v>
      </c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</row>
    <row r="30" spans="2:240" s="32" customFormat="1" ht="27" x14ac:dyDescent="0.2">
      <c r="B30" s="19"/>
      <c r="C30" s="20" t="s">
        <v>102</v>
      </c>
      <c r="D30" s="20" t="s">
        <v>16</v>
      </c>
      <c r="E30" s="22" t="s">
        <v>82</v>
      </c>
      <c r="F30" s="24" t="s">
        <v>52</v>
      </c>
      <c r="G30" s="23">
        <v>236206.91999999998</v>
      </c>
      <c r="H30" s="45">
        <v>165344.84399999998</v>
      </c>
      <c r="I30" s="23">
        <v>70862.075999999986</v>
      </c>
      <c r="J30" s="20" t="s">
        <v>5</v>
      </c>
      <c r="K30" s="20" t="s">
        <v>293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</row>
    <row r="31" spans="2:240" s="32" customFormat="1" ht="27" x14ac:dyDescent="0.2">
      <c r="B31" s="19"/>
      <c r="C31" s="20" t="s">
        <v>103</v>
      </c>
      <c r="D31" s="20" t="s">
        <v>37</v>
      </c>
      <c r="E31" s="22" t="s">
        <v>74</v>
      </c>
      <c r="F31" s="24" t="s">
        <v>53</v>
      </c>
      <c r="G31" s="23">
        <v>552098.39999999991</v>
      </c>
      <c r="H31" s="45">
        <v>441678.72000000003</v>
      </c>
      <c r="I31" s="23">
        <v>110419.68</v>
      </c>
      <c r="J31" s="21" t="s">
        <v>7</v>
      </c>
      <c r="K31" s="21" t="s">
        <v>282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</row>
    <row r="32" spans="2:240" s="32" customFormat="1" ht="27" x14ac:dyDescent="0.2">
      <c r="B32" s="19"/>
      <c r="C32" s="20" t="s">
        <v>104</v>
      </c>
      <c r="D32" s="20" t="s">
        <v>16</v>
      </c>
      <c r="E32" s="22" t="s">
        <v>82</v>
      </c>
      <c r="F32" s="24" t="s">
        <v>311</v>
      </c>
      <c r="G32" s="23">
        <v>5373000</v>
      </c>
      <c r="H32" s="45">
        <v>0</v>
      </c>
      <c r="I32" s="23">
        <v>5373000</v>
      </c>
      <c r="J32" s="20" t="s">
        <v>5</v>
      </c>
      <c r="K32" s="20" t="s">
        <v>282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</row>
    <row r="33" spans="2:240" s="32" customFormat="1" x14ac:dyDescent="0.2">
      <c r="B33" s="19"/>
      <c r="C33" s="20" t="s">
        <v>105</v>
      </c>
      <c r="D33" s="20" t="s">
        <v>9</v>
      </c>
      <c r="E33" s="22" t="s">
        <v>75</v>
      </c>
      <c r="F33" s="24" t="s">
        <v>312</v>
      </c>
      <c r="G33" s="23">
        <v>178353</v>
      </c>
      <c r="H33" s="45">
        <v>0</v>
      </c>
      <c r="I33" s="23">
        <v>178353</v>
      </c>
      <c r="J33" s="21" t="s">
        <v>11</v>
      </c>
      <c r="K33" s="21" t="s">
        <v>282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</row>
    <row r="34" spans="2:240" s="32" customFormat="1" x14ac:dyDescent="0.2">
      <c r="B34" s="19"/>
      <c r="C34" s="20" t="s">
        <v>106</v>
      </c>
      <c r="D34" s="20" t="s">
        <v>16</v>
      </c>
      <c r="E34" s="22" t="s">
        <v>82</v>
      </c>
      <c r="F34" s="24" t="s">
        <v>313</v>
      </c>
      <c r="G34" s="23">
        <v>9261637</v>
      </c>
      <c r="H34" s="23">
        <v>6483145.9000000004</v>
      </c>
      <c r="I34" s="23">
        <v>2778491.1</v>
      </c>
      <c r="J34" s="20" t="s">
        <v>5</v>
      </c>
      <c r="K34" s="20" t="s">
        <v>293</v>
      </c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</row>
    <row r="35" spans="2:240" s="32" customFormat="1" x14ac:dyDescent="0.2">
      <c r="B35" s="19"/>
      <c r="C35" s="20" t="s">
        <v>107</v>
      </c>
      <c r="D35" s="20" t="s">
        <v>4</v>
      </c>
      <c r="E35" s="22" t="s">
        <v>72</v>
      </c>
      <c r="F35" s="24" t="s">
        <v>314</v>
      </c>
      <c r="G35" s="23">
        <v>983505.6</v>
      </c>
      <c r="H35" s="23">
        <v>466752.8</v>
      </c>
      <c r="I35" s="23">
        <v>516752.8</v>
      </c>
      <c r="J35" s="20" t="s">
        <v>5</v>
      </c>
      <c r="K35" s="20" t="s">
        <v>293</v>
      </c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</row>
    <row r="36" spans="2:240" s="32" customFormat="1" ht="27" x14ac:dyDescent="0.2">
      <c r="B36" s="19"/>
      <c r="C36" s="20" t="s">
        <v>108</v>
      </c>
      <c r="D36" s="20" t="s">
        <v>4</v>
      </c>
      <c r="E36" s="22" t="s">
        <v>71</v>
      </c>
      <c r="F36" s="24" t="s">
        <v>315</v>
      </c>
      <c r="G36" s="23">
        <v>30893</v>
      </c>
      <c r="H36" s="45">
        <v>24714.400000000001</v>
      </c>
      <c r="I36" s="23">
        <v>6178.6</v>
      </c>
      <c r="J36" s="20" t="s">
        <v>5</v>
      </c>
      <c r="K36" s="20" t="s">
        <v>282</v>
      </c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</row>
    <row r="37" spans="2:240" s="32" customFormat="1" x14ac:dyDescent="0.2">
      <c r="B37" s="19"/>
      <c r="C37" s="20" t="s">
        <v>109</v>
      </c>
      <c r="D37" s="20" t="s">
        <v>9</v>
      </c>
      <c r="E37" s="22" t="s">
        <v>75</v>
      </c>
      <c r="F37" s="24" t="s">
        <v>316</v>
      </c>
      <c r="G37" s="23">
        <v>380693.6</v>
      </c>
      <c r="H37" s="45">
        <v>304554.88</v>
      </c>
      <c r="I37" s="23">
        <v>76138.720000000001</v>
      </c>
      <c r="J37" s="20" t="s">
        <v>5</v>
      </c>
      <c r="K37" s="20" t="s">
        <v>293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</row>
    <row r="38" spans="2:240" s="32" customFormat="1" x14ac:dyDescent="0.2">
      <c r="B38" s="19"/>
      <c r="C38" s="20" t="s">
        <v>110</v>
      </c>
      <c r="D38" s="20" t="s">
        <v>37</v>
      </c>
      <c r="E38" s="22" t="s">
        <v>75</v>
      </c>
      <c r="F38" s="24" t="s">
        <v>38</v>
      </c>
      <c r="G38" s="23">
        <v>5412972.4799999995</v>
      </c>
      <c r="H38" s="45">
        <v>4330377.9840000002</v>
      </c>
      <c r="I38" s="23">
        <v>1082594.496</v>
      </c>
      <c r="J38" s="20" t="s">
        <v>5</v>
      </c>
      <c r="K38" s="20" t="s">
        <v>282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</row>
    <row r="39" spans="2:240" s="32" customFormat="1" ht="27" x14ac:dyDescent="0.2">
      <c r="B39" s="19"/>
      <c r="C39" s="20" t="s">
        <v>111</v>
      </c>
      <c r="D39" s="20" t="s">
        <v>4</v>
      </c>
      <c r="E39" s="22" t="s">
        <v>72</v>
      </c>
      <c r="F39" s="24" t="s">
        <v>317</v>
      </c>
      <c r="G39" s="23">
        <v>20000</v>
      </c>
      <c r="H39" s="45">
        <v>16000</v>
      </c>
      <c r="I39" s="23">
        <v>4000</v>
      </c>
      <c r="J39" s="21" t="s">
        <v>11</v>
      </c>
      <c r="K39" s="21" t="s">
        <v>293</v>
      </c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</row>
    <row r="40" spans="2:240" s="32" customFormat="1" x14ac:dyDescent="0.2">
      <c r="B40" s="19"/>
      <c r="C40" s="20" t="s">
        <v>112</v>
      </c>
      <c r="D40" s="20" t="s">
        <v>113</v>
      </c>
      <c r="E40" s="22" t="s">
        <v>24</v>
      </c>
      <c r="F40" s="24" t="s">
        <v>114</v>
      </c>
      <c r="G40" s="23">
        <v>3388.33</v>
      </c>
      <c r="H40" s="45">
        <v>2032.9979999999998</v>
      </c>
      <c r="I40" s="23">
        <v>1355.3320000000001</v>
      </c>
      <c r="J40" s="20" t="s">
        <v>5</v>
      </c>
      <c r="K40" s="20" t="s">
        <v>293</v>
      </c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</row>
    <row r="41" spans="2:240" s="32" customFormat="1" x14ac:dyDescent="0.2">
      <c r="B41" s="19"/>
      <c r="C41" s="20" t="s">
        <v>115</v>
      </c>
      <c r="D41" s="20" t="s">
        <v>9</v>
      </c>
      <c r="E41" s="22" t="s">
        <v>73</v>
      </c>
      <c r="F41" s="24" t="s">
        <v>116</v>
      </c>
      <c r="G41" s="23">
        <v>161800</v>
      </c>
      <c r="H41" s="45">
        <v>129440</v>
      </c>
      <c r="I41" s="23">
        <v>32360</v>
      </c>
      <c r="J41" s="20" t="s">
        <v>5</v>
      </c>
      <c r="K41" s="20" t="s">
        <v>293</v>
      </c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</row>
    <row r="42" spans="2:240" s="32" customFormat="1" ht="40.5" x14ac:dyDescent="0.2">
      <c r="B42" s="19"/>
      <c r="C42" s="20" t="s">
        <v>117</v>
      </c>
      <c r="D42" s="20" t="s">
        <v>9</v>
      </c>
      <c r="E42" s="22" t="s">
        <v>75</v>
      </c>
      <c r="F42" s="24" t="s">
        <v>118</v>
      </c>
      <c r="G42" s="23">
        <v>17169.04</v>
      </c>
      <c r="H42" s="45">
        <v>10473.1144</v>
      </c>
      <c r="I42" s="23">
        <v>6695.9256000000005</v>
      </c>
      <c r="J42" s="20" t="s">
        <v>5</v>
      </c>
      <c r="K42" s="20" t="s">
        <v>282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</row>
    <row r="43" spans="2:240" s="32" customFormat="1" x14ac:dyDescent="0.2">
      <c r="B43" s="19"/>
      <c r="C43" s="20" t="s">
        <v>119</v>
      </c>
      <c r="D43" s="20" t="s">
        <v>16</v>
      </c>
      <c r="E43" s="22" t="s">
        <v>82</v>
      </c>
      <c r="F43" s="24" t="s">
        <v>318</v>
      </c>
      <c r="G43" s="23">
        <v>7185</v>
      </c>
      <c r="H43" s="45">
        <v>5029.5</v>
      </c>
      <c r="I43" s="23">
        <v>2155.5</v>
      </c>
      <c r="J43" s="20" t="s">
        <v>5</v>
      </c>
      <c r="K43" s="20" t="s">
        <v>293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</row>
    <row r="44" spans="2:240" s="32" customFormat="1" ht="27" x14ac:dyDescent="0.2">
      <c r="B44" s="19"/>
      <c r="C44" s="20" t="s">
        <v>120</v>
      </c>
      <c r="D44" s="20" t="s">
        <v>37</v>
      </c>
      <c r="E44" s="22" t="s">
        <v>74</v>
      </c>
      <c r="F44" s="24" t="s">
        <v>121</v>
      </c>
      <c r="G44" s="23">
        <v>6418.8000000000011</v>
      </c>
      <c r="H44" s="45">
        <v>0</v>
      </c>
      <c r="I44" s="23">
        <v>6418.8</v>
      </c>
      <c r="J44" s="20" t="s">
        <v>5</v>
      </c>
      <c r="K44" s="20" t="s">
        <v>293</v>
      </c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</row>
    <row r="45" spans="2:240" s="32" customFormat="1" ht="27" x14ac:dyDescent="0.2">
      <c r="B45" s="19"/>
      <c r="C45" s="20" t="s">
        <v>122</v>
      </c>
      <c r="D45" s="20" t="s">
        <v>4</v>
      </c>
      <c r="E45" s="22" t="s">
        <v>70</v>
      </c>
      <c r="F45" s="24" t="s">
        <v>123</v>
      </c>
      <c r="G45" s="23">
        <v>1860</v>
      </c>
      <c r="H45" s="45">
        <v>1488</v>
      </c>
      <c r="I45" s="23">
        <v>372</v>
      </c>
      <c r="J45" s="20" t="s">
        <v>5</v>
      </c>
      <c r="K45" s="20" t="s">
        <v>282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</row>
    <row r="46" spans="2:240" s="32" customFormat="1" x14ac:dyDescent="0.2">
      <c r="B46" s="19"/>
      <c r="C46" s="20" t="s">
        <v>124</v>
      </c>
      <c r="D46" s="20" t="s">
        <v>9</v>
      </c>
      <c r="E46" s="22" t="s">
        <v>68</v>
      </c>
      <c r="F46" s="25" t="s">
        <v>125</v>
      </c>
      <c r="G46" s="23">
        <v>587788.28</v>
      </c>
      <c r="H46" s="45">
        <v>0</v>
      </c>
      <c r="I46" s="23">
        <v>587788.28</v>
      </c>
      <c r="J46" s="20" t="s">
        <v>5</v>
      </c>
      <c r="K46" s="20" t="s">
        <v>282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</row>
    <row r="47" spans="2:240" s="32" customFormat="1" ht="27" customHeight="1" x14ac:dyDescent="0.2">
      <c r="B47" s="19"/>
      <c r="C47" s="20" t="s">
        <v>126</v>
      </c>
      <c r="D47" s="20" t="s">
        <v>9</v>
      </c>
      <c r="E47" s="22" t="s">
        <v>75</v>
      </c>
      <c r="F47" s="24" t="s">
        <v>319</v>
      </c>
      <c r="G47" s="23">
        <v>2677482.4500000002</v>
      </c>
      <c r="H47" s="23">
        <v>482493.24</v>
      </c>
      <c r="I47" s="23">
        <v>2194989.21</v>
      </c>
      <c r="J47" s="20" t="s">
        <v>5</v>
      </c>
      <c r="K47" s="20" t="s">
        <v>293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</row>
    <row r="48" spans="2:240" s="32" customFormat="1" ht="27" x14ac:dyDescent="0.2">
      <c r="B48" s="19"/>
      <c r="C48" s="20" t="s">
        <v>127</v>
      </c>
      <c r="D48" s="20" t="s">
        <v>9</v>
      </c>
      <c r="E48" s="22" t="s">
        <v>76</v>
      </c>
      <c r="F48" s="24" t="s">
        <v>30</v>
      </c>
      <c r="G48" s="23">
        <v>240000</v>
      </c>
      <c r="H48" s="45">
        <v>192000</v>
      </c>
      <c r="I48" s="23">
        <v>48000</v>
      </c>
      <c r="J48" s="20" t="s">
        <v>5</v>
      </c>
      <c r="K48" s="20" t="s">
        <v>282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</row>
    <row r="49" spans="2:240" s="32" customFormat="1" x14ac:dyDescent="0.2">
      <c r="B49" s="19"/>
      <c r="C49" s="20" t="s">
        <v>128</v>
      </c>
      <c r="D49" s="20" t="s">
        <v>9</v>
      </c>
      <c r="E49" s="22" t="s">
        <v>75</v>
      </c>
      <c r="F49" s="24" t="s">
        <v>320</v>
      </c>
      <c r="G49" s="23">
        <v>291869</v>
      </c>
      <c r="H49" s="45">
        <v>0</v>
      </c>
      <c r="I49" s="23">
        <v>291869</v>
      </c>
      <c r="J49" s="21" t="s">
        <v>11</v>
      </c>
      <c r="K49" s="21" t="s">
        <v>293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</row>
    <row r="50" spans="2:240" s="32" customFormat="1" ht="27" x14ac:dyDescent="0.2">
      <c r="B50" s="19"/>
      <c r="C50" s="20" t="s">
        <v>129</v>
      </c>
      <c r="D50" s="20" t="s">
        <v>16</v>
      </c>
      <c r="E50" s="22" t="s">
        <v>82</v>
      </c>
      <c r="F50" s="24" t="s">
        <v>321</v>
      </c>
      <c r="G50" s="23">
        <v>549982.41999999993</v>
      </c>
      <c r="H50" s="45">
        <v>384987.6939999999</v>
      </c>
      <c r="I50" s="23">
        <v>164994.72599999997</v>
      </c>
      <c r="J50" s="20" t="s">
        <v>5</v>
      </c>
      <c r="K50" s="20" t="s">
        <v>293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</row>
    <row r="51" spans="2:240" s="32" customFormat="1" x14ac:dyDescent="0.2">
      <c r="B51" s="19"/>
      <c r="C51" s="20" t="s">
        <v>130</v>
      </c>
      <c r="D51" s="20" t="s">
        <v>16</v>
      </c>
      <c r="E51" s="22" t="s">
        <v>82</v>
      </c>
      <c r="F51" s="24" t="s">
        <v>131</v>
      </c>
      <c r="G51" s="23">
        <v>397800</v>
      </c>
      <c r="H51" s="45">
        <v>278460</v>
      </c>
      <c r="I51" s="23">
        <v>119340</v>
      </c>
      <c r="J51" s="20" t="s">
        <v>5</v>
      </c>
      <c r="K51" s="20" t="s">
        <v>293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</row>
    <row r="52" spans="2:240" s="32" customFormat="1" ht="27" customHeight="1" x14ac:dyDescent="0.2">
      <c r="B52" s="19"/>
      <c r="C52" s="20" t="s">
        <v>132</v>
      </c>
      <c r="D52" s="20" t="s">
        <v>9</v>
      </c>
      <c r="E52" s="22" t="s">
        <v>75</v>
      </c>
      <c r="F52" s="24" t="s">
        <v>133</v>
      </c>
      <c r="G52" s="23">
        <v>3062.5</v>
      </c>
      <c r="H52" s="45">
        <v>2143.75</v>
      </c>
      <c r="I52" s="23">
        <v>918.75</v>
      </c>
      <c r="J52" s="20" t="s">
        <v>5</v>
      </c>
      <c r="K52" s="20" t="s">
        <v>293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</row>
    <row r="53" spans="2:240" s="32" customFormat="1" x14ac:dyDescent="0.2">
      <c r="B53" s="19"/>
      <c r="C53" s="20" t="s">
        <v>134</v>
      </c>
      <c r="D53" s="20" t="s">
        <v>9</v>
      </c>
      <c r="E53" s="22" t="s">
        <v>75</v>
      </c>
      <c r="F53" s="24" t="s">
        <v>322</v>
      </c>
      <c r="G53" s="23">
        <v>48448.36</v>
      </c>
      <c r="H53" s="45">
        <v>38758.688000000002</v>
      </c>
      <c r="I53" s="23">
        <v>9689.6720000000005</v>
      </c>
      <c r="J53" s="20" t="s">
        <v>5</v>
      </c>
      <c r="K53" s="20" t="s">
        <v>293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</row>
    <row r="54" spans="2:240" s="32" customFormat="1" ht="27" x14ac:dyDescent="0.2">
      <c r="B54" s="19"/>
      <c r="C54" s="20" t="s">
        <v>135</v>
      </c>
      <c r="D54" s="20" t="s">
        <v>9</v>
      </c>
      <c r="E54" s="22" t="s">
        <v>75</v>
      </c>
      <c r="F54" s="24" t="s">
        <v>136</v>
      </c>
      <c r="G54" s="23">
        <v>74589.399999999994</v>
      </c>
      <c r="H54" s="45">
        <v>0</v>
      </c>
      <c r="I54" s="23">
        <v>74589.399999999994</v>
      </c>
      <c r="J54" s="20" t="s">
        <v>5</v>
      </c>
      <c r="K54" s="20" t="s">
        <v>282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</row>
    <row r="55" spans="2:240" s="32" customFormat="1" x14ac:dyDescent="0.2">
      <c r="B55" s="19"/>
      <c r="C55" s="20" t="s">
        <v>137</v>
      </c>
      <c r="D55" s="20" t="s">
        <v>9</v>
      </c>
      <c r="E55" s="22" t="s">
        <v>75</v>
      </c>
      <c r="F55" s="24" t="s">
        <v>138</v>
      </c>
      <c r="G55" s="23">
        <v>0</v>
      </c>
      <c r="H55" s="45">
        <v>0</v>
      </c>
      <c r="I55" s="23">
        <v>0</v>
      </c>
      <c r="J55" s="21" t="s">
        <v>7</v>
      </c>
      <c r="K55" s="21" t="s">
        <v>293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</row>
    <row r="56" spans="2:240" s="32" customFormat="1" ht="27" x14ac:dyDescent="0.2">
      <c r="B56" s="19"/>
      <c r="C56" s="20" t="s">
        <v>139</v>
      </c>
      <c r="D56" s="20" t="s">
        <v>9</v>
      </c>
      <c r="E56" s="22" t="s">
        <v>68</v>
      </c>
      <c r="F56" s="25" t="s">
        <v>140</v>
      </c>
      <c r="G56" s="23">
        <v>15631</v>
      </c>
      <c r="H56" s="45">
        <v>0</v>
      </c>
      <c r="I56" s="23">
        <v>15631</v>
      </c>
      <c r="J56" s="20" t="s">
        <v>5</v>
      </c>
      <c r="K56" s="20" t="s">
        <v>282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</row>
    <row r="57" spans="2:240" s="32" customFormat="1" ht="27" x14ac:dyDescent="0.2">
      <c r="B57" s="19"/>
      <c r="C57" s="20" t="s">
        <v>141</v>
      </c>
      <c r="D57" s="20" t="s">
        <v>9</v>
      </c>
      <c r="E57" s="22" t="s">
        <v>68</v>
      </c>
      <c r="F57" s="25" t="s">
        <v>142</v>
      </c>
      <c r="G57" s="23">
        <v>446600</v>
      </c>
      <c r="H57" s="45">
        <v>0</v>
      </c>
      <c r="I57" s="23">
        <v>446600</v>
      </c>
      <c r="J57" s="20" t="s">
        <v>5</v>
      </c>
      <c r="K57" s="20" t="s">
        <v>282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  <c r="IB57" s="31"/>
      <c r="IC57" s="31"/>
      <c r="ID57" s="31"/>
      <c r="IE57" s="31"/>
      <c r="IF57" s="31"/>
    </row>
    <row r="58" spans="2:240" s="32" customFormat="1" ht="27" x14ac:dyDescent="0.2">
      <c r="B58" s="19"/>
      <c r="C58" s="20" t="s">
        <v>143</v>
      </c>
      <c r="D58" s="20" t="s">
        <v>9</v>
      </c>
      <c r="E58" s="22" t="s">
        <v>68</v>
      </c>
      <c r="F58" s="24" t="s">
        <v>39</v>
      </c>
      <c r="G58" s="23">
        <v>45987.49</v>
      </c>
      <c r="H58" s="45">
        <v>0</v>
      </c>
      <c r="I58" s="23">
        <v>45987.49</v>
      </c>
      <c r="J58" s="21" t="s">
        <v>11</v>
      </c>
      <c r="K58" s="21" t="s">
        <v>282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  <c r="HW58" s="31"/>
      <c r="HX58" s="31"/>
      <c r="HY58" s="31"/>
      <c r="HZ58" s="31"/>
      <c r="IA58" s="31"/>
      <c r="IB58" s="31"/>
      <c r="IC58" s="31"/>
      <c r="ID58" s="31"/>
      <c r="IE58" s="31"/>
      <c r="IF58" s="31"/>
    </row>
    <row r="59" spans="2:240" s="32" customFormat="1" ht="27" x14ac:dyDescent="0.2">
      <c r="B59" s="19"/>
      <c r="C59" s="20" t="s">
        <v>144</v>
      </c>
      <c r="D59" s="20" t="s">
        <v>9</v>
      </c>
      <c r="E59" s="22" t="s">
        <v>75</v>
      </c>
      <c r="F59" s="24" t="s">
        <v>17</v>
      </c>
      <c r="G59" s="23">
        <v>45758.080000000002</v>
      </c>
      <c r="H59" s="45">
        <v>0</v>
      </c>
      <c r="I59" s="23">
        <v>45758.080000000002</v>
      </c>
      <c r="J59" s="20" t="s">
        <v>5</v>
      </c>
      <c r="K59" s="20" t="s">
        <v>293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  <c r="HW59" s="31"/>
      <c r="HX59" s="31"/>
      <c r="HY59" s="31"/>
      <c r="HZ59" s="31"/>
      <c r="IA59" s="31"/>
      <c r="IB59" s="31"/>
      <c r="IC59" s="31"/>
      <c r="ID59" s="31"/>
      <c r="IE59" s="31"/>
      <c r="IF59" s="31"/>
    </row>
    <row r="60" spans="2:240" s="32" customFormat="1" ht="27" x14ac:dyDescent="0.2">
      <c r="B60" s="19"/>
      <c r="C60" s="20" t="s">
        <v>145</v>
      </c>
      <c r="D60" s="20" t="s">
        <v>9</v>
      </c>
      <c r="E60" s="22" t="s">
        <v>75</v>
      </c>
      <c r="F60" s="24" t="s">
        <v>323</v>
      </c>
      <c r="G60" s="23">
        <v>5062.8</v>
      </c>
      <c r="H60" s="45">
        <v>3543.96</v>
      </c>
      <c r="I60" s="23">
        <v>1518.84</v>
      </c>
      <c r="J60" s="21" t="s">
        <v>11</v>
      </c>
      <c r="K60" s="21" t="s">
        <v>293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</row>
    <row r="61" spans="2:240" s="32" customFormat="1" ht="27" x14ac:dyDescent="0.2">
      <c r="B61" s="19"/>
      <c r="C61" s="20" t="s">
        <v>146</v>
      </c>
      <c r="D61" s="20" t="s">
        <v>9</v>
      </c>
      <c r="E61" s="22" t="s">
        <v>76</v>
      </c>
      <c r="F61" s="24" t="s">
        <v>147</v>
      </c>
      <c r="G61" s="23">
        <v>43857.5</v>
      </c>
      <c r="H61" s="45">
        <v>30700.249999999996</v>
      </c>
      <c r="I61" s="23">
        <v>13157.25</v>
      </c>
      <c r="J61" s="20" t="s">
        <v>5</v>
      </c>
      <c r="K61" s="20" t="s">
        <v>282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</row>
    <row r="62" spans="2:240" s="32" customFormat="1" ht="27" x14ac:dyDescent="0.2">
      <c r="B62" s="19"/>
      <c r="C62" s="20" t="s">
        <v>148</v>
      </c>
      <c r="D62" s="20" t="s">
        <v>9</v>
      </c>
      <c r="E62" s="22" t="s">
        <v>76</v>
      </c>
      <c r="F62" s="24" t="s">
        <v>149</v>
      </c>
      <c r="G62" s="23">
        <v>123437.02</v>
      </c>
      <c r="H62" s="45">
        <v>123437.02</v>
      </c>
      <c r="I62" s="23">
        <v>0</v>
      </c>
      <c r="J62" s="20" t="s">
        <v>5</v>
      </c>
      <c r="K62" s="20" t="s">
        <v>282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</row>
    <row r="63" spans="2:240" s="32" customFormat="1" ht="27" x14ac:dyDescent="0.2">
      <c r="B63" s="19"/>
      <c r="C63" s="20" t="s">
        <v>150</v>
      </c>
      <c r="D63" s="20" t="s">
        <v>37</v>
      </c>
      <c r="E63" s="22" t="s">
        <v>74</v>
      </c>
      <c r="F63" s="24" t="s">
        <v>151</v>
      </c>
      <c r="G63" s="23">
        <v>21959.5</v>
      </c>
      <c r="H63" s="45">
        <v>10979.75</v>
      </c>
      <c r="I63" s="23">
        <v>10979.75</v>
      </c>
      <c r="J63" s="20" t="s">
        <v>5</v>
      </c>
      <c r="K63" s="20" t="s">
        <v>293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</row>
    <row r="64" spans="2:240" s="32" customFormat="1" ht="27" x14ac:dyDescent="0.2">
      <c r="B64" s="19"/>
      <c r="C64" s="20" t="s">
        <v>152</v>
      </c>
      <c r="D64" s="20" t="s">
        <v>37</v>
      </c>
      <c r="E64" s="22" t="s">
        <v>72</v>
      </c>
      <c r="F64" s="24" t="s">
        <v>324</v>
      </c>
      <c r="G64" s="23">
        <v>14256</v>
      </c>
      <c r="H64" s="45">
        <v>11404.800000000001</v>
      </c>
      <c r="I64" s="23">
        <v>2851.2000000000003</v>
      </c>
      <c r="J64" s="21" t="s">
        <v>11</v>
      </c>
      <c r="K64" s="21" t="s">
        <v>282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  <c r="HY64" s="31"/>
      <c r="HZ64" s="31"/>
      <c r="IA64" s="31"/>
      <c r="IB64" s="31"/>
      <c r="IC64" s="31"/>
      <c r="ID64" s="31"/>
      <c r="IE64" s="31"/>
      <c r="IF64" s="31"/>
    </row>
    <row r="65" spans="2:240" s="32" customFormat="1" x14ac:dyDescent="0.2">
      <c r="B65" s="19"/>
      <c r="C65" s="20" t="s">
        <v>153</v>
      </c>
      <c r="D65" s="20" t="s">
        <v>9</v>
      </c>
      <c r="E65" s="22" t="s">
        <v>73</v>
      </c>
      <c r="F65" s="24" t="s">
        <v>40</v>
      </c>
      <c r="G65" s="23">
        <v>720000</v>
      </c>
      <c r="H65" s="45">
        <v>576000</v>
      </c>
      <c r="I65" s="23">
        <v>144000</v>
      </c>
      <c r="J65" s="20" t="s">
        <v>5</v>
      </c>
      <c r="K65" s="20" t="s">
        <v>293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  <c r="HY65" s="31"/>
      <c r="HZ65" s="31"/>
      <c r="IA65" s="31"/>
      <c r="IB65" s="31"/>
      <c r="IC65" s="31"/>
      <c r="ID65" s="31"/>
      <c r="IE65" s="31"/>
      <c r="IF65" s="31"/>
    </row>
    <row r="66" spans="2:240" s="32" customFormat="1" x14ac:dyDescent="0.2">
      <c r="B66" s="19"/>
      <c r="C66" s="20" t="s">
        <v>154</v>
      </c>
      <c r="D66" s="20" t="s">
        <v>9</v>
      </c>
      <c r="E66" s="22" t="s">
        <v>76</v>
      </c>
      <c r="F66" s="24" t="s">
        <v>325</v>
      </c>
      <c r="G66" s="23">
        <v>140886.75</v>
      </c>
      <c r="H66" s="45">
        <v>70443.375</v>
      </c>
      <c r="I66" s="23">
        <v>70443.375</v>
      </c>
      <c r="J66" s="20" t="s">
        <v>5</v>
      </c>
      <c r="K66" s="20" t="s">
        <v>293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  <c r="HY66" s="31"/>
      <c r="HZ66" s="31"/>
      <c r="IA66" s="31"/>
      <c r="IB66" s="31"/>
      <c r="IC66" s="31"/>
      <c r="ID66" s="31"/>
      <c r="IE66" s="31"/>
      <c r="IF66" s="31"/>
    </row>
    <row r="67" spans="2:240" s="32" customFormat="1" ht="54" x14ac:dyDescent="0.2">
      <c r="B67" s="19"/>
      <c r="C67" s="20" t="s">
        <v>155</v>
      </c>
      <c r="D67" s="21" t="s">
        <v>9</v>
      </c>
      <c r="E67" s="22" t="s">
        <v>76</v>
      </c>
      <c r="F67" s="24" t="s">
        <v>156</v>
      </c>
      <c r="G67" s="23">
        <v>22000</v>
      </c>
      <c r="H67" s="45">
        <v>14740</v>
      </c>
      <c r="I67" s="23">
        <v>7260</v>
      </c>
      <c r="J67" s="20" t="s">
        <v>5</v>
      </c>
      <c r="K67" s="20" t="s">
        <v>282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</row>
    <row r="68" spans="2:240" s="32" customFormat="1" ht="81" x14ac:dyDescent="0.2">
      <c r="B68" s="19"/>
      <c r="C68" s="20" t="s">
        <v>273</v>
      </c>
      <c r="D68" s="20" t="s">
        <v>9</v>
      </c>
      <c r="E68" s="22" t="s">
        <v>69</v>
      </c>
      <c r="F68" s="24" t="s">
        <v>274</v>
      </c>
      <c r="G68" s="23">
        <v>45315</v>
      </c>
      <c r="H68" s="45">
        <v>0</v>
      </c>
      <c r="I68" s="23">
        <v>45315</v>
      </c>
      <c r="J68" s="20" t="s">
        <v>5</v>
      </c>
      <c r="K68" s="20" t="s">
        <v>282</v>
      </c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  <c r="HW68" s="31"/>
      <c r="HX68" s="31"/>
      <c r="HY68" s="31"/>
      <c r="HZ68" s="31"/>
      <c r="IA68" s="31"/>
      <c r="IB68" s="31"/>
      <c r="IC68" s="31"/>
      <c r="ID68" s="31"/>
      <c r="IE68" s="31"/>
      <c r="IF68" s="31"/>
    </row>
    <row r="69" spans="2:240" s="32" customFormat="1" ht="27" x14ac:dyDescent="0.2">
      <c r="B69" s="19"/>
      <c r="C69" s="20" t="s">
        <v>292</v>
      </c>
      <c r="D69" s="20" t="s">
        <v>77</v>
      </c>
      <c r="E69" s="22"/>
      <c r="F69" s="25" t="s">
        <v>272</v>
      </c>
      <c r="G69" s="23">
        <v>17638</v>
      </c>
      <c r="H69" s="23">
        <v>0</v>
      </c>
      <c r="I69" s="23">
        <v>17638</v>
      </c>
      <c r="J69" s="20" t="s">
        <v>5</v>
      </c>
      <c r="K69" s="20" t="s">
        <v>293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  <c r="HW69" s="31"/>
      <c r="HX69" s="31"/>
      <c r="HY69" s="31"/>
      <c r="HZ69" s="31"/>
      <c r="IA69" s="31"/>
      <c r="IB69" s="31"/>
      <c r="IC69" s="31"/>
      <c r="ID69" s="31"/>
      <c r="IE69" s="31"/>
      <c r="IF69" s="31"/>
    </row>
    <row r="70" spans="2:240" s="32" customFormat="1" ht="27" x14ac:dyDescent="0.2">
      <c r="B70" s="19">
        <v>1</v>
      </c>
      <c r="C70" s="20" t="s">
        <v>157</v>
      </c>
      <c r="D70" s="21" t="s">
        <v>4</v>
      </c>
      <c r="E70" s="22" t="s">
        <v>70</v>
      </c>
      <c r="F70" s="22" t="s">
        <v>60</v>
      </c>
      <c r="G70" s="23">
        <v>8000</v>
      </c>
      <c r="H70" s="45">
        <v>6400</v>
      </c>
      <c r="I70" s="23">
        <v>1600</v>
      </c>
      <c r="J70" s="20" t="s">
        <v>5</v>
      </c>
      <c r="K70" s="20" t="s">
        <v>293</v>
      </c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  <c r="HW70" s="31"/>
      <c r="HX70" s="31"/>
      <c r="HY70" s="31"/>
      <c r="HZ70" s="31"/>
      <c r="IA70" s="31"/>
      <c r="IB70" s="31"/>
      <c r="IC70" s="31"/>
      <c r="ID70" s="31"/>
      <c r="IE70" s="31"/>
      <c r="IF70" s="31"/>
    </row>
    <row r="71" spans="2:240" s="32" customFormat="1" x14ac:dyDescent="0.2">
      <c r="B71" s="19">
        <v>10</v>
      </c>
      <c r="C71" s="20" t="s">
        <v>158</v>
      </c>
      <c r="D71" s="21" t="s">
        <v>9</v>
      </c>
      <c r="E71" s="22" t="s">
        <v>73</v>
      </c>
      <c r="F71" s="24" t="s">
        <v>19</v>
      </c>
      <c r="G71" s="23">
        <v>50000</v>
      </c>
      <c r="H71" s="45">
        <v>40000</v>
      </c>
      <c r="I71" s="23">
        <v>10000</v>
      </c>
      <c r="J71" s="21" t="s">
        <v>11</v>
      </c>
      <c r="K71" s="21" t="s">
        <v>293</v>
      </c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  <c r="HY71" s="31"/>
      <c r="HZ71" s="31"/>
      <c r="IA71" s="31"/>
      <c r="IB71" s="31"/>
      <c r="IC71" s="31"/>
      <c r="ID71" s="31"/>
      <c r="IE71" s="31"/>
      <c r="IF71" s="31"/>
    </row>
    <row r="72" spans="2:240" s="32" customFormat="1" ht="27" x14ac:dyDescent="0.2">
      <c r="B72" s="19">
        <v>13</v>
      </c>
      <c r="C72" s="20" t="s">
        <v>159</v>
      </c>
      <c r="D72" s="21" t="s">
        <v>9</v>
      </c>
      <c r="E72" s="22" t="s">
        <v>73</v>
      </c>
      <c r="F72" s="24" t="s">
        <v>160</v>
      </c>
      <c r="G72" s="23">
        <v>50000</v>
      </c>
      <c r="H72" s="45">
        <v>40000</v>
      </c>
      <c r="I72" s="23">
        <v>10000</v>
      </c>
      <c r="J72" s="21" t="s">
        <v>11</v>
      </c>
      <c r="K72" s="21" t="s">
        <v>282</v>
      </c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</row>
    <row r="73" spans="2:240" s="32" customFormat="1" ht="27" x14ac:dyDescent="0.2">
      <c r="B73" s="19">
        <v>16</v>
      </c>
      <c r="C73" s="20" t="s">
        <v>161</v>
      </c>
      <c r="D73" s="21" t="s">
        <v>9</v>
      </c>
      <c r="E73" s="22" t="s">
        <v>73</v>
      </c>
      <c r="F73" s="24" t="s">
        <v>326</v>
      </c>
      <c r="G73" s="23">
        <v>7679.6</v>
      </c>
      <c r="H73" s="45">
        <v>6143.68</v>
      </c>
      <c r="I73" s="23">
        <v>1535.92</v>
      </c>
      <c r="J73" s="21" t="s">
        <v>11</v>
      </c>
      <c r="K73" s="21" t="s">
        <v>293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</row>
    <row r="74" spans="2:240" s="32" customFormat="1" x14ac:dyDescent="0.2">
      <c r="B74" s="19">
        <v>18</v>
      </c>
      <c r="C74" s="20" t="s">
        <v>162</v>
      </c>
      <c r="D74" s="21" t="s">
        <v>9</v>
      </c>
      <c r="E74" s="22" t="s">
        <v>73</v>
      </c>
      <c r="F74" s="22" t="s">
        <v>58</v>
      </c>
      <c r="G74" s="23">
        <v>10000</v>
      </c>
      <c r="H74" s="45">
        <v>8000</v>
      </c>
      <c r="I74" s="23">
        <v>2000</v>
      </c>
      <c r="J74" s="21" t="s">
        <v>11</v>
      </c>
      <c r="K74" s="21" t="s">
        <v>293</v>
      </c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</row>
    <row r="75" spans="2:240" s="32" customFormat="1" ht="27" x14ac:dyDescent="0.2">
      <c r="B75" s="19">
        <v>2</v>
      </c>
      <c r="C75" s="20" t="s">
        <v>163</v>
      </c>
      <c r="D75" s="21" t="s">
        <v>4</v>
      </c>
      <c r="E75" s="22" t="s">
        <v>70</v>
      </c>
      <c r="F75" s="22" t="s">
        <v>14</v>
      </c>
      <c r="G75" s="23">
        <v>6229</v>
      </c>
      <c r="H75" s="45">
        <v>4983.2000000000007</v>
      </c>
      <c r="I75" s="23">
        <v>1245.8000000000002</v>
      </c>
      <c r="J75" s="20" t="s">
        <v>5</v>
      </c>
      <c r="K75" s="20" t="s">
        <v>293</v>
      </c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31"/>
      <c r="HB75" s="31"/>
      <c r="HC75" s="31"/>
      <c r="HD75" s="31"/>
      <c r="HE75" s="31"/>
      <c r="HF75" s="31"/>
      <c r="HG75" s="31"/>
      <c r="HH75" s="31"/>
      <c r="HI75" s="31"/>
      <c r="HJ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  <c r="HW75" s="31"/>
      <c r="HX75" s="31"/>
      <c r="HY75" s="31"/>
      <c r="HZ75" s="31"/>
      <c r="IA75" s="31"/>
      <c r="IB75" s="31"/>
      <c r="IC75" s="31"/>
      <c r="ID75" s="31"/>
      <c r="IE75" s="31"/>
      <c r="IF75" s="31"/>
    </row>
    <row r="76" spans="2:240" s="32" customFormat="1" x14ac:dyDescent="0.2">
      <c r="B76" s="19">
        <v>21</v>
      </c>
      <c r="C76" s="20" t="s">
        <v>164</v>
      </c>
      <c r="D76" s="21" t="s">
        <v>9</v>
      </c>
      <c r="E76" s="22" t="s">
        <v>75</v>
      </c>
      <c r="F76" s="24" t="s">
        <v>327</v>
      </c>
      <c r="G76" s="23">
        <v>119772.97</v>
      </c>
      <c r="H76" s="45">
        <v>0</v>
      </c>
      <c r="I76" s="23">
        <v>119772.97</v>
      </c>
      <c r="J76" s="21" t="s">
        <v>11</v>
      </c>
      <c r="K76" s="21" t="s">
        <v>282</v>
      </c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</row>
    <row r="77" spans="2:240" s="32" customFormat="1" ht="27" x14ac:dyDescent="0.2">
      <c r="B77" s="19">
        <v>22</v>
      </c>
      <c r="C77" s="20" t="s">
        <v>165</v>
      </c>
      <c r="D77" s="21" t="s">
        <v>9</v>
      </c>
      <c r="E77" s="22" t="s">
        <v>73</v>
      </c>
      <c r="F77" s="24" t="s">
        <v>166</v>
      </c>
      <c r="G77" s="23">
        <v>5390</v>
      </c>
      <c r="H77" s="45">
        <v>4312</v>
      </c>
      <c r="I77" s="23">
        <v>1078</v>
      </c>
      <c r="J77" s="21" t="s">
        <v>11</v>
      </c>
      <c r="K77" s="21" t="s">
        <v>293</v>
      </c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</row>
    <row r="78" spans="2:240" s="32" customFormat="1" x14ac:dyDescent="0.2">
      <c r="B78" s="19">
        <v>23</v>
      </c>
      <c r="C78" s="20" t="s">
        <v>167</v>
      </c>
      <c r="D78" s="21" t="s">
        <v>9</v>
      </c>
      <c r="E78" s="22" t="s">
        <v>73</v>
      </c>
      <c r="F78" s="22" t="s">
        <v>168</v>
      </c>
      <c r="G78" s="23">
        <v>21450</v>
      </c>
      <c r="H78" s="45">
        <v>17160</v>
      </c>
      <c r="I78" s="23">
        <v>4290</v>
      </c>
      <c r="J78" s="21" t="s">
        <v>7</v>
      </c>
      <c r="K78" s="21" t="s">
        <v>293</v>
      </c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  <c r="HW78" s="31"/>
      <c r="HX78" s="31"/>
      <c r="HY78" s="31"/>
      <c r="HZ78" s="31"/>
      <c r="IA78" s="31"/>
      <c r="IB78" s="31"/>
      <c r="IC78" s="31"/>
      <c r="ID78" s="31"/>
      <c r="IE78" s="31"/>
      <c r="IF78" s="31"/>
    </row>
    <row r="79" spans="2:240" s="32" customFormat="1" ht="27" x14ac:dyDescent="0.2">
      <c r="B79" s="19">
        <v>24</v>
      </c>
      <c r="C79" s="20" t="s">
        <v>169</v>
      </c>
      <c r="D79" s="21" t="s">
        <v>9</v>
      </c>
      <c r="E79" s="22" t="s">
        <v>68</v>
      </c>
      <c r="F79" s="24" t="s">
        <v>328</v>
      </c>
      <c r="G79" s="23">
        <v>616253.25</v>
      </c>
      <c r="H79" s="45">
        <v>462189.9375</v>
      </c>
      <c r="I79" s="23">
        <v>154063.3125</v>
      </c>
      <c r="J79" s="20" t="s">
        <v>5</v>
      </c>
      <c r="K79" s="20" t="s">
        <v>282</v>
      </c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</row>
    <row r="80" spans="2:240" s="32" customFormat="1" x14ac:dyDescent="0.2">
      <c r="B80" s="19">
        <v>26</v>
      </c>
      <c r="C80" s="20" t="s">
        <v>170</v>
      </c>
      <c r="D80" s="21" t="s">
        <v>9</v>
      </c>
      <c r="E80" s="22" t="s">
        <v>73</v>
      </c>
      <c r="F80" s="22" t="s">
        <v>22</v>
      </c>
      <c r="G80" s="23">
        <v>60000</v>
      </c>
      <c r="H80" s="45">
        <v>48000</v>
      </c>
      <c r="I80" s="23">
        <v>12000</v>
      </c>
      <c r="J80" s="21" t="s">
        <v>11</v>
      </c>
      <c r="K80" s="21" t="s">
        <v>293</v>
      </c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</row>
    <row r="81" spans="2:240" s="32" customFormat="1" ht="40.5" customHeight="1" x14ac:dyDescent="0.2">
      <c r="B81" s="19">
        <v>3</v>
      </c>
      <c r="C81" s="20" t="s">
        <v>171</v>
      </c>
      <c r="D81" s="21" t="s">
        <v>4</v>
      </c>
      <c r="E81" s="22" t="s">
        <v>70</v>
      </c>
      <c r="F81" s="24" t="s">
        <v>172</v>
      </c>
      <c r="G81" s="23">
        <v>11760</v>
      </c>
      <c r="H81" s="45">
        <v>9408</v>
      </c>
      <c r="I81" s="23">
        <v>2352</v>
      </c>
      <c r="J81" s="20" t="s">
        <v>5</v>
      </c>
      <c r="K81" s="20" t="s">
        <v>282</v>
      </c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</row>
    <row r="82" spans="2:240" s="32" customFormat="1" ht="27" x14ac:dyDescent="0.2">
      <c r="B82" s="19">
        <v>32</v>
      </c>
      <c r="C82" s="20" t="s">
        <v>173</v>
      </c>
      <c r="D82" s="21" t="s">
        <v>9</v>
      </c>
      <c r="E82" s="22" t="s">
        <v>68</v>
      </c>
      <c r="F82" s="22" t="s">
        <v>55</v>
      </c>
      <c r="G82" s="23">
        <v>300000</v>
      </c>
      <c r="H82" s="45">
        <v>240000</v>
      </c>
      <c r="I82" s="23">
        <v>60000</v>
      </c>
      <c r="J82" s="20" t="s">
        <v>5</v>
      </c>
      <c r="K82" s="20" t="s">
        <v>282</v>
      </c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</row>
    <row r="83" spans="2:240" s="32" customFormat="1" x14ac:dyDescent="0.2">
      <c r="B83" s="19">
        <v>33</v>
      </c>
      <c r="C83" s="20" t="s">
        <v>174</v>
      </c>
      <c r="D83" s="21" t="s">
        <v>9</v>
      </c>
      <c r="E83" s="22" t="s">
        <v>68</v>
      </c>
      <c r="F83" s="24" t="s">
        <v>175</v>
      </c>
      <c r="G83" s="23">
        <v>120000</v>
      </c>
      <c r="H83" s="45">
        <v>90000</v>
      </c>
      <c r="I83" s="23">
        <v>30000</v>
      </c>
      <c r="J83" s="20" t="s">
        <v>5</v>
      </c>
      <c r="K83" s="20" t="s">
        <v>282</v>
      </c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  <c r="HW83" s="31"/>
      <c r="HX83" s="31"/>
      <c r="HY83" s="31"/>
      <c r="HZ83" s="31"/>
      <c r="IA83" s="31"/>
      <c r="IB83" s="31"/>
      <c r="IC83" s="31"/>
      <c r="ID83" s="31"/>
      <c r="IE83" s="31"/>
      <c r="IF83" s="31"/>
    </row>
    <row r="84" spans="2:240" s="32" customFormat="1" x14ac:dyDescent="0.2">
      <c r="B84" s="19">
        <v>38</v>
      </c>
      <c r="C84" s="20" t="s">
        <v>176</v>
      </c>
      <c r="D84" s="21" t="s">
        <v>9</v>
      </c>
      <c r="E84" s="22" t="s">
        <v>68</v>
      </c>
      <c r="F84" s="22" t="s">
        <v>62</v>
      </c>
      <c r="G84" s="23">
        <v>100000</v>
      </c>
      <c r="H84" s="45">
        <v>90000</v>
      </c>
      <c r="I84" s="23">
        <v>10000</v>
      </c>
      <c r="J84" s="20" t="s">
        <v>5</v>
      </c>
      <c r="K84" s="20" t="s">
        <v>282</v>
      </c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</row>
    <row r="85" spans="2:240" s="32" customFormat="1" ht="27" x14ac:dyDescent="0.2">
      <c r="B85" s="19">
        <v>40</v>
      </c>
      <c r="C85" s="20" t="s">
        <v>177</v>
      </c>
      <c r="D85" s="21" t="s">
        <v>9</v>
      </c>
      <c r="E85" s="22" t="s">
        <v>68</v>
      </c>
      <c r="F85" s="22" t="s">
        <v>13</v>
      </c>
      <c r="G85" s="23">
        <v>421186.47</v>
      </c>
      <c r="H85" s="45">
        <v>210593.23499999999</v>
      </c>
      <c r="I85" s="23">
        <v>210593.23499999999</v>
      </c>
      <c r="J85" s="21" t="s">
        <v>7</v>
      </c>
      <c r="K85" s="21" t="s">
        <v>282</v>
      </c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</row>
    <row r="86" spans="2:240" s="32" customFormat="1" ht="27" x14ac:dyDescent="0.2">
      <c r="B86" s="19">
        <v>42</v>
      </c>
      <c r="C86" s="20" t="s">
        <v>178</v>
      </c>
      <c r="D86" s="21" t="s">
        <v>9</v>
      </c>
      <c r="E86" s="22" t="s">
        <v>68</v>
      </c>
      <c r="F86" s="24" t="s">
        <v>329</v>
      </c>
      <c r="G86" s="23">
        <v>19200.400000000001</v>
      </c>
      <c r="H86" s="45">
        <v>0</v>
      </c>
      <c r="I86" s="23">
        <v>19200.400000000001</v>
      </c>
      <c r="J86" s="20" t="s">
        <v>5</v>
      </c>
      <c r="K86" s="20" t="s">
        <v>293</v>
      </c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  <c r="HQ86" s="31"/>
      <c r="HR86" s="31"/>
      <c r="HS86" s="31"/>
      <c r="HT86" s="31"/>
      <c r="HU86" s="31"/>
      <c r="HV86" s="31"/>
      <c r="HW86" s="31"/>
      <c r="HX86" s="31"/>
      <c r="HY86" s="31"/>
      <c r="HZ86" s="31"/>
      <c r="IA86" s="31"/>
      <c r="IB86" s="31"/>
      <c r="IC86" s="31"/>
      <c r="ID86" s="31"/>
      <c r="IE86" s="31"/>
      <c r="IF86" s="31"/>
    </row>
    <row r="87" spans="2:240" s="32" customFormat="1" ht="27" x14ac:dyDescent="0.2">
      <c r="B87" s="19">
        <v>45</v>
      </c>
      <c r="C87" s="20" t="s">
        <v>179</v>
      </c>
      <c r="D87" s="21" t="s">
        <v>9</v>
      </c>
      <c r="E87" s="22" t="s">
        <v>76</v>
      </c>
      <c r="F87" s="22" t="s">
        <v>15</v>
      </c>
      <c r="G87" s="23">
        <v>13627</v>
      </c>
      <c r="H87" s="45">
        <v>10979</v>
      </c>
      <c r="I87" s="23">
        <v>2648</v>
      </c>
      <c r="J87" s="20" t="s">
        <v>5</v>
      </c>
      <c r="K87" s="20" t="s">
        <v>282</v>
      </c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31"/>
      <c r="HB87" s="31"/>
      <c r="HC87" s="31"/>
      <c r="HD87" s="31"/>
      <c r="HE87" s="31"/>
      <c r="HF87" s="31"/>
      <c r="HG87" s="31"/>
      <c r="HH87" s="31"/>
      <c r="HI87" s="31"/>
      <c r="HJ87" s="31"/>
      <c r="HK87" s="31"/>
      <c r="HL87" s="31"/>
      <c r="HM87" s="31"/>
      <c r="HN87" s="31"/>
      <c r="HO87" s="31"/>
      <c r="HP87" s="31"/>
      <c r="HQ87" s="31"/>
      <c r="HR87" s="31"/>
      <c r="HS87" s="31"/>
      <c r="HT87" s="31"/>
      <c r="HU87" s="31"/>
      <c r="HV87" s="31"/>
      <c r="HW87" s="31"/>
      <c r="HX87" s="31"/>
      <c r="HY87" s="31"/>
      <c r="HZ87" s="31"/>
      <c r="IA87" s="31"/>
      <c r="IB87" s="31"/>
      <c r="IC87" s="31"/>
      <c r="ID87" s="31"/>
      <c r="IE87" s="31"/>
      <c r="IF87" s="31"/>
    </row>
    <row r="88" spans="2:240" s="32" customFormat="1" x14ac:dyDescent="0.2">
      <c r="B88" s="19">
        <v>46</v>
      </c>
      <c r="C88" s="20" t="s">
        <v>180</v>
      </c>
      <c r="D88" s="21" t="s">
        <v>9</v>
      </c>
      <c r="E88" s="22" t="s">
        <v>76</v>
      </c>
      <c r="F88" s="24" t="s">
        <v>181</v>
      </c>
      <c r="G88" s="23">
        <v>6903140.8799999999</v>
      </c>
      <c r="H88" s="45">
        <v>6212826.7920000004</v>
      </c>
      <c r="I88" s="23">
        <v>690314.08799999999</v>
      </c>
      <c r="J88" s="20" t="s">
        <v>5</v>
      </c>
      <c r="K88" s="20" t="s">
        <v>282</v>
      </c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31"/>
      <c r="HB88" s="31"/>
      <c r="HC88" s="31"/>
      <c r="HD88" s="31"/>
      <c r="HE88" s="31"/>
      <c r="HF88" s="31"/>
      <c r="HG88" s="31"/>
      <c r="HH88" s="31"/>
      <c r="HI88" s="31"/>
      <c r="HJ88" s="31"/>
      <c r="HK88" s="31"/>
      <c r="HL88" s="31"/>
      <c r="HM88" s="31"/>
      <c r="HN88" s="31"/>
      <c r="HO88" s="31"/>
      <c r="HP88" s="31"/>
      <c r="HQ88" s="31"/>
      <c r="HR88" s="31"/>
      <c r="HS88" s="31"/>
      <c r="HT88" s="31"/>
      <c r="HU88" s="31"/>
      <c r="HV88" s="31"/>
      <c r="HW88" s="31"/>
      <c r="HX88" s="31"/>
      <c r="HY88" s="31"/>
      <c r="HZ88" s="31"/>
      <c r="IA88" s="31"/>
      <c r="IB88" s="31"/>
      <c r="IC88" s="31"/>
      <c r="ID88" s="31"/>
      <c r="IE88" s="31"/>
      <c r="IF88" s="31"/>
    </row>
    <row r="89" spans="2:240" s="32" customFormat="1" ht="27" x14ac:dyDescent="0.2">
      <c r="B89" s="19">
        <v>47</v>
      </c>
      <c r="C89" s="20" t="s">
        <v>182</v>
      </c>
      <c r="D89" s="21" t="s">
        <v>9</v>
      </c>
      <c r="E89" s="22" t="s">
        <v>76</v>
      </c>
      <c r="F89" s="24" t="s">
        <v>330</v>
      </c>
      <c r="G89" s="23">
        <v>199914.84</v>
      </c>
      <c r="H89" s="45">
        <v>142766.12</v>
      </c>
      <c r="I89" s="23">
        <v>57148.72</v>
      </c>
      <c r="J89" s="21" t="s">
        <v>7</v>
      </c>
      <c r="K89" s="21" t="s">
        <v>293</v>
      </c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  <c r="HU89" s="31"/>
      <c r="HV89" s="31"/>
      <c r="HW89" s="31"/>
      <c r="HX89" s="31"/>
      <c r="HY89" s="31"/>
      <c r="HZ89" s="31"/>
      <c r="IA89" s="31"/>
      <c r="IB89" s="31"/>
      <c r="IC89" s="31"/>
      <c r="ID89" s="31"/>
      <c r="IE89" s="31"/>
      <c r="IF89" s="31"/>
    </row>
    <row r="90" spans="2:240" s="32" customFormat="1" ht="27" x14ac:dyDescent="0.2">
      <c r="B90" s="19">
        <v>48</v>
      </c>
      <c r="C90" s="20" t="s">
        <v>183</v>
      </c>
      <c r="D90" s="21" t="s">
        <v>9</v>
      </c>
      <c r="E90" s="22" t="s">
        <v>76</v>
      </c>
      <c r="F90" s="24" t="s">
        <v>184</v>
      </c>
      <c r="G90" s="23">
        <v>221062.5</v>
      </c>
      <c r="H90" s="45">
        <v>66318.75</v>
      </c>
      <c r="I90" s="23">
        <v>154743.75</v>
      </c>
      <c r="J90" s="21" t="s">
        <v>7</v>
      </c>
      <c r="K90" s="21" t="s">
        <v>293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1"/>
      <c r="EI90" s="31"/>
      <c r="EJ90" s="31"/>
      <c r="EK90" s="31"/>
      <c r="EL90" s="31"/>
      <c r="EM90" s="31"/>
      <c r="EN90" s="31"/>
      <c r="EO90" s="31"/>
      <c r="EP90" s="31"/>
      <c r="EQ90" s="31"/>
      <c r="ER90" s="31"/>
      <c r="ES90" s="31"/>
      <c r="ET90" s="31"/>
      <c r="EU90" s="31"/>
      <c r="EV90" s="31"/>
      <c r="EW90" s="31"/>
      <c r="EX90" s="31"/>
      <c r="EY90" s="31"/>
      <c r="EZ90" s="31"/>
      <c r="FA90" s="31"/>
      <c r="FB90" s="31"/>
      <c r="FC90" s="31"/>
      <c r="FD90" s="31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31"/>
      <c r="HB90" s="31"/>
      <c r="HC90" s="31"/>
      <c r="HD90" s="31"/>
      <c r="HE90" s="31"/>
      <c r="HF90" s="31"/>
      <c r="HG90" s="31"/>
      <c r="HH90" s="31"/>
      <c r="HI90" s="31"/>
      <c r="HJ90" s="31"/>
      <c r="HK90" s="31"/>
      <c r="HL90" s="31"/>
      <c r="HM90" s="31"/>
      <c r="HN90" s="31"/>
      <c r="HO90" s="31"/>
      <c r="HP90" s="31"/>
      <c r="HQ90" s="31"/>
      <c r="HR90" s="31"/>
      <c r="HS90" s="31"/>
      <c r="HT90" s="31"/>
      <c r="HU90" s="31"/>
      <c r="HV90" s="31"/>
      <c r="HW90" s="31"/>
      <c r="HX90" s="31"/>
      <c r="HY90" s="31"/>
      <c r="HZ90" s="31"/>
      <c r="IA90" s="31"/>
      <c r="IB90" s="31"/>
      <c r="IC90" s="31"/>
      <c r="ID90" s="31"/>
      <c r="IE90" s="31"/>
      <c r="IF90" s="31"/>
    </row>
    <row r="91" spans="2:240" s="32" customFormat="1" ht="27" x14ac:dyDescent="0.2">
      <c r="B91" s="20">
        <v>50</v>
      </c>
      <c r="C91" s="20" t="s">
        <v>185</v>
      </c>
      <c r="D91" s="21" t="s">
        <v>9</v>
      </c>
      <c r="E91" s="22" t="s">
        <v>76</v>
      </c>
      <c r="F91" s="24" t="s">
        <v>331</v>
      </c>
      <c r="G91" s="23">
        <v>1000000</v>
      </c>
      <c r="H91" s="45">
        <v>810000</v>
      </c>
      <c r="I91" s="23">
        <v>190000</v>
      </c>
      <c r="J91" s="20" t="s">
        <v>5</v>
      </c>
      <c r="K91" s="20" t="s">
        <v>282</v>
      </c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</row>
    <row r="92" spans="2:240" s="32" customFormat="1" ht="27" x14ac:dyDescent="0.2">
      <c r="B92" s="19">
        <v>51</v>
      </c>
      <c r="C92" s="20" t="s">
        <v>186</v>
      </c>
      <c r="D92" s="21" t="s">
        <v>9</v>
      </c>
      <c r="E92" s="22" t="s">
        <v>76</v>
      </c>
      <c r="F92" s="24" t="s">
        <v>187</v>
      </c>
      <c r="G92" s="23">
        <v>158343.71</v>
      </c>
      <c r="H92" s="45">
        <v>0</v>
      </c>
      <c r="I92" s="23">
        <v>158343.71</v>
      </c>
      <c r="J92" s="21" t="s">
        <v>11</v>
      </c>
      <c r="K92" s="21" t="s">
        <v>282</v>
      </c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  <c r="EH92" s="31"/>
      <c r="EI92" s="31"/>
      <c r="EJ92" s="31"/>
      <c r="EK92" s="31"/>
      <c r="EL92" s="31"/>
      <c r="EM92" s="31"/>
      <c r="EN92" s="31"/>
      <c r="EO92" s="31"/>
      <c r="EP92" s="31"/>
      <c r="EQ92" s="31"/>
      <c r="ER92" s="31"/>
      <c r="ES92" s="31"/>
      <c r="ET92" s="31"/>
      <c r="EU92" s="31"/>
      <c r="EV92" s="31"/>
      <c r="EW92" s="31"/>
      <c r="EX92" s="31"/>
      <c r="EY92" s="31"/>
      <c r="EZ92" s="31"/>
      <c r="FA92" s="31"/>
      <c r="FB92" s="31"/>
      <c r="FC92" s="31"/>
      <c r="FD92" s="31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  <c r="GU92" s="31"/>
      <c r="GV92" s="31"/>
      <c r="GW92" s="31"/>
      <c r="GX92" s="31"/>
      <c r="GY92" s="31"/>
      <c r="GZ92" s="31"/>
      <c r="HA92" s="31"/>
      <c r="HB92" s="31"/>
      <c r="HC92" s="31"/>
      <c r="HD92" s="31"/>
      <c r="HE92" s="31"/>
      <c r="HF92" s="31"/>
      <c r="HG92" s="31"/>
      <c r="HH92" s="31"/>
      <c r="HI92" s="31"/>
      <c r="HJ92" s="31"/>
      <c r="HK92" s="31"/>
      <c r="HL92" s="31"/>
      <c r="HM92" s="31"/>
      <c r="HN92" s="31"/>
      <c r="HO92" s="31"/>
      <c r="HP92" s="31"/>
      <c r="HQ92" s="31"/>
      <c r="HR92" s="31"/>
      <c r="HS92" s="31"/>
      <c r="HT92" s="31"/>
      <c r="HU92" s="31"/>
      <c r="HV92" s="31"/>
      <c r="HW92" s="31"/>
      <c r="HX92" s="31"/>
      <c r="HY92" s="31"/>
      <c r="HZ92" s="31"/>
      <c r="IA92" s="31"/>
      <c r="IB92" s="31"/>
      <c r="IC92" s="31"/>
      <c r="ID92" s="31"/>
      <c r="IE92" s="31"/>
      <c r="IF92" s="31"/>
    </row>
    <row r="93" spans="2:240" s="32" customFormat="1" ht="27" x14ac:dyDescent="0.2">
      <c r="B93" s="19">
        <v>52</v>
      </c>
      <c r="C93" s="20" t="s">
        <v>188</v>
      </c>
      <c r="D93" s="21" t="s">
        <v>9</v>
      </c>
      <c r="E93" s="22" t="s">
        <v>75</v>
      </c>
      <c r="F93" s="24" t="s">
        <v>189</v>
      </c>
      <c r="G93" s="23">
        <v>293798.40000000002</v>
      </c>
      <c r="H93" s="45">
        <v>170403.07200000001</v>
      </c>
      <c r="I93" s="23">
        <v>123395.32800000001</v>
      </c>
      <c r="J93" s="20" t="s">
        <v>5</v>
      </c>
      <c r="K93" s="20" t="s">
        <v>282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1"/>
      <c r="EI93" s="31"/>
      <c r="EJ93" s="31"/>
      <c r="EK93" s="31"/>
      <c r="EL93" s="31"/>
      <c r="EM93" s="31"/>
      <c r="EN93" s="31"/>
      <c r="EO93" s="31"/>
      <c r="EP93" s="31"/>
      <c r="EQ93" s="31"/>
      <c r="ER93" s="31"/>
      <c r="ES93" s="31"/>
      <c r="ET93" s="31"/>
      <c r="EU93" s="31"/>
      <c r="EV93" s="31"/>
      <c r="EW93" s="31"/>
      <c r="EX93" s="31"/>
      <c r="EY93" s="31"/>
      <c r="EZ93" s="31"/>
      <c r="FA93" s="31"/>
      <c r="FB93" s="31"/>
      <c r="FC93" s="31"/>
      <c r="FD93" s="31"/>
      <c r="FE93" s="31"/>
      <c r="FF93" s="31"/>
      <c r="FG93" s="31"/>
      <c r="FH93" s="31"/>
      <c r="FI93" s="31"/>
      <c r="FJ93" s="31"/>
      <c r="FK93" s="31"/>
      <c r="FL93" s="31"/>
      <c r="FM93" s="31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31"/>
      <c r="GG93" s="31"/>
      <c r="GH93" s="31"/>
      <c r="GI93" s="31"/>
      <c r="GJ93" s="31"/>
      <c r="GK93" s="31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  <c r="GZ93" s="31"/>
      <c r="HA93" s="31"/>
      <c r="HB93" s="31"/>
      <c r="HC93" s="31"/>
      <c r="HD93" s="31"/>
      <c r="HE93" s="31"/>
      <c r="HF93" s="31"/>
      <c r="HG93" s="31"/>
      <c r="HH93" s="31"/>
      <c r="HI93" s="31"/>
      <c r="HJ93" s="31"/>
      <c r="HK93" s="31"/>
      <c r="HL93" s="31"/>
      <c r="HM93" s="31"/>
      <c r="HN93" s="31"/>
      <c r="HO93" s="31"/>
      <c r="HP93" s="31"/>
      <c r="HQ93" s="31"/>
      <c r="HR93" s="31"/>
      <c r="HS93" s="31"/>
      <c r="HT93" s="31"/>
      <c r="HU93" s="31"/>
      <c r="HV93" s="31"/>
      <c r="HW93" s="31"/>
      <c r="HX93" s="31"/>
      <c r="HY93" s="31"/>
      <c r="HZ93" s="31"/>
      <c r="IA93" s="31"/>
      <c r="IB93" s="31"/>
      <c r="IC93" s="31"/>
      <c r="ID93" s="31"/>
      <c r="IE93" s="31"/>
      <c r="IF93" s="31"/>
    </row>
    <row r="94" spans="2:240" s="32" customFormat="1" ht="67.5" x14ac:dyDescent="0.2">
      <c r="B94" s="19">
        <v>54</v>
      </c>
      <c r="C94" s="20" t="s">
        <v>190</v>
      </c>
      <c r="D94" s="21" t="s">
        <v>9</v>
      </c>
      <c r="E94" s="22" t="s">
        <v>75</v>
      </c>
      <c r="F94" s="22" t="s">
        <v>20</v>
      </c>
      <c r="G94" s="23">
        <v>1146000</v>
      </c>
      <c r="H94" s="45">
        <v>859500</v>
      </c>
      <c r="I94" s="23">
        <v>286500</v>
      </c>
      <c r="J94" s="20" t="s">
        <v>5</v>
      </c>
      <c r="K94" s="20" t="s">
        <v>282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31"/>
      <c r="HB94" s="31"/>
      <c r="HC94" s="31"/>
      <c r="HD94" s="31"/>
      <c r="HE94" s="31"/>
      <c r="HF94" s="31"/>
      <c r="HG94" s="31"/>
      <c r="HH94" s="31"/>
      <c r="HI94" s="31"/>
      <c r="HJ94" s="31"/>
      <c r="HK94" s="31"/>
      <c r="HL94" s="31"/>
      <c r="HM94" s="31"/>
      <c r="HN94" s="31"/>
      <c r="HO94" s="31"/>
      <c r="HP94" s="31"/>
      <c r="HQ94" s="31"/>
      <c r="HR94" s="31"/>
      <c r="HS94" s="31"/>
      <c r="HT94" s="31"/>
      <c r="HU94" s="31"/>
      <c r="HV94" s="31"/>
      <c r="HW94" s="31"/>
      <c r="HX94" s="31"/>
      <c r="HY94" s="31"/>
      <c r="HZ94" s="31"/>
      <c r="IA94" s="31"/>
      <c r="IB94" s="31"/>
      <c r="IC94" s="31"/>
      <c r="ID94" s="31"/>
      <c r="IE94" s="31"/>
      <c r="IF94" s="31"/>
    </row>
    <row r="95" spans="2:240" s="32" customFormat="1" x14ac:dyDescent="0.2">
      <c r="B95" s="19">
        <v>55</v>
      </c>
      <c r="C95" s="20" t="s">
        <v>191</v>
      </c>
      <c r="D95" s="21" t="s">
        <v>9</v>
      </c>
      <c r="E95" s="22" t="s">
        <v>75</v>
      </c>
      <c r="F95" s="24" t="s">
        <v>192</v>
      </c>
      <c r="G95" s="23">
        <v>38887</v>
      </c>
      <c r="H95" s="23">
        <v>32404.530000000002</v>
      </c>
      <c r="I95" s="23">
        <v>6482.47</v>
      </c>
      <c r="J95" s="20" t="s">
        <v>5</v>
      </c>
      <c r="K95" s="20" t="s">
        <v>282</v>
      </c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31"/>
      <c r="HB95" s="31"/>
      <c r="HC95" s="31"/>
      <c r="HD95" s="31"/>
      <c r="HE95" s="31"/>
      <c r="HF95" s="31"/>
      <c r="HG95" s="31"/>
      <c r="HH95" s="31"/>
      <c r="HI95" s="31"/>
      <c r="HJ95" s="31"/>
      <c r="HK95" s="31"/>
      <c r="HL95" s="31"/>
      <c r="HM95" s="31"/>
      <c r="HN95" s="31"/>
      <c r="HO95" s="31"/>
      <c r="HP95" s="31"/>
      <c r="HQ95" s="31"/>
      <c r="HR95" s="31"/>
      <c r="HS95" s="31"/>
      <c r="HT95" s="31"/>
      <c r="HU95" s="31"/>
      <c r="HV95" s="31"/>
      <c r="HW95" s="31"/>
      <c r="HX95" s="31"/>
      <c r="HY95" s="31"/>
      <c r="HZ95" s="31"/>
      <c r="IA95" s="31"/>
      <c r="IB95" s="31"/>
      <c r="IC95" s="31"/>
      <c r="ID95" s="31"/>
      <c r="IE95" s="31"/>
      <c r="IF95" s="31"/>
    </row>
    <row r="96" spans="2:240" s="32" customFormat="1" ht="27" x14ac:dyDescent="0.2">
      <c r="B96" s="19">
        <v>56</v>
      </c>
      <c r="C96" s="20" t="s">
        <v>194</v>
      </c>
      <c r="D96" s="21" t="s">
        <v>9</v>
      </c>
      <c r="E96" s="22" t="s">
        <v>75</v>
      </c>
      <c r="F96" s="24" t="s">
        <v>193</v>
      </c>
      <c r="G96" s="23">
        <v>187402.56</v>
      </c>
      <c r="H96" s="23">
        <v>149922.04800000001</v>
      </c>
      <c r="I96" s="23">
        <v>37480.512000000002</v>
      </c>
      <c r="J96" s="20" t="s">
        <v>5</v>
      </c>
      <c r="K96" s="20" t="s">
        <v>282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1"/>
      <c r="EI96" s="31"/>
      <c r="EJ96" s="31"/>
      <c r="EK96" s="31"/>
      <c r="EL96" s="31"/>
      <c r="EM96" s="31"/>
      <c r="EN96" s="31"/>
      <c r="EO96" s="31"/>
      <c r="EP96" s="31"/>
      <c r="EQ96" s="31"/>
      <c r="ER96" s="31"/>
      <c r="ES96" s="31"/>
      <c r="ET96" s="31"/>
      <c r="EU96" s="31"/>
      <c r="EV96" s="31"/>
      <c r="EW96" s="31"/>
      <c r="EX96" s="31"/>
      <c r="EY96" s="31"/>
      <c r="EZ96" s="31"/>
      <c r="FA96" s="31"/>
      <c r="FB96" s="31"/>
      <c r="FC96" s="31"/>
      <c r="FD96" s="31"/>
      <c r="FE96" s="31"/>
      <c r="FF96" s="31"/>
      <c r="FG96" s="31"/>
      <c r="FH96" s="31"/>
      <c r="FI96" s="31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1"/>
      <c r="GI96" s="31"/>
      <c r="GJ96" s="31"/>
      <c r="GK96" s="31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1"/>
      <c r="GW96" s="31"/>
      <c r="GX96" s="31"/>
      <c r="GY96" s="31"/>
      <c r="GZ96" s="31"/>
      <c r="HA96" s="31"/>
      <c r="HB96" s="31"/>
      <c r="HC96" s="31"/>
      <c r="HD96" s="31"/>
      <c r="HE96" s="31"/>
      <c r="HF96" s="31"/>
      <c r="HG96" s="31"/>
      <c r="HH96" s="31"/>
      <c r="HI96" s="31"/>
      <c r="HJ96" s="31"/>
      <c r="HK96" s="31"/>
      <c r="HL96" s="31"/>
      <c r="HM96" s="31"/>
      <c r="HN96" s="31"/>
      <c r="HO96" s="31"/>
      <c r="HP96" s="31"/>
      <c r="HQ96" s="31"/>
      <c r="HR96" s="31"/>
      <c r="HS96" s="31"/>
      <c r="HT96" s="31"/>
      <c r="HU96" s="31"/>
      <c r="HV96" s="31"/>
      <c r="HW96" s="31"/>
      <c r="HX96" s="31"/>
      <c r="HY96" s="31"/>
      <c r="HZ96" s="31"/>
      <c r="IA96" s="31"/>
      <c r="IB96" s="31"/>
      <c r="IC96" s="31"/>
      <c r="ID96" s="31"/>
      <c r="IE96" s="31"/>
      <c r="IF96" s="31"/>
    </row>
    <row r="97" spans="2:240" s="32" customFormat="1" x14ac:dyDescent="0.2">
      <c r="B97" s="19">
        <v>56</v>
      </c>
      <c r="C97" s="20" t="s">
        <v>195</v>
      </c>
      <c r="D97" s="21" t="s">
        <v>9</v>
      </c>
      <c r="E97" s="22" t="s">
        <v>75</v>
      </c>
      <c r="F97" s="24" t="s">
        <v>196</v>
      </c>
      <c r="G97" s="23">
        <v>23952</v>
      </c>
      <c r="H97" s="23">
        <v>0</v>
      </c>
      <c r="I97" s="23">
        <v>23952</v>
      </c>
      <c r="J97" s="20" t="s">
        <v>5</v>
      </c>
      <c r="K97" s="20" t="s">
        <v>282</v>
      </c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  <c r="EH97" s="31"/>
      <c r="EI97" s="31"/>
      <c r="EJ97" s="31"/>
      <c r="EK97" s="31"/>
      <c r="EL97" s="31"/>
      <c r="EM97" s="31"/>
      <c r="EN97" s="31"/>
      <c r="EO97" s="31"/>
      <c r="EP97" s="31"/>
      <c r="EQ97" s="31"/>
      <c r="ER97" s="31"/>
      <c r="ES97" s="31"/>
      <c r="ET97" s="31"/>
      <c r="EU97" s="31"/>
      <c r="EV97" s="31"/>
      <c r="EW97" s="31"/>
      <c r="EX97" s="31"/>
      <c r="EY97" s="31"/>
      <c r="EZ97" s="31"/>
      <c r="FA97" s="31"/>
      <c r="FB97" s="31"/>
      <c r="FC97" s="31"/>
      <c r="FD97" s="31"/>
      <c r="FE97" s="31"/>
      <c r="FF97" s="31"/>
      <c r="FG97" s="31"/>
      <c r="FH97" s="31"/>
      <c r="FI97" s="31"/>
      <c r="FJ97" s="31"/>
      <c r="FK97" s="31"/>
      <c r="FL97" s="31"/>
      <c r="FM97" s="31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  <c r="FZ97" s="31"/>
      <c r="GA97" s="31"/>
      <c r="GB97" s="31"/>
      <c r="GC97" s="31"/>
      <c r="GD97" s="31"/>
      <c r="GE97" s="31"/>
      <c r="GF97" s="31"/>
      <c r="GG97" s="31"/>
      <c r="GH97" s="31"/>
      <c r="GI97" s="31"/>
      <c r="GJ97" s="31"/>
      <c r="GK97" s="31"/>
      <c r="GL97" s="31"/>
      <c r="GM97" s="31"/>
      <c r="GN97" s="31"/>
      <c r="GO97" s="31"/>
      <c r="GP97" s="31"/>
      <c r="GQ97" s="31"/>
      <c r="GR97" s="31"/>
      <c r="GS97" s="31"/>
      <c r="GT97" s="31"/>
      <c r="GU97" s="31"/>
      <c r="GV97" s="31"/>
      <c r="GW97" s="31"/>
      <c r="GX97" s="31"/>
      <c r="GY97" s="31"/>
      <c r="GZ97" s="31"/>
      <c r="HA97" s="31"/>
      <c r="HB97" s="31"/>
      <c r="HC97" s="31"/>
      <c r="HD97" s="31"/>
      <c r="HE97" s="31"/>
      <c r="HF97" s="31"/>
      <c r="HG97" s="31"/>
      <c r="HH97" s="31"/>
      <c r="HI97" s="31"/>
      <c r="HJ97" s="31"/>
      <c r="HK97" s="31"/>
      <c r="HL97" s="31"/>
      <c r="HM97" s="31"/>
      <c r="HN97" s="31"/>
      <c r="HO97" s="31"/>
      <c r="HP97" s="31"/>
      <c r="HQ97" s="31"/>
      <c r="HR97" s="31"/>
      <c r="HS97" s="31"/>
      <c r="HT97" s="31"/>
      <c r="HU97" s="31"/>
      <c r="HV97" s="31"/>
      <c r="HW97" s="31"/>
      <c r="HX97" s="31"/>
      <c r="HY97" s="31"/>
      <c r="HZ97" s="31"/>
      <c r="IA97" s="31"/>
      <c r="IB97" s="31"/>
      <c r="IC97" s="31"/>
      <c r="ID97" s="31"/>
      <c r="IE97" s="31"/>
      <c r="IF97" s="31"/>
    </row>
    <row r="98" spans="2:240" s="32" customFormat="1" x14ac:dyDescent="0.2">
      <c r="B98" s="19">
        <v>58</v>
      </c>
      <c r="C98" s="20" t="s">
        <v>197</v>
      </c>
      <c r="D98" s="21" t="s">
        <v>9</v>
      </c>
      <c r="E98" s="22" t="s">
        <v>75</v>
      </c>
      <c r="F98" s="24" t="s">
        <v>332</v>
      </c>
      <c r="G98" s="23">
        <v>11473.56</v>
      </c>
      <c r="H98" s="45">
        <v>11473.56</v>
      </c>
      <c r="I98" s="23">
        <v>0</v>
      </c>
      <c r="J98" s="20" t="s">
        <v>5</v>
      </c>
      <c r="K98" s="20" t="s">
        <v>282</v>
      </c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  <c r="EH98" s="31"/>
      <c r="EI98" s="31"/>
      <c r="EJ98" s="31"/>
      <c r="EK98" s="31"/>
      <c r="EL98" s="31"/>
      <c r="EM98" s="31"/>
      <c r="EN98" s="31"/>
      <c r="EO98" s="31"/>
      <c r="EP98" s="31"/>
      <c r="EQ98" s="31"/>
      <c r="ER98" s="31"/>
      <c r="ES98" s="31"/>
      <c r="ET98" s="31"/>
      <c r="EU98" s="31"/>
      <c r="EV98" s="31"/>
      <c r="EW98" s="31"/>
      <c r="EX98" s="31"/>
      <c r="EY98" s="31"/>
      <c r="EZ98" s="31"/>
      <c r="FA98" s="31"/>
      <c r="FB98" s="31"/>
      <c r="FC98" s="31"/>
      <c r="FD98" s="31"/>
      <c r="FE98" s="31"/>
      <c r="FF98" s="31"/>
      <c r="FG98" s="31"/>
      <c r="FH98" s="31"/>
      <c r="FI98" s="31"/>
      <c r="FJ98" s="31"/>
      <c r="FK98" s="31"/>
      <c r="FL98" s="31"/>
      <c r="FM98" s="31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31"/>
      <c r="GG98" s="31"/>
      <c r="GH98" s="31"/>
      <c r="GI98" s="31"/>
      <c r="GJ98" s="31"/>
      <c r="GK98" s="31"/>
      <c r="GL98" s="31"/>
      <c r="GM98" s="31"/>
      <c r="GN98" s="31"/>
      <c r="GO98" s="31"/>
      <c r="GP98" s="31"/>
      <c r="GQ98" s="31"/>
      <c r="GR98" s="31"/>
      <c r="GS98" s="31"/>
      <c r="GT98" s="31"/>
      <c r="GU98" s="31"/>
      <c r="GV98" s="31"/>
      <c r="GW98" s="31"/>
      <c r="GX98" s="31"/>
      <c r="GY98" s="31"/>
      <c r="GZ98" s="31"/>
      <c r="HA98" s="31"/>
      <c r="HB98" s="31"/>
      <c r="HC98" s="31"/>
      <c r="HD98" s="31"/>
      <c r="HE98" s="31"/>
      <c r="HF98" s="31"/>
      <c r="HG98" s="31"/>
      <c r="HH98" s="31"/>
      <c r="HI98" s="31"/>
      <c r="HJ98" s="31"/>
      <c r="HK98" s="31"/>
      <c r="HL98" s="31"/>
      <c r="HM98" s="31"/>
      <c r="HN98" s="31"/>
      <c r="HO98" s="31"/>
      <c r="HP98" s="31"/>
      <c r="HQ98" s="31"/>
      <c r="HR98" s="31"/>
      <c r="HS98" s="31"/>
      <c r="HT98" s="31"/>
      <c r="HU98" s="31"/>
      <c r="HV98" s="31"/>
      <c r="HW98" s="31"/>
      <c r="HX98" s="31"/>
      <c r="HY98" s="31"/>
      <c r="HZ98" s="31"/>
      <c r="IA98" s="31"/>
      <c r="IB98" s="31"/>
      <c r="IC98" s="31"/>
      <c r="ID98" s="31"/>
      <c r="IE98" s="31"/>
      <c r="IF98" s="31"/>
    </row>
    <row r="99" spans="2:240" s="32" customFormat="1" x14ac:dyDescent="0.2">
      <c r="B99" s="19">
        <v>58</v>
      </c>
      <c r="C99" s="20" t="s">
        <v>198</v>
      </c>
      <c r="D99" s="21" t="s">
        <v>9</v>
      </c>
      <c r="E99" s="22" t="s">
        <v>75</v>
      </c>
      <c r="F99" s="24" t="s">
        <v>333</v>
      </c>
      <c r="G99" s="23">
        <v>34731.96</v>
      </c>
      <c r="H99" s="45">
        <v>27785.567999999999</v>
      </c>
      <c r="I99" s="23">
        <v>6946.3919999999998</v>
      </c>
      <c r="J99" s="21" t="s">
        <v>11</v>
      </c>
      <c r="K99" s="21" t="s">
        <v>282</v>
      </c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  <c r="HQ99" s="31"/>
      <c r="HR99" s="31"/>
      <c r="HS99" s="31"/>
      <c r="HT99" s="31"/>
      <c r="HU99" s="31"/>
      <c r="HV99" s="31"/>
      <c r="HW99" s="31"/>
      <c r="HX99" s="31"/>
      <c r="HY99" s="31"/>
      <c r="HZ99" s="31"/>
      <c r="IA99" s="31"/>
      <c r="IB99" s="31"/>
      <c r="IC99" s="31"/>
      <c r="ID99" s="31"/>
      <c r="IE99" s="31"/>
      <c r="IF99" s="31"/>
    </row>
    <row r="100" spans="2:240" s="32" customFormat="1" x14ac:dyDescent="0.2">
      <c r="B100" s="19">
        <v>59</v>
      </c>
      <c r="C100" s="20" t="s">
        <v>199</v>
      </c>
      <c r="D100" s="21" t="s">
        <v>9</v>
      </c>
      <c r="E100" s="22" t="s">
        <v>75</v>
      </c>
      <c r="F100" s="24" t="s">
        <v>200</v>
      </c>
      <c r="G100" s="23">
        <v>9684</v>
      </c>
      <c r="H100" s="45">
        <v>7747.2000000000007</v>
      </c>
      <c r="I100" s="23">
        <v>1936.8000000000002</v>
      </c>
      <c r="J100" s="21" t="s">
        <v>7</v>
      </c>
      <c r="K100" s="21" t="s">
        <v>282</v>
      </c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31"/>
      <c r="GV100" s="31"/>
      <c r="GW100" s="31"/>
      <c r="GX100" s="31"/>
      <c r="GY100" s="31"/>
      <c r="GZ100" s="31"/>
      <c r="HA100" s="31"/>
      <c r="HB100" s="31"/>
      <c r="HC100" s="31"/>
      <c r="HD100" s="31"/>
      <c r="HE100" s="31"/>
      <c r="HF100" s="31"/>
      <c r="HG100" s="31"/>
      <c r="HH100" s="31"/>
      <c r="HI100" s="31"/>
      <c r="HJ100" s="31"/>
      <c r="HK100" s="31"/>
      <c r="HL100" s="31"/>
      <c r="HM100" s="31"/>
      <c r="HN100" s="31"/>
      <c r="HO100" s="31"/>
      <c r="HP100" s="31"/>
      <c r="HQ100" s="31"/>
      <c r="HR100" s="31"/>
      <c r="HS100" s="31"/>
      <c r="HT100" s="31"/>
      <c r="HU100" s="31"/>
      <c r="HV100" s="31"/>
      <c r="HW100" s="31"/>
      <c r="HX100" s="31"/>
      <c r="HY100" s="31"/>
      <c r="HZ100" s="31"/>
      <c r="IA100" s="31"/>
      <c r="IB100" s="31"/>
      <c r="IC100" s="31"/>
      <c r="ID100" s="31"/>
      <c r="IE100" s="31"/>
      <c r="IF100" s="31"/>
    </row>
    <row r="101" spans="2:240" s="32" customFormat="1" ht="27" x14ac:dyDescent="0.2">
      <c r="B101" s="19">
        <v>60</v>
      </c>
      <c r="C101" s="20" t="s">
        <v>201</v>
      </c>
      <c r="D101" s="21" t="s">
        <v>16</v>
      </c>
      <c r="E101" s="22" t="s">
        <v>82</v>
      </c>
      <c r="F101" s="24" t="s">
        <v>334</v>
      </c>
      <c r="G101" s="23">
        <v>3110306.4000000004</v>
      </c>
      <c r="H101" s="45">
        <v>2177214.48</v>
      </c>
      <c r="I101" s="23">
        <v>933091.92</v>
      </c>
      <c r="J101" s="20" t="s">
        <v>5</v>
      </c>
      <c r="K101" s="20" t="s">
        <v>282</v>
      </c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31"/>
      <c r="HB101" s="31"/>
      <c r="HC101" s="31"/>
      <c r="HD101" s="31"/>
      <c r="HE101" s="31"/>
      <c r="HF101" s="31"/>
      <c r="HG101" s="31"/>
      <c r="HH101" s="31"/>
      <c r="HI101" s="31"/>
      <c r="HJ101" s="31"/>
      <c r="HK101" s="31"/>
      <c r="HL101" s="31"/>
      <c r="HM101" s="31"/>
      <c r="HN101" s="31"/>
      <c r="HO101" s="31"/>
      <c r="HP101" s="31"/>
      <c r="HQ101" s="31"/>
      <c r="HR101" s="31"/>
      <c r="HS101" s="31"/>
      <c r="HT101" s="31"/>
      <c r="HU101" s="31"/>
      <c r="HV101" s="31"/>
      <c r="HW101" s="31"/>
      <c r="HX101" s="31"/>
      <c r="HY101" s="31"/>
      <c r="HZ101" s="31"/>
      <c r="IA101" s="31"/>
      <c r="IB101" s="31"/>
      <c r="IC101" s="31"/>
      <c r="ID101" s="31"/>
      <c r="IE101" s="31"/>
      <c r="IF101" s="31"/>
    </row>
    <row r="102" spans="2:240" s="32" customFormat="1" ht="27" x14ac:dyDescent="0.2">
      <c r="B102" s="19">
        <v>63</v>
      </c>
      <c r="C102" s="20" t="s">
        <v>202</v>
      </c>
      <c r="D102" s="21" t="s">
        <v>16</v>
      </c>
      <c r="E102" s="22" t="s">
        <v>76</v>
      </c>
      <c r="F102" s="24" t="s">
        <v>335</v>
      </c>
      <c r="G102" s="23">
        <v>11040</v>
      </c>
      <c r="H102" s="45">
        <v>8832</v>
      </c>
      <c r="I102" s="23">
        <v>2208</v>
      </c>
      <c r="J102" s="20" t="s">
        <v>5</v>
      </c>
      <c r="K102" s="20" t="s">
        <v>282</v>
      </c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  <c r="EH102" s="31"/>
      <c r="EI102" s="31"/>
      <c r="EJ102" s="31"/>
      <c r="EK102" s="31"/>
      <c r="EL102" s="31"/>
      <c r="EM102" s="31"/>
      <c r="EN102" s="31"/>
      <c r="EO102" s="31"/>
      <c r="EP102" s="31"/>
      <c r="EQ102" s="31"/>
      <c r="ER102" s="31"/>
      <c r="ES102" s="31"/>
      <c r="ET102" s="31"/>
      <c r="EU102" s="31"/>
      <c r="EV102" s="31"/>
      <c r="EW102" s="31"/>
      <c r="EX102" s="31"/>
      <c r="EY102" s="31"/>
      <c r="EZ102" s="31"/>
      <c r="FA102" s="31"/>
      <c r="FB102" s="31"/>
      <c r="FC102" s="31"/>
      <c r="FD102" s="31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  <c r="GU102" s="31"/>
      <c r="GV102" s="31"/>
      <c r="GW102" s="31"/>
      <c r="GX102" s="31"/>
      <c r="GY102" s="31"/>
      <c r="GZ102" s="31"/>
      <c r="HA102" s="31"/>
      <c r="HB102" s="31"/>
      <c r="HC102" s="31"/>
      <c r="HD102" s="31"/>
      <c r="HE102" s="31"/>
      <c r="HF102" s="31"/>
      <c r="HG102" s="31"/>
      <c r="HH102" s="31"/>
      <c r="HI102" s="31"/>
      <c r="HJ102" s="31"/>
      <c r="HK102" s="31"/>
      <c r="HL102" s="31"/>
      <c r="HM102" s="31"/>
      <c r="HN102" s="31"/>
      <c r="HO102" s="31"/>
      <c r="HP102" s="31"/>
      <c r="HQ102" s="31"/>
      <c r="HR102" s="31"/>
      <c r="HS102" s="31"/>
      <c r="HT102" s="31"/>
      <c r="HU102" s="31"/>
      <c r="HV102" s="31"/>
      <c r="HW102" s="31"/>
      <c r="HX102" s="31"/>
      <c r="HY102" s="31"/>
      <c r="HZ102" s="31"/>
      <c r="IA102" s="31"/>
      <c r="IB102" s="31"/>
      <c r="IC102" s="31"/>
      <c r="ID102" s="31"/>
      <c r="IE102" s="31"/>
      <c r="IF102" s="31"/>
    </row>
    <row r="103" spans="2:240" s="32" customFormat="1" x14ac:dyDescent="0.2">
      <c r="B103" s="19">
        <v>64</v>
      </c>
      <c r="C103" s="20" t="s">
        <v>203</v>
      </c>
      <c r="D103" s="21" t="s">
        <v>16</v>
      </c>
      <c r="E103" s="22" t="s">
        <v>82</v>
      </c>
      <c r="F103" s="24" t="s">
        <v>204</v>
      </c>
      <c r="G103" s="23">
        <v>1801.44</v>
      </c>
      <c r="H103" s="45">
        <v>1261.008</v>
      </c>
      <c r="I103" s="23">
        <v>540.43200000000002</v>
      </c>
      <c r="J103" s="21" t="s">
        <v>7</v>
      </c>
      <c r="K103" s="21" t="s">
        <v>282</v>
      </c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  <c r="FG103" s="31"/>
      <c r="FH103" s="31"/>
      <c r="FI103" s="31"/>
      <c r="FJ103" s="31"/>
      <c r="FK103" s="31"/>
      <c r="FL103" s="31"/>
      <c r="FM103" s="31"/>
      <c r="FN103" s="31"/>
      <c r="FO103" s="31"/>
      <c r="FP103" s="31"/>
      <c r="FQ103" s="31"/>
      <c r="FR103" s="31"/>
      <c r="FS103" s="31"/>
      <c r="FT103" s="31"/>
      <c r="FU103" s="31"/>
      <c r="FV103" s="31"/>
      <c r="FW103" s="31"/>
      <c r="FX103" s="31"/>
      <c r="FY103" s="31"/>
      <c r="FZ103" s="31"/>
      <c r="GA103" s="31"/>
      <c r="GB103" s="31"/>
      <c r="GC103" s="31"/>
      <c r="GD103" s="31"/>
      <c r="GE103" s="31"/>
      <c r="GF103" s="31"/>
      <c r="GG103" s="31"/>
      <c r="GH103" s="31"/>
      <c r="GI103" s="31"/>
      <c r="GJ103" s="31"/>
      <c r="GK103" s="31"/>
      <c r="GL103" s="31"/>
      <c r="GM103" s="31"/>
      <c r="GN103" s="31"/>
      <c r="GO103" s="31"/>
      <c r="GP103" s="31"/>
      <c r="GQ103" s="31"/>
      <c r="GR103" s="31"/>
      <c r="GS103" s="31"/>
      <c r="GT103" s="31"/>
      <c r="GU103" s="31"/>
      <c r="GV103" s="31"/>
      <c r="GW103" s="31"/>
      <c r="GX103" s="31"/>
      <c r="GY103" s="31"/>
      <c r="GZ103" s="31"/>
      <c r="HA103" s="31"/>
      <c r="HB103" s="31"/>
      <c r="HC103" s="31"/>
      <c r="HD103" s="31"/>
      <c r="HE103" s="31"/>
      <c r="HF103" s="31"/>
      <c r="HG103" s="31"/>
      <c r="HH103" s="31"/>
      <c r="HI103" s="31"/>
      <c r="HJ103" s="31"/>
      <c r="HK103" s="31"/>
      <c r="HL103" s="31"/>
      <c r="HM103" s="31"/>
      <c r="HN103" s="31"/>
      <c r="HO103" s="31"/>
      <c r="HP103" s="31"/>
      <c r="HQ103" s="31"/>
      <c r="HR103" s="31"/>
      <c r="HS103" s="31"/>
      <c r="HT103" s="31"/>
      <c r="HU103" s="31"/>
      <c r="HV103" s="31"/>
      <c r="HW103" s="31"/>
      <c r="HX103" s="31"/>
      <c r="HY103" s="31"/>
      <c r="HZ103" s="31"/>
      <c r="IA103" s="31"/>
      <c r="IB103" s="31"/>
      <c r="IC103" s="31"/>
      <c r="ID103" s="31"/>
      <c r="IE103" s="31"/>
      <c r="IF103" s="31"/>
    </row>
    <row r="104" spans="2:240" s="32" customFormat="1" x14ac:dyDescent="0.2">
      <c r="B104" s="19">
        <v>68</v>
      </c>
      <c r="C104" s="20" t="s">
        <v>205</v>
      </c>
      <c r="D104" s="21" t="s">
        <v>16</v>
      </c>
      <c r="E104" s="22" t="s">
        <v>82</v>
      </c>
      <c r="F104" s="22" t="s">
        <v>18</v>
      </c>
      <c r="G104" s="23">
        <v>98747.7</v>
      </c>
      <c r="H104" s="45">
        <v>69123.39</v>
      </c>
      <c r="I104" s="23">
        <v>29624.309999999998</v>
      </c>
      <c r="J104" s="21" t="s">
        <v>11</v>
      </c>
      <c r="K104" s="21" t="s">
        <v>293</v>
      </c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1"/>
      <c r="GY104" s="31"/>
      <c r="GZ104" s="31"/>
      <c r="HA104" s="31"/>
      <c r="HB104" s="31"/>
      <c r="HC104" s="31"/>
      <c r="HD104" s="31"/>
      <c r="HE104" s="31"/>
      <c r="HF104" s="31"/>
      <c r="HG104" s="31"/>
      <c r="HH104" s="31"/>
      <c r="HI104" s="31"/>
      <c r="HJ104" s="31"/>
      <c r="HK104" s="31"/>
      <c r="HL104" s="31"/>
      <c r="HM104" s="31"/>
      <c r="HN104" s="31"/>
      <c r="HO104" s="31"/>
      <c r="HP104" s="31"/>
      <c r="HQ104" s="31"/>
      <c r="HR104" s="31"/>
      <c r="HS104" s="31"/>
      <c r="HT104" s="31"/>
      <c r="HU104" s="31"/>
      <c r="HV104" s="31"/>
      <c r="HW104" s="31"/>
      <c r="HX104" s="31"/>
      <c r="HY104" s="31"/>
      <c r="HZ104" s="31"/>
      <c r="IA104" s="31"/>
      <c r="IB104" s="31"/>
      <c r="IC104" s="31"/>
      <c r="ID104" s="31"/>
      <c r="IE104" s="31"/>
      <c r="IF104" s="31"/>
    </row>
    <row r="105" spans="2:240" s="32" customFormat="1" x14ac:dyDescent="0.2">
      <c r="B105" s="19">
        <v>69</v>
      </c>
      <c r="C105" s="20" t="s">
        <v>206</v>
      </c>
      <c r="D105" s="21" t="s">
        <v>16</v>
      </c>
      <c r="E105" s="22" t="s">
        <v>82</v>
      </c>
      <c r="F105" s="24" t="s">
        <v>207</v>
      </c>
      <c r="G105" s="23">
        <v>403674</v>
      </c>
      <c r="H105" s="45">
        <v>282571.8</v>
      </c>
      <c r="I105" s="23">
        <v>121102.2</v>
      </c>
      <c r="J105" s="21" t="s">
        <v>7</v>
      </c>
      <c r="K105" s="21" t="s">
        <v>293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1"/>
      <c r="EI105" s="31"/>
      <c r="EJ105" s="31"/>
      <c r="EK105" s="31"/>
      <c r="EL105" s="31"/>
      <c r="EM105" s="31"/>
      <c r="EN105" s="31"/>
      <c r="EO105" s="31"/>
      <c r="EP105" s="31"/>
      <c r="EQ105" s="31"/>
      <c r="ER105" s="31"/>
      <c r="ES105" s="31"/>
      <c r="ET105" s="31"/>
      <c r="EU105" s="31"/>
      <c r="EV105" s="31"/>
      <c r="EW105" s="31"/>
      <c r="EX105" s="31"/>
      <c r="EY105" s="31"/>
      <c r="EZ105" s="31"/>
      <c r="FA105" s="31"/>
      <c r="FB105" s="31"/>
      <c r="FC105" s="31"/>
      <c r="FD105" s="31"/>
      <c r="FE105" s="31"/>
      <c r="FF105" s="31"/>
      <c r="FG105" s="31"/>
      <c r="FH105" s="31"/>
      <c r="FI105" s="31"/>
      <c r="FJ105" s="31"/>
      <c r="FK105" s="31"/>
      <c r="FL105" s="31"/>
      <c r="FM105" s="31"/>
      <c r="FN105" s="31"/>
      <c r="FO105" s="31"/>
      <c r="FP105" s="31"/>
      <c r="FQ105" s="31"/>
      <c r="FR105" s="31"/>
      <c r="FS105" s="31"/>
      <c r="FT105" s="31"/>
      <c r="FU105" s="31"/>
      <c r="FV105" s="31"/>
      <c r="FW105" s="31"/>
      <c r="FX105" s="31"/>
      <c r="FY105" s="31"/>
      <c r="FZ105" s="31"/>
      <c r="GA105" s="31"/>
      <c r="GB105" s="31"/>
      <c r="GC105" s="31"/>
      <c r="GD105" s="31"/>
      <c r="GE105" s="31"/>
      <c r="GF105" s="31"/>
      <c r="GG105" s="31"/>
      <c r="GH105" s="31"/>
      <c r="GI105" s="31"/>
      <c r="GJ105" s="31"/>
      <c r="GK105" s="31"/>
      <c r="GL105" s="31"/>
      <c r="GM105" s="31"/>
      <c r="GN105" s="31"/>
      <c r="GO105" s="31"/>
      <c r="GP105" s="31"/>
      <c r="GQ105" s="31"/>
      <c r="GR105" s="31"/>
      <c r="GS105" s="31"/>
      <c r="GT105" s="31"/>
      <c r="GU105" s="31"/>
      <c r="GV105" s="31"/>
      <c r="GW105" s="31"/>
      <c r="GX105" s="31"/>
      <c r="GY105" s="31"/>
      <c r="GZ105" s="31"/>
      <c r="HA105" s="31"/>
      <c r="HB105" s="31"/>
      <c r="HC105" s="31"/>
      <c r="HD105" s="31"/>
      <c r="HE105" s="31"/>
      <c r="HF105" s="31"/>
      <c r="HG105" s="31"/>
      <c r="HH105" s="31"/>
      <c r="HI105" s="31"/>
      <c r="HJ105" s="31"/>
      <c r="HK105" s="31"/>
      <c r="HL105" s="31"/>
      <c r="HM105" s="31"/>
      <c r="HN105" s="31"/>
      <c r="HO105" s="31"/>
      <c r="HP105" s="31"/>
      <c r="HQ105" s="31"/>
      <c r="HR105" s="31"/>
      <c r="HS105" s="31"/>
      <c r="HT105" s="31"/>
      <c r="HU105" s="31"/>
      <c r="HV105" s="31"/>
      <c r="HW105" s="31"/>
      <c r="HX105" s="31"/>
      <c r="HY105" s="31"/>
      <c r="HZ105" s="31"/>
      <c r="IA105" s="31"/>
      <c r="IB105" s="31"/>
      <c r="IC105" s="31"/>
      <c r="ID105" s="31"/>
      <c r="IE105" s="31"/>
      <c r="IF105" s="31"/>
    </row>
    <row r="106" spans="2:240" s="32" customFormat="1" ht="27" x14ac:dyDescent="0.2">
      <c r="B106" s="19">
        <v>7</v>
      </c>
      <c r="C106" s="20" t="s">
        <v>208</v>
      </c>
      <c r="D106" s="21" t="s">
        <v>4</v>
      </c>
      <c r="E106" s="22" t="s">
        <v>82</v>
      </c>
      <c r="F106" s="22" t="s">
        <v>63</v>
      </c>
      <c r="G106" s="23">
        <v>4155000</v>
      </c>
      <c r="H106" s="45">
        <v>3324000</v>
      </c>
      <c r="I106" s="23">
        <v>831000</v>
      </c>
      <c r="J106" s="20" t="s">
        <v>5</v>
      </c>
      <c r="K106" s="20" t="s">
        <v>293</v>
      </c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  <c r="EI106" s="31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1"/>
      <c r="EY106" s="31"/>
      <c r="EZ106" s="31"/>
      <c r="FA106" s="31"/>
      <c r="FB106" s="31"/>
      <c r="FC106" s="31"/>
      <c r="FD106" s="31"/>
      <c r="FE106" s="31"/>
      <c r="FF106" s="31"/>
      <c r="FG106" s="31"/>
      <c r="FH106" s="31"/>
      <c r="FI106" s="31"/>
      <c r="FJ106" s="31"/>
      <c r="FK106" s="31"/>
      <c r="FL106" s="31"/>
      <c r="FM106" s="31"/>
      <c r="FN106" s="31"/>
      <c r="FO106" s="31"/>
      <c r="FP106" s="31"/>
      <c r="FQ106" s="31"/>
      <c r="FR106" s="31"/>
      <c r="FS106" s="31"/>
      <c r="FT106" s="31"/>
      <c r="FU106" s="31"/>
      <c r="FV106" s="31"/>
      <c r="FW106" s="31"/>
      <c r="FX106" s="31"/>
      <c r="FY106" s="31"/>
      <c r="FZ106" s="31"/>
      <c r="GA106" s="31"/>
      <c r="GB106" s="31"/>
      <c r="GC106" s="31"/>
      <c r="GD106" s="31"/>
      <c r="GE106" s="31"/>
      <c r="GF106" s="31"/>
      <c r="GG106" s="31"/>
      <c r="GH106" s="31"/>
      <c r="GI106" s="31"/>
      <c r="GJ106" s="31"/>
      <c r="GK106" s="31"/>
      <c r="GL106" s="31"/>
      <c r="GM106" s="31"/>
      <c r="GN106" s="31"/>
      <c r="GO106" s="31"/>
      <c r="GP106" s="31"/>
      <c r="GQ106" s="31"/>
      <c r="GR106" s="31"/>
      <c r="GS106" s="31"/>
      <c r="GT106" s="31"/>
      <c r="GU106" s="31"/>
      <c r="GV106" s="31"/>
      <c r="GW106" s="31"/>
      <c r="GX106" s="31"/>
      <c r="GY106" s="31"/>
      <c r="GZ106" s="31"/>
      <c r="HA106" s="31"/>
      <c r="HB106" s="31"/>
      <c r="HC106" s="31"/>
      <c r="HD106" s="31"/>
      <c r="HE106" s="31"/>
      <c r="HF106" s="31"/>
      <c r="HG106" s="31"/>
      <c r="HH106" s="31"/>
      <c r="HI106" s="31"/>
      <c r="HJ106" s="31"/>
      <c r="HK106" s="31"/>
      <c r="HL106" s="31"/>
      <c r="HM106" s="31"/>
      <c r="HN106" s="31"/>
      <c r="HO106" s="31"/>
      <c r="HP106" s="31"/>
      <c r="HQ106" s="31"/>
      <c r="HR106" s="31"/>
      <c r="HS106" s="31"/>
      <c r="HT106" s="31"/>
      <c r="HU106" s="31"/>
      <c r="HV106" s="31"/>
      <c r="HW106" s="31"/>
      <c r="HX106" s="31"/>
      <c r="HY106" s="31"/>
      <c r="HZ106" s="31"/>
      <c r="IA106" s="31"/>
      <c r="IB106" s="31"/>
      <c r="IC106" s="31"/>
      <c r="ID106" s="31"/>
      <c r="IE106" s="31"/>
      <c r="IF106" s="31"/>
    </row>
    <row r="107" spans="2:240" s="32" customFormat="1" x14ac:dyDescent="0.2">
      <c r="B107" s="19">
        <v>71</v>
      </c>
      <c r="C107" s="20" t="s">
        <v>209</v>
      </c>
      <c r="D107" s="21" t="s">
        <v>16</v>
      </c>
      <c r="E107" s="22" t="s">
        <v>82</v>
      </c>
      <c r="F107" s="24" t="s">
        <v>336</v>
      </c>
      <c r="G107" s="23">
        <v>1260000</v>
      </c>
      <c r="H107" s="45">
        <v>882000</v>
      </c>
      <c r="I107" s="23">
        <v>378000</v>
      </c>
      <c r="J107" s="20" t="s">
        <v>5</v>
      </c>
      <c r="K107" s="20" t="s">
        <v>282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31"/>
      <c r="GV107" s="31"/>
      <c r="GW107" s="31"/>
      <c r="GX107" s="31"/>
      <c r="GY107" s="31"/>
      <c r="GZ107" s="31"/>
      <c r="HA107" s="31"/>
      <c r="HB107" s="31"/>
      <c r="HC107" s="31"/>
      <c r="HD107" s="31"/>
      <c r="HE107" s="31"/>
      <c r="HF107" s="31"/>
      <c r="HG107" s="31"/>
      <c r="HH107" s="31"/>
      <c r="HI107" s="31"/>
      <c r="HJ107" s="31"/>
      <c r="HK107" s="31"/>
      <c r="HL107" s="31"/>
      <c r="HM107" s="31"/>
      <c r="HN107" s="31"/>
      <c r="HO107" s="31"/>
      <c r="HP107" s="31"/>
      <c r="HQ107" s="31"/>
      <c r="HR107" s="31"/>
      <c r="HS107" s="31"/>
      <c r="HT107" s="31"/>
      <c r="HU107" s="31"/>
      <c r="HV107" s="31"/>
      <c r="HW107" s="31"/>
      <c r="HX107" s="31"/>
      <c r="HY107" s="31"/>
      <c r="HZ107" s="31"/>
      <c r="IA107" s="31"/>
      <c r="IB107" s="31"/>
      <c r="IC107" s="31"/>
      <c r="ID107" s="31"/>
      <c r="IE107" s="31"/>
      <c r="IF107" s="31"/>
    </row>
    <row r="108" spans="2:240" s="32" customFormat="1" x14ac:dyDescent="0.2">
      <c r="B108" s="19">
        <v>73</v>
      </c>
      <c r="C108" s="20" t="s">
        <v>210</v>
      </c>
      <c r="D108" s="21" t="s">
        <v>16</v>
      </c>
      <c r="E108" s="22" t="s">
        <v>82</v>
      </c>
      <c r="F108" s="24" t="s">
        <v>337</v>
      </c>
      <c r="G108" s="23">
        <v>158950</v>
      </c>
      <c r="H108" s="23">
        <v>111265</v>
      </c>
      <c r="I108" s="23">
        <v>47685</v>
      </c>
      <c r="J108" s="20" t="s">
        <v>5</v>
      </c>
      <c r="K108" s="20" t="s">
        <v>282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  <c r="HQ108" s="31"/>
      <c r="HR108" s="31"/>
      <c r="HS108" s="31"/>
      <c r="HT108" s="31"/>
      <c r="HU108" s="31"/>
      <c r="HV108" s="31"/>
      <c r="HW108" s="31"/>
      <c r="HX108" s="31"/>
      <c r="HY108" s="31"/>
      <c r="HZ108" s="31"/>
      <c r="IA108" s="31"/>
      <c r="IB108" s="31"/>
      <c r="IC108" s="31"/>
      <c r="ID108" s="31"/>
      <c r="IE108" s="31"/>
      <c r="IF108" s="31"/>
    </row>
    <row r="109" spans="2:240" s="32" customFormat="1" x14ac:dyDescent="0.2">
      <c r="B109" s="19">
        <v>73</v>
      </c>
      <c r="C109" s="20" t="s">
        <v>211</v>
      </c>
      <c r="D109" s="21" t="s">
        <v>16</v>
      </c>
      <c r="E109" s="22" t="s">
        <v>82</v>
      </c>
      <c r="F109" s="24" t="s">
        <v>338</v>
      </c>
      <c r="G109" s="23">
        <v>2514000</v>
      </c>
      <c r="H109" s="23">
        <v>1759800</v>
      </c>
      <c r="I109" s="23">
        <v>754200</v>
      </c>
      <c r="J109" s="20" t="s">
        <v>5</v>
      </c>
      <c r="K109" s="20" t="s">
        <v>282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</row>
    <row r="110" spans="2:240" s="32" customFormat="1" ht="27" x14ac:dyDescent="0.2">
      <c r="B110" s="19">
        <v>74</v>
      </c>
      <c r="C110" s="20" t="s">
        <v>212</v>
      </c>
      <c r="D110" s="21" t="s">
        <v>16</v>
      </c>
      <c r="E110" s="22" t="s">
        <v>82</v>
      </c>
      <c r="F110" s="24" t="s">
        <v>339</v>
      </c>
      <c r="G110" s="23">
        <v>5314623.8499999996</v>
      </c>
      <c r="H110" s="45">
        <v>3720236.6949999994</v>
      </c>
      <c r="I110" s="23">
        <v>1594387.1549999998</v>
      </c>
      <c r="J110" s="20" t="s">
        <v>5</v>
      </c>
      <c r="K110" s="20" t="s">
        <v>282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31"/>
      <c r="HB110" s="31"/>
      <c r="HC110" s="31"/>
      <c r="HD110" s="31"/>
      <c r="HE110" s="31"/>
      <c r="HF110" s="31"/>
      <c r="HG110" s="31"/>
      <c r="HH110" s="31"/>
      <c r="HI110" s="31"/>
      <c r="HJ110" s="31"/>
      <c r="HK110" s="31"/>
      <c r="HL110" s="31"/>
      <c r="HM110" s="31"/>
      <c r="HN110" s="31"/>
      <c r="HO110" s="31"/>
      <c r="HP110" s="31"/>
      <c r="HQ110" s="31"/>
      <c r="HR110" s="31"/>
      <c r="HS110" s="31"/>
      <c r="HT110" s="31"/>
      <c r="HU110" s="31"/>
      <c r="HV110" s="31"/>
      <c r="HW110" s="31"/>
      <c r="HX110" s="31"/>
      <c r="HY110" s="31"/>
      <c r="HZ110" s="31"/>
      <c r="IA110" s="31"/>
      <c r="IB110" s="31"/>
      <c r="IC110" s="31"/>
      <c r="ID110" s="31"/>
      <c r="IE110" s="31"/>
      <c r="IF110" s="31"/>
    </row>
    <row r="111" spans="2:240" s="32" customFormat="1" x14ac:dyDescent="0.2">
      <c r="B111" s="19">
        <v>75</v>
      </c>
      <c r="C111" s="20" t="s">
        <v>213</v>
      </c>
      <c r="D111" s="21" t="s">
        <v>16</v>
      </c>
      <c r="E111" s="22" t="s">
        <v>82</v>
      </c>
      <c r="F111" s="24" t="s">
        <v>23</v>
      </c>
      <c r="G111" s="46">
        <v>72000</v>
      </c>
      <c r="H111" s="47">
        <v>50400</v>
      </c>
      <c r="I111" s="46">
        <v>21600</v>
      </c>
      <c r="J111" s="20" t="s">
        <v>5</v>
      </c>
      <c r="K111" s="20" t="s">
        <v>293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31"/>
      <c r="HB111" s="31"/>
      <c r="HC111" s="31"/>
      <c r="HD111" s="31"/>
      <c r="HE111" s="31"/>
      <c r="HF111" s="31"/>
      <c r="HG111" s="31"/>
      <c r="HH111" s="31"/>
      <c r="HI111" s="31"/>
      <c r="HJ111" s="31"/>
      <c r="HK111" s="31"/>
      <c r="HL111" s="31"/>
      <c r="HM111" s="31"/>
      <c r="HN111" s="31"/>
      <c r="HO111" s="31"/>
      <c r="HP111" s="31"/>
      <c r="HQ111" s="31"/>
      <c r="HR111" s="31"/>
      <c r="HS111" s="31"/>
      <c r="HT111" s="31"/>
      <c r="HU111" s="31"/>
      <c r="HV111" s="31"/>
      <c r="HW111" s="31"/>
      <c r="HX111" s="31"/>
      <c r="HY111" s="31"/>
      <c r="HZ111" s="31"/>
      <c r="IA111" s="31"/>
      <c r="IB111" s="31"/>
      <c r="IC111" s="31"/>
      <c r="ID111" s="31"/>
      <c r="IE111" s="31"/>
      <c r="IF111" s="31"/>
    </row>
    <row r="112" spans="2:240" s="32" customFormat="1" x14ac:dyDescent="0.2">
      <c r="B112" s="19">
        <v>76</v>
      </c>
      <c r="C112" s="20" t="s">
        <v>214</v>
      </c>
      <c r="D112" s="20" t="s">
        <v>16</v>
      </c>
      <c r="E112" s="22" t="s">
        <v>82</v>
      </c>
      <c r="F112" s="24" t="s">
        <v>340</v>
      </c>
      <c r="G112" s="23">
        <v>1453491.55</v>
      </c>
      <c r="H112" s="45">
        <v>1017444.085</v>
      </c>
      <c r="I112" s="23">
        <v>436047.46500000003</v>
      </c>
      <c r="J112" s="20" t="s">
        <v>5</v>
      </c>
      <c r="K112" s="20" t="s">
        <v>293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31"/>
      <c r="HB112" s="31"/>
      <c r="HC112" s="31"/>
      <c r="HD112" s="31"/>
      <c r="HE112" s="31"/>
      <c r="HF112" s="31"/>
      <c r="HG112" s="31"/>
      <c r="HH112" s="31"/>
      <c r="HI112" s="31"/>
      <c r="HJ112" s="31"/>
      <c r="HK112" s="31"/>
      <c r="HL112" s="31"/>
      <c r="HM112" s="31"/>
      <c r="HN112" s="31"/>
      <c r="HO112" s="31"/>
      <c r="HP112" s="31"/>
      <c r="HQ112" s="31"/>
      <c r="HR112" s="31"/>
      <c r="HS112" s="31"/>
      <c r="HT112" s="31"/>
      <c r="HU112" s="31"/>
      <c r="HV112" s="31"/>
      <c r="HW112" s="31"/>
      <c r="HX112" s="31"/>
      <c r="HY112" s="31"/>
      <c r="HZ112" s="31"/>
      <c r="IA112" s="31"/>
      <c r="IB112" s="31"/>
      <c r="IC112" s="31"/>
      <c r="ID112" s="31"/>
      <c r="IE112" s="31"/>
      <c r="IF112" s="31"/>
    </row>
    <row r="113" spans="2:240" s="32" customFormat="1" x14ac:dyDescent="0.2">
      <c r="B113" s="19">
        <v>78</v>
      </c>
      <c r="C113" s="20" t="s">
        <v>215</v>
      </c>
      <c r="D113" s="21" t="s">
        <v>16</v>
      </c>
      <c r="E113" s="22" t="s">
        <v>82</v>
      </c>
      <c r="F113" s="24" t="s">
        <v>341</v>
      </c>
      <c r="G113" s="23">
        <v>300000</v>
      </c>
      <c r="H113" s="45">
        <v>210000</v>
      </c>
      <c r="I113" s="23">
        <v>90000</v>
      </c>
      <c r="J113" s="20" t="s">
        <v>5</v>
      </c>
      <c r="K113" s="20" t="s">
        <v>293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31"/>
      <c r="HB113" s="31"/>
      <c r="HC113" s="31"/>
      <c r="HD113" s="31"/>
      <c r="HE113" s="31"/>
      <c r="HF113" s="31"/>
      <c r="HG113" s="31"/>
      <c r="HH113" s="31"/>
      <c r="HI113" s="31"/>
      <c r="HJ113" s="31"/>
      <c r="HK113" s="31"/>
      <c r="HL113" s="31"/>
      <c r="HM113" s="31"/>
      <c r="HN113" s="31"/>
      <c r="HO113" s="31"/>
      <c r="HP113" s="31"/>
      <c r="HQ113" s="31"/>
      <c r="HR113" s="31"/>
      <c r="HS113" s="31"/>
      <c r="HT113" s="31"/>
      <c r="HU113" s="31"/>
      <c r="HV113" s="31"/>
      <c r="HW113" s="31"/>
      <c r="HX113" s="31"/>
      <c r="HY113" s="31"/>
      <c r="HZ113" s="31"/>
      <c r="IA113" s="31"/>
      <c r="IB113" s="31"/>
      <c r="IC113" s="31"/>
      <c r="ID113" s="31"/>
      <c r="IE113" s="31"/>
      <c r="IF113" s="31"/>
    </row>
    <row r="114" spans="2:240" s="32" customFormat="1" x14ac:dyDescent="0.2">
      <c r="B114" s="19">
        <v>79</v>
      </c>
      <c r="C114" s="20" t="s">
        <v>216</v>
      </c>
      <c r="D114" s="21" t="s">
        <v>16</v>
      </c>
      <c r="E114" s="22" t="s">
        <v>82</v>
      </c>
      <c r="F114" s="24" t="s">
        <v>342</v>
      </c>
      <c r="G114" s="23">
        <v>13155000</v>
      </c>
      <c r="H114" s="45">
        <v>0</v>
      </c>
      <c r="I114" s="23">
        <v>13155000</v>
      </c>
      <c r="J114" s="20" t="s">
        <v>5</v>
      </c>
      <c r="K114" s="20" t="s">
        <v>293</v>
      </c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  <c r="HQ114" s="31"/>
      <c r="HR114" s="31"/>
      <c r="HS114" s="31"/>
      <c r="HT114" s="31"/>
      <c r="HU114" s="31"/>
      <c r="HV114" s="31"/>
      <c r="HW114" s="31"/>
      <c r="HX114" s="31"/>
      <c r="HY114" s="31"/>
      <c r="HZ114" s="31"/>
      <c r="IA114" s="31"/>
      <c r="IB114" s="31"/>
      <c r="IC114" s="31"/>
      <c r="ID114" s="31"/>
      <c r="IE114" s="31"/>
      <c r="IF114" s="31"/>
    </row>
    <row r="115" spans="2:240" s="32" customFormat="1" x14ac:dyDescent="0.2">
      <c r="B115" s="19">
        <v>80</v>
      </c>
      <c r="C115" s="20" t="s">
        <v>217</v>
      </c>
      <c r="D115" s="21" t="s">
        <v>16</v>
      </c>
      <c r="E115" s="22" t="s">
        <v>82</v>
      </c>
      <c r="F115" s="24" t="s">
        <v>343</v>
      </c>
      <c r="G115" s="23">
        <v>950841.38</v>
      </c>
      <c r="H115" s="45">
        <v>665588.96600000001</v>
      </c>
      <c r="I115" s="23">
        <v>285252.41399999999</v>
      </c>
      <c r="J115" s="20" t="s">
        <v>5</v>
      </c>
      <c r="K115" s="20" t="s">
        <v>282</v>
      </c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  <c r="IA115" s="31"/>
      <c r="IB115" s="31"/>
      <c r="IC115" s="31"/>
      <c r="ID115" s="31"/>
      <c r="IE115" s="31"/>
      <c r="IF115" s="31"/>
    </row>
    <row r="116" spans="2:240" s="32" customFormat="1" x14ac:dyDescent="0.2">
      <c r="B116" s="19">
        <v>81</v>
      </c>
      <c r="C116" s="20" t="s">
        <v>218</v>
      </c>
      <c r="D116" s="21" t="s">
        <v>16</v>
      </c>
      <c r="E116" s="22" t="s">
        <v>82</v>
      </c>
      <c r="F116" s="22" t="s">
        <v>29</v>
      </c>
      <c r="G116" s="23">
        <v>72071.16</v>
      </c>
      <c r="H116" s="23">
        <v>50449.81</v>
      </c>
      <c r="I116" s="23">
        <v>21621.35</v>
      </c>
      <c r="J116" s="21" t="s">
        <v>7</v>
      </c>
      <c r="K116" s="21" t="s">
        <v>282</v>
      </c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  <c r="IA116" s="31"/>
      <c r="IB116" s="31"/>
      <c r="IC116" s="31"/>
      <c r="ID116" s="31"/>
      <c r="IE116" s="31"/>
      <c r="IF116" s="31"/>
    </row>
    <row r="117" spans="2:240" s="32" customFormat="1" x14ac:dyDescent="0.2">
      <c r="B117" s="19">
        <v>82</v>
      </c>
      <c r="C117" s="20" t="s">
        <v>219</v>
      </c>
      <c r="D117" s="21" t="s">
        <v>16</v>
      </c>
      <c r="E117" s="22" t="s">
        <v>82</v>
      </c>
      <c r="F117" s="24" t="s">
        <v>26</v>
      </c>
      <c r="G117" s="23">
        <v>75573.72</v>
      </c>
      <c r="H117" s="45">
        <v>52901.603999999999</v>
      </c>
      <c r="I117" s="23">
        <v>22672.115999999998</v>
      </c>
      <c r="J117" s="20" t="s">
        <v>5</v>
      </c>
      <c r="K117" s="20" t="s">
        <v>282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  <c r="IA117" s="31"/>
      <c r="IB117" s="31"/>
      <c r="IC117" s="31"/>
      <c r="ID117" s="31"/>
      <c r="IE117" s="31"/>
      <c r="IF117" s="31"/>
    </row>
    <row r="118" spans="2:240" s="32" customFormat="1" x14ac:dyDescent="0.2">
      <c r="B118" s="19">
        <v>83</v>
      </c>
      <c r="C118" s="20" t="s">
        <v>220</v>
      </c>
      <c r="D118" s="21" t="s">
        <v>16</v>
      </c>
      <c r="E118" s="22" t="s">
        <v>82</v>
      </c>
      <c r="F118" s="24" t="s">
        <v>344</v>
      </c>
      <c r="G118" s="23">
        <v>476401.55999999994</v>
      </c>
      <c r="H118" s="45">
        <v>333481.09199999995</v>
      </c>
      <c r="I118" s="23">
        <v>142920.46799999996</v>
      </c>
      <c r="J118" s="20" t="s">
        <v>5</v>
      </c>
      <c r="K118" s="20" t="s">
        <v>282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</row>
    <row r="119" spans="2:240" s="32" customFormat="1" x14ac:dyDescent="0.2">
      <c r="B119" s="19">
        <v>85</v>
      </c>
      <c r="C119" s="20" t="s">
        <v>221</v>
      </c>
      <c r="D119" s="20" t="s">
        <v>37</v>
      </c>
      <c r="E119" s="22" t="s">
        <v>82</v>
      </c>
      <c r="F119" s="24" t="s">
        <v>295</v>
      </c>
      <c r="G119" s="23">
        <v>32796</v>
      </c>
      <c r="H119" s="45">
        <v>22957.199999999997</v>
      </c>
      <c r="I119" s="23">
        <v>9838.7999999999993</v>
      </c>
      <c r="J119" s="20" t="s">
        <v>5</v>
      </c>
      <c r="K119" s="20" t="s">
        <v>282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</row>
    <row r="120" spans="2:240" s="32" customFormat="1" ht="27" x14ac:dyDescent="0.2">
      <c r="B120" s="19">
        <v>87</v>
      </c>
      <c r="C120" s="20" t="s">
        <v>222</v>
      </c>
      <c r="D120" s="21" t="s">
        <v>16</v>
      </c>
      <c r="E120" s="22" t="s">
        <v>82</v>
      </c>
      <c r="F120" s="24" t="s">
        <v>345</v>
      </c>
      <c r="G120" s="23">
        <v>8481595</v>
      </c>
      <c r="H120" s="45">
        <v>5937116.5</v>
      </c>
      <c r="I120" s="23">
        <v>2544478.5</v>
      </c>
      <c r="J120" s="21" t="s">
        <v>11</v>
      </c>
      <c r="K120" s="21" t="s">
        <v>293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31"/>
      <c r="HB120" s="31"/>
      <c r="HC120" s="31"/>
      <c r="HD120" s="31"/>
      <c r="HE120" s="31"/>
      <c r="HF120" s="31"/>
      <c r="HG120" s="31"/>
      <c r="HH120" s="31"/>
      <c r="HI120" s="31"/>
      <c r="HJ120" s="31"/>
      <c r="HK120" s="31"/>
      <c r="HL120" s="31"/>
      <c r="HM120" s="31"/>
      <c r="HN120" s="31"/>
      <c r="HO120" s="31"/>
      <c r="HP120" s="31"/>
      <c r="HQ120" s="31"/>
      <c r="HR120" s="31"/>
      <c r="HS120" s="31"/>
      <c r="HT120" s="31"/>
      <c r="HU120" s="31"/>
      <c r="HV120" s="31"/>
      <c r="HW120" s="31"/>
      <c r="HX120" s="31"/>
      <c r="HY120" s="31"/>
      <c r="HZ120" s="31"/>
      <c r="IA120" s="31"/>
      <c r="IB120" s="31"/>
      <c r="IC120" s="31"/>
      <c r="ID120" s="31"/>
      <c r="IE120" s="31"/>
      <c r="IF120" s="31"/>
    </row>
    <row r="121" spans="2:240" s="32" customFormat="1" x14ac:dyDescent="0.2">
      <c r="B121" s="19">
        <v>89</v>
      </c>
      <c r="C121" s="20" t="s">
        <v>223</v>
      </c>
      <c r="D121" s="21" t="s">
        <v>16</v>
      </c>
      <c r="E121" s="22" t="s">
        <v>82</v>
      </c>
      <c r="F121" s="24" t="s">
        <v>346</v>
      </c>
      <c r="G121" s="23">
        <v>17516912</v>
      </c>
      <c r="H121" s="45">
        <v>12261838.399999999</v>
      </c>
      <c r="I121" s="23">
        <v>5255073.5999999996</v>
      </c>
      <c r="J121" s="21" t="s">
        <v>7</v>
      </c>
      <c r="K121" s="21" t="s">
        <v>293</v>
      </c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  <c r="IA121" s="31"/>
      <c r="IB121" s="31"/>
      <c r="IC121" s="31"/>
      <c r="ID121" s="31"/>
      <c r="IE121" s="31"/>
      <c r="IF121" s="31"/>
    </row>
    <row r="122" spans="2:240" s="32" customFormat="1" x14ac:dyDescent="0.2">
      <c r="B122" s="19">
        <v>9</v>
      </c>
      <c r="C122" s="20" t="s">
        <v>224</v>
      </c>
      <c r="D122" s="21" t="s">
        <v>9</v>
      </c>
      <c r="E122" s="22" t="s">
        <v>75</v>
      </c>
      <c r="F122" s="22" t="s">
        <v>59</v>
      </c>
      <c r="G122" s="23">
        <v>57674.848000000005</v>
      </c>
      <c r="H122" s="45">
        <v>46139.88</v>
      </c>
      <c r="I122" s="23">
        <v>11534.969600000002</v>
      </c>
      <c r="J122" s="21" t="s">
        <v>11</v>
      </c>
      <c r="K122" s="21" t="s">
        <v>293</v>
      </c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31"/>
      <c r="HB122" s="31"/>
      <c r="HC122" s="31"/>
      <c r="HD122" s="31"/>
      <c r="HE122" s="31"/>
      <c r="HF122" s="31"/>
      <c r="HG122" s="31"/>
      <c r="HH122" s="31"/>
      <c r="HI122" s="31"/>
      <c r="HJ122" s="31"/>
      <c r="HK122" s="31"/>
      <c r="HL122" s="31"/>
      <c r="HM122" s="31"/>
      <c r="HN122" s="31"/>
      <c r="HO122" s="31"/>
      <c r="HP122" s="31"/>
      <c r="HQ122" s="31"/>
      <c r="HR122" s="31"/>
      <c r="HS122" s="31"/>
      <c r="HT122" s="31"/>
      <c r="HU122" s="31"/>
      <c r="HV122" s="31"/>
      <c r="HW122" s="31"/>
      <c r="HX122" s="31"/>
      <c r="HY122" s="31"/>
      <c r="HZ122" s="31"/>
      <c r="IA122" s="31"/>
      <c r="IB122" s="31"/>
      <c r="IC122" s="31"/>
      <c r="ID122" s="31"/>
      <c r="IE122" s="31"/>
      <c r="IF122" s="31"/>
    </row>
    <row r="123" spans="2:240" s="32" customFormat="1" x14ac:dyDescent="0.2">
      <c r="B123" s="19">
        <v>90</v>
      </c>
      <c r="C123" s="20" t="s">
        <v>225</v>
      </c>
      <c r="D123" s="21" t="s">
        <v>24</v>
      </c>
      <c r="E123" s="22" t="s">
        <v>24</v>
      </c>
      <c r="F123" s="22" t="s">
        <v>56</v>
      </c>
      <c r="G123" s="23">
        <v>4000</v>
      </c>
      <c r="H123" s="45">
        <v>0</v>
      </c>
      <c r="I123" s="23">
        <v>4000</v>
      </c>
      <c r="J123" s="21" t="s">
        <v>7</v>
      </c>
      <c r="K123" s="21" t="s">
        <v>293</v>
      </c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31"/>
      <c r="HB123" s="31"/>
      <c r="HC123" s="31"/>
      <c r="HD123" s="31"/>
      <c r="HE123" s="31"/>
      <c r="HF123" s="31"/>
      <c r="HG123" s="31"/>
      <c r="HH123" s="31"/>
      <c r="HI123" s="31"/>
      <c r="HJ123" s="31"/>
      <c r="HK123" s="31"/>
      <c r="HL123" s="31"/>
      <c r="HM123" s="31"/>
      <c r="HN123" s="31"/>
      <c r="HO123" s="31"/>
      <c r="HP123" s="31"/>
      <c r="HQ123" s="31"/>
      <c r="HR123" s="31"/>
      <c r="HS123" s="31"/>
      <c r="HT123" s="31"/>
      <c r="HU123" s="31"/>
      <c r="HV123" s="31"/>
      <c r="HW123" s="31"/>
      <c r="HX123" s="31"/>
      <c r="HY123" s="31"/>
      <c r="HZ123" s="31"/>
      <c r="IA123" s="31"/>
      <c r="IB123" s="31"/>
      <c r="IC123" s="31"/>
      <c r="ID123" s="31"/>
      <c r="IE123" s="31"/>
      <c r="IF123" s="31"/>
    </row>
    <row r="124" spans="2:240" s="32" customFormat="1" ht="27" x14ac:dyDescent="0.2">
      <c r="B124" s="19">
        <v>91</v>
      </c>
      <c r="C124" s="20" t="s">
        <v>226</v>
      </c>
      <c r="D124" s="21" t="s">
        <v>24</v>
      </c>
      <c r="E124" s="22" t="s">
        <v>24</v>
      </c>
      <c r="F124" s="22" t="s">
        <v>25</v>
      </c>
      <c r="G124" s="23">
        <v>900</v>
      </c>
      <c r="H124" s="45">
        <v>0</v>
      </c>
      <c r="I124" s="23">
        <v>900</v>
      </c>
      <c r="J124" s="21" t="s">
        <v>11</v>
      </c>
      <c r="K124" s="21" t="s">
        <v>282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31"/>
      <c r="HB124" s="31"/>
      <c r="HC124" s="31"/>
      <c r="HD124" s="31"/>
      <c r="HE124" s="31"/>
      <c r="HF124" s="31"/>
      <c r="HG124" s="31"/>
      <c r="HH124" s="31"/>
      <c r="HI124" s="31"/>
      <c r="HJ124" s="31"/>
      <c r="HK124" s="31"/>
      <c r="HL124" s="31"/>
      <c r="HM124" s="31"/>
      <c r="HN124" s="31"/>
      <c r="HO124" s="31"/>
      <c r="HP124" s="31"/>
      <c r="HQ124" s="31"/>
      <c r="HR124" s="31"/>
      <c r="HS124" s="31"/>
      <c r="HT124" s="31"/>
      <c r="HU124" s="31"/>
      <c r="HV124" s="31"/>
      <c r="HW124" s="31"/>
      <c r="HX124" s="31"/>
      <c r="HY124" s="31"/>
      <c r="HZ124" s="31"/>
      <c r="IA124" s="31"/>
      <c r="IB124" s="31"/>
      <c r="IC124" s="31"/>
      <c r="ID124" s="31"/>
      <c r="IE124" s="31"/>
      <c r="IF124" s="31"/>
    </row>
    <row r="125" spans="2:240" s="32" customFormat="1" x14ac:dyDescent="0.2">
      <c r="B125" s="19">
        <v>93</v>
      </c>
      <c r="C125" s="20" t="s">
        <v>227</v>
      </c>
      <c r="D125" s="21" t="s">
        <v>9</v>
      </c>
      <c r="E125" s="22" t="s">
        <v>76</v>
      </c>
      <c r="F125" s="24" t="s">
        <v>347</v>
      </c>
      <c r="G125" s="23">
        <v>540871.69999999995</v>
      </c>
      <c r="H125" s="45">
        <v>270435.84999999998</v>
      </c>
      <c r="I125" s="23">
        <v>270435.84999999998</v>
      </c>
      <c r="J125" s="21" t="s">
        <v>11</v>
      </c>
      <c r="K125" s="21" t="s">
        <v>293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  <c r="HQ125" s="31"/>
      <c r="HR125" s="31"/>
      <c r="HS125" s="31"/>
      <c r="HT125" s="31"/>
      <c r="HU125" s="31"/>
      <c r="HV125" s="31"/>
      <c r="HW125" s="31"/>
      <c r="HX125" s="31"/>
      <c r="HY125" s="31"/>
      <c r="HZ125" s="31"/>
      <c r="IA125" s="31"/>
      <c r="IB125" s="31"/>
      <c r="IC125" s="31"/>
      <c r="ID125" s="31"/>
      <c r="IE125" s="31"/>
      <c r="IF125" s="31"/>
    </row>
    <row r="126" spans="2:240" s="32" customFormat="1" x14ac:dyDescent="0.2">
      <c r="B126" s="19">
        <v>95</v>
      </c>
      <c r="C126" s="20" t="s">
        <v>228</v>
      </c>
      <c r="D126" s="21" t="s">
        <v>9</v>
      </c>
      <c r="E126" s="22" t="s">
        <v>76</v>
      </c>
      <c r="F126" s="24" t="s">
        <v>54</v>
      </c>
      <c r="G126" s="23">
        <v>100000</v>
      </c>
      <c r="H126" s="45">
        <v>50000</v>
      </c>
      <c r="I126" s="23">
        <v>50000</v>
      </c>
      <c r="J126" s="21" t="s">
        <v>7</v>
      </c>
      <c r="K126" s="21" t="s">
        <v>293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  <c r="EE126" s="31"/>
      <c r="EF126" s="31"/>
      <c r="EG126" s="31"/>
      <c r="EH126" s="31"/>
      <c r="EI126" s="31"/>
      <c r="EJ126" s="31"/>
      <c r="EK126" s="31"/>
      <c r="EL126" s="31"/>
      <c r="EM126" s="31"/>
      <c r="EN126" s="31"/>
      <c r="EO126" s="31"/>
      <c r="EP126" s="31"/>
      <c r="EQ126" s="31"/>
      <c r="ER126" s="31"/>
      <c r="ES126" s="31"/>
      <c r="ET126" s="31"/>
      <c r="EU126" s="31"/>
      <c r="EV126" s="31"/>
      <c r="EW126" s="31"/>
      <c r="EX126" s="31"/>
      <c r="EY126" s="31"/>
      <c r="EZ126" s="31"/>
      <c r="FA126" s="31"/>
      <c r="FB126" s="31"/>
      <c r="FC126" s="31"/>
      <c r="FD126" s="31"/>
      <c r="FE126" s="31"/>
      <c r="FF126" s="31"/>
      <c r="FG126" s="31"/>
      <c r="FH126" s="31"/>
      <c r="FI126" s="31"/>
      <c r="FJ126" s="31"/>
      <c r="FK126" s="31"/>
      <c r="FL126" s="31"/>
      <c r="FM126" s="31"/>
      <c r="FN126" s="31"/>
      <c r="FO126" s="31"/>
      <c r="FP126" s="31"/>
      <c r="FQ126" s="31"/>
      <c r="FR126" s="31"/>
      <c r="FS126" s="31"/>
      <c r="FT126" s="31"/>
      <c r="FU126" s="31"/>
      <c r="FV126" s="31"/>
      <c r="FW126" s="31"/>
      <c r="FX126" s="31"/>
      <c r="FY126" s="31"/>
      <c r="FZ126" s="31"/>
      <c r="GA126" s="31"/>
      <c r="GB126" s="31"/>
      <c r="GC126" s="31"/>
      <c r="GD126" s="31"/>
      <c r="GE126" s="31"/>
      <c r="GF126" s="31"/>
      <c r="GG126" s="31"/>
      <c r="GH126" s="31"/>
      <c r="GI126" s="31"/>
      <c r="GJ126" s="31"/>
      <c r="GK126" s="31"/>
      <c r="GL126" s="31"/>
      <c r="GM126" s="31"/>
      <c r="GN126" s="31"/>
      <c r="GO126" s="31"/>
      <c r="GP126" s="31"/>
      <c r="GQ126" s="31"/>
      <c r="GR126" s="31"/>
      <c r="GS126" s="31"/>
      <c r="GT126" s="31"/>
      <c r="GU126" s="31"/>
      <c r="GV126" s="31"/>
      <c r="GW126" s="31"/>
      <c r="GX126" s="31"/>
      <c r="GY126" s="31"/>
      <c r="GZ126" s="31"/>
      <c r="HA126" s="31"/>
      <c r="HB126" s="31"/>
      <c r="HC126" s="31"/>
      <c r="HD126" s="31"/>
      <c r="HE126" s="31"/>
      <c r="HF126" s="31"/>
      <c r="HG126" s="31"/>
      <c r="HH126" s="31"/>
      <c r="HI126" s="31"/>
      <c r="HJ126" s="31"/>
      <c r="HK126" s="31"/>
      <c r="HL126" s="31"/>
      <c r="HM126" s="31"/>
      <c r="HN126" s="31"/>
      <c r="HO126" s="31"/>
      <c r="HP126" s="31"/>
      <c r="HQ126" s="31"/>
      <c r="HR126" s="31"/>
      <c r="HS126" s="31"/>
      <c r="HT126" s="31"/>
      <c r="HU126" s="31"/>
      <c r="HV126" s="31"/>
      <c r="HW126" s="31"/>
      <c r="HX126" s="31"/>
      <c r="HY126" s="31"/>
      <c r="HZ126" s="31"/>
      <c r="IA126" s="31"/>
      <c r="IB126" s="31"/>
      <c r="IC126" s="31"/>
      <c r="ID126" s="31"/>
      <c r="IE126" s="31"/>
      <c r="IF126" s="31"/>
    </row>
    <row r="127" spans="2:240" s="32" customFormat="1" x14ac:dyDescent="0.2">
      <c r="B127" s="19">
        <v>96</v>
      </c>
      <c r="C127" s="20" t="s">
        <v>229</v>
      </c>
      <c r="D127" s="21" t="s">
        <v>9</v>
      </c>
      <c r="E127" s="22" t="s">
        <v>75</v>
      </c>
      <c r="F127" s="24" t="s">
        <v>230</v>
      </c>
      <c r="G127" s="23">
        <v>191171.44</v>
      </c>
      <c r="H127" s="45">
        <v>0</v>
      </c>
      <c r="I127" s="23">
        <v>191171.44</v>
      </c>
      <c r="J127" s="21" t="s">
        <v>7</v>
      </c>
      <c r="K127" s="21" t="s">
        <v>282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1"/>
      <c r="DT127" s="31"/>
      <c r="DU127" s="31"/>
      <c r="DV127" s="31"/>
      <c r="DW127" s="31"/>
      <c r="DX127" s="31"/>
      <c r="DY127" s="31"/>
      <c r="DZ127" s="31"/>
      <c r="EA127" s="31"/>
      <c r="EB127" s="31"/>
      <c r="EC127" s="31"/>
      <c r="ED127" s="31"/>
      <c r="EE127" s="31"/>
      <c r="EF127" s="31"/>
      <c r="EG127" s="31"/>
      <c r="EH127" s="31"/>
      <c r="EI127" s="31"/>
      <c r="EJ127" s="31"/>
      <c r="EK127" s="31"/>
      <c r="EL127" s="31"/>
      <c r="EM127" s="31"/>
      <c r="EN127" s="31"/>
      <c r="EO127" s="31"/>
      <c r="EP127" s="31"/>
      <c r="EQ127" s="31"/>
      <c r="ER127" s="31"/>
      <c r="ES127" s="31"/>
      <c r="ET127" s="31"/>
      <c r="EU127" s="31"/>
      <c r="EV127" s="31"/>
      <c r="EW127" s="31"/>
      <c r="EX127" s="31"/>
      <c r="EY127" s="31"/>
      <c r="EZ127" s="31"/>
      <c r="FA127" s="31"/>
      <c r="FB127" s="31"/>
      <c r="FC127" s="31"/>
      <c r="FD127" s="31"/>
      <c r="FE127" s="31"/>
      <c r="FF127" s="31"/>
      <c r="FG127" s="31"/>
      <c r="FH127" s="31"/>
      <c r="FI127" s="31"/>
      <c r="FJ127" s="31"/>
      <c r="FK127" s="31"/>
      <c r="FL127" s="31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1"/>
      <c r="GE127" s="31"/>
      <c r="GF127" s="31"/>
      <c r="GG127" s="31"/>
      <c r="GH127" s="31"/>
      <c r="GI127" s="31"/>
      <c r="GJ127" s="31"/>
      <c r="GK127" s="31"/>
      <c r="GL127" s="31"/>
      <c r="GM127" s="31"/>
      <c r="GN127" s="31"/>
      <c r="GO127" s="31"/>
      <c r="GP127" s="31"/>
      <c r="GQ127" s="31"/>
      <c r="GR127" s="31"/>
      <c r="GS127" s="31"/>
      <c r="GT127" s="31"/>
      <c r="GU127" s="31"/>
      <c r="GV127" s="31"/>
      <c r="GW127" s="31"/>
      <c r="GX127" s="31"/>
      <c r="GY127" s="31"/>
      <c r="GZ127" s="31"/>
      <c r="HA127" s="31"/>
      <c r="HB127" s="31"/>
      <c r="HC127" s="31"/>
      <c r="HD127" s="31"/>
      <c r="HE127" s="31"/>
      <c r="HF127" s="31"/>
      <c r="HG127" s="31"/>
      <c r="HH127" s="31"/>
      <c r="HI127" s="31"/>
      <c r="HJ127" s="31"/>
      <c r="HK127" s="31"/>
      <c r="HL127" s="31"/>
      <c r="HM127" s="31"/>
      <c r="HN127" s="31"/>
      <c r="HO127" s="31"/>
      <c r="HP127" s="31"/>
      <c r="HQ127" s="31"/>
      <c r="HR127" s="31"/>
      <c r="HS127" s="31"/>
      <c r="HT127" s="31"/>
      <c r="HU127" s="31"/>
      <c r="HV127" s="31"/>
      <c r="HW127" s="31"/>
      <c r="HX127" s="31"/>
      <c r="HY127" s="31"/>
      <c r="HZ127" s="31"/>
      <c r="IA127" s="31"/>
      <c r="IB127" s="31"/>
      <c r="IC127" s="31"/>
      <c r="ID127" s="31"/>
      <c r="IE127" s="31"/>
      <c r="IF127" s="31"/>
    </row>
    <row r="128" spans="2:240" s="32" customFormat="1" x14ac:dyDescent="0.2">
      <c r="B128" s="19">
        <v>97</v>
      </c>
      <c r="C128" s="20" t="s">
        <v>231</v>
      </c>
      <c r="D128" s="21" t="s">
        <v>9</v>
      </c>
      <c r="E128" s="22" t="s">
        <v>75</v>
      </c>
      <c r="F128" s="25" t="s">
        <v>348</v>
      </c>
      <c r="G128" s="23">
        <v>-311000</v>
      </c>
      <c r="H128" s="45">
        <v>-248800</v>
      </c>
      <c r="I128" s="23">
        <v>-62200</v>
      </c>
      <c r="J128" s="21" t="s">
        <v>7</v>
      </c>
      <c r="K128" s="21" t="s">
        <v>293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  <c r="DM128" s="31"/>
      <c r="DN128" s="31"/>
      <c r="DO128" s="31"/>
      <c r="DP128" s="31"/>
      <c r="DQ128" s="31"/>
      <c r="DR128" s="31"/>
      <c r="DS128" s="31"/>
      <c r="DT128" s="31"/>
      <c r="DU128" s="31"/>
      <c r="DV128" s="31"/>
      <c r="DW128" s="31"/>
      <c r="DX128" s="31"/>
      <c r="DY128" s="31"/>
      <c r="DZ128" s="31"/>
      <c r="EA128" s="31"/>
      <c r="EB128" s="31"/>
      <c r="EC128" s="31"/>
      <c r="ED128" s="31"/>
      <c r="EE128" s="31"/>
      <c r="EF128" s="31"/>
      <c r="EG128" s="31"/>
      <c r="EH128" s="31"/>
      <c r="EI128" s="31"/>
      <c r="EJ128" s="31"/>
      <c r="EK128" s="31"/>
      <c r="EL128" s="31"/>
      <c r="EM128" s="31"/>
      <c r="EN128" s="31"/>
      <c r="EO128" s="31"/>
      <c r="EP128" s="31"/>
      <c r="EQ128" s="31"/>
      <c r="ER128" s="31"/>
      <c r="ES128" s="31"/>
      <c r="ET128" s="31"/>
      <c r="EU128" s="31"/>
      <c r="EV128" s="31"/>
      <c r="EW128" s="31"/>
      <c r="EX128" s="31"/>
      <c r="EY128" s="31"/>
      <c r="EZ128" s="31"/>
      <c r="FA128" s="31"/>
      <c r="FB128" s="31"/>
      <c r="FC128" s="31"/>
      <c r="FD128" s="31"/>
      <c r="FE128" s="31"/>
      <c r="FF128" s="31"/>
      <c r="FG128" s="31"/>
      <c r="FH128" s="31"/>
      <c r="FI128" s="31"/>
      <c r="FJ128" s="31"/>
      <c r="FK128" s="31"/>
      <c r="FL128" s="31"/>
      <c r="FM128" s="31"/>
      <c r="FN128" s="31"/>
      <c r="FO128" s="31"/>
      <c r="FP128" s="31"/>
      <c r="FQ128" s="31"/>
      <c r="FR128" s="31"/>
      <c r="FS128" s="31"/>
      <c r="FT128" s="31"/>
      <c r="FU128" s="31"/>
      <c r="FV128" s="31"/>
      <c r="FW128" s="31"/>
      <c r="FX128" s="31"/>
      <c r="FY128" s="31"/>
      <c r="FZ128" s="31"/>
      <c r="GA128" s="31"/>
      <c r="GB128" s="31"/>
      <c r="GC128" s="31"/>
      <c r="GD128" s="31"/>
      <c r="GE128" s="31"/>
      <c r="GF128" s="31"/>
      <c r="GG128" s="31"/>
      <c r="GH128" s="31"/>
      <c r="GI128" s="31"/>
      <c r="GJ128" s="31"/>
      <c r="GK128" s="31"/>
      <c r="GL128" s="31"/>
      <c r="GM128" s="31"/>
      <c r="GN128" s="31"/>
      <c r="GO128" s="31"/>
      <c r="GP128" s="31"/>
      <c r="GQ128" s="31"/>
      <c r="GR128" s="31"/>
      <c r="GS128" s="31"/>
      <c r="GT128" s="31"/>
      <c r="GU128" s="31"/>
      <c r="GV128" s="31"/>
      <c r="GW128" s="31"/>
      <c r="GX128" s="31"/>
      <c r="GY128" s="31"/>
      <c r="GZ128" s="31"/>
      <c r="HA128" s="31"/>
      <c r="HB128" s="31"/>
      <c r="HC128" s="31"/>
      <c r="HD128" s="31"/>
      <c r="HE128" s="31"/>
      <c r="HF128" s="31"/>
      <c r="HG128" s="31"/>
      <c r="HH128" s="31"/>
      <c r="HI128" s="31"/>
      <c r="HJ128" s="31"/>
      <c r="HK128" s="31"/>
      <c r="HL128" s="31"/>
      <c r="HM128" s="31"/>
      <c r="HN128" s="31"/>
      <c r="HO128" s="31"/>
      <c r="HP128" s="31"/>
      <c r="HQ128" s="31"/>
      <c r="HR128" s="31"/>
      <c r="HS128" s="31"/>
      <c r="HT128" s="31"/>
      <c r="HU128" s="31"/>
      <c r="HV128" s="31"/>
      <c r="HW128" s="31"/>
      <c r="HX128" s="31"/>
      <c r="HY128" s="31"/>
      <c r="HZ128" s="31"/>
      <c r="IA128" s="31"/>
      <c r="IB128" s="31"/>
      <c r="IC128" s="31"/>
      <c r="ID128" s="31"/>
      <c r="IE128" s="31"/>
      <c r="IF128" s="31"/>
    </row>
    <row r="129" spans="2:240" s="32" customFormat="1" x14ac:dyDescent="0.2">
      <c r="B129" s="19">
        <v>98</v>
      </c>
      <c r="C129" s="20" t="s">
        <v>232</v>
      </c>
      <c r="D129" s="21" t="s">
        <v>9</v>
      </c>
      <c r="E129" s="22" t="s">
        <v>75</v>
      </c>
      <c r="F129" s="24" t="s">
        <v>21</v>
      </c>
      <c r="G129" s="23">
        <v>541000</v>
      </c>
      <c r="H129" s="45">
        <v>400000</v>
      </c>
      <c r="I129" s="23">
        <v>141000</v>
      </c>
      <c r="J129" s="21" t="s">
        <v>7</v>
      </c>
      <c r="K129" s="21" t="s">
        <v>293</v>
      </c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  <c r="DM129" s="31"/>
      <c r="DN129" s="31"/>
      <c r="DO129" s="31"/>
      <c r="DP129" s="31"/>
      <c r="DQ129" s="31"/>
      <c r="DR129" s="31"/>
      <c r="DS129" s="31"/>
      <c r="DT129" s="31"/>
      <c r="DU129" s="31"/>
      <c r="DV129" s="31"/>
      <c r="DW129" s="31"/>
      <c r="DX129" s="31"/>
      <c r="DY129" s="31"/>
      <c r="DZ129" s="31"/>
      <c r="EA129" s="31"/>
      <c r="EB129" s="31"/>
      <c r="EC129" s="31"/>
      <c r="ED129" s="31"/>
      <c r="EE129" s="31"/>
      <c r="EF129" s="31"/>
      <c r="EG129" s="31"/>
      <c r="EH129" s="31"/>
      <c r="EI129" s="31"/>
      <c r="EJ129" s="31"/>
      <c r="EK129" s="31"/>
      <c r="EL129" s="31"/>
      <c r="EM129" s="31"/>
      <c r="EN129" s="31"/>
      <c r="EO129" s="31"/>
      <c r="EP129" s="31"/>
      <c r="EQ129" s="31"/>
      <c r="ER129" s="31"/>
      <c r="ES129" s="31"/>
      <c r="ET129" s="31"/>
      <c r="EU129" s="31"/>
      <c r="EV129" s="31"/>
      <c r="EW129" s="31"/>
      <c r="EX129" s="31"/>
      <c r="EY129" s="31"/>
      <c r="EZ129" s="31"/>
      <c r="FA129" s="31"/>
      <c r="FB129" s="31"/>
      <c r="FC129" s="31"/>
      <c r="FD129" s="31"/>
      <c r="FE129" s="31"/>
      <c r="FF129" s="31"/>
      <c r="FG129" s="31"/>
      <c r="FH129" s="31"/>
      <c r="FI129" s="31"/>
      <c r="FJ129" s="31"/>
      <c r="FK129" s="31"/>
      <c r="FL129" s="31"/>
      <c r="FM129" s="31"/>
      <c r="FN129" s="31"/>
      <c r="FO129" s="31"/>
      <c r="FP129" s="31"/>
      <c r="FQ129" s="31"/>
      <c r="FR129" s="31"/>
      <c r="FS129" s="31"/>
      <c r="FT129" s="31"/>
      <c r="FU129" s="31"/>
      <c r="FV129" s="31"/>
      <c r="FW129" s="31"/>
      <c r="FX129" s="31"/>
      <c r="FY129" s="31"/>
      <c r="FZ129" s="31"/>
      <c r="GA129" s="31"/>
      <c r="GB129" s="31"/>
      <c r="GC129" s="31"/>
      <c r="GD129" s="31"/>
      <c r="GE129" s="31"/>
      <c r="GF129" s="31"/>
      <c r="GG129" s="31"/>
      <c r="GH129" s="31"/>
      <c r="GI129" s="31"/>
      <c r="GJ129" s="31"/>
      <c r="GK129" s="31"/>
      <c r="GL129" s="31"/>
      <c r="GM129" s="31"/>
      <c r="GN129" s="31"/>
      <c r="GO129" s="31"/>
      <c r="GP129" s="31"/>
      <c r="GQ129" s="31"/>
      <c r="GR129" s="31"/>
      <c r="GS129" s="31"/>
      <c r="GT129" s="31"/>
      <c r="GU129" s="31"/>
      <c r="GV129" s="31"/>
      <c r="GW129" s="31"/>
      <c r="GX129" s="31"/>
      <c r="GY129" s="31"/>
      <c r="GZ129" s="31"/>
      <c r="HA129" s="31"/>
      <c r="HB129" s="31"/>
      <c r="HC129" s="31"/>
      <c r="HD129" s="31"/>
      <c r="HE129" s="31"/>
      <c r="HF129" s="31"/>
      <c r="HG129" s="31"/>
      <c r="HH129" s="31"/>
      <c r="HI129" s="31"/>
      <c r="HJ129" s="31"/>
      <c r="HK129" s="31"/>
      <c r="HL129" s="31"/>
      <c r="HM129" s="31"/>
      <c r="HN129" s="31"/>
      <c r="HO129" s="31"/>
      <c r="HP129" s="31"/>
      <c r="HQ129" s="31"/>
      <c r="HR129" s="31"/>
      <c r="HS129" s="31"/>
      <c r="HT129" s="31"/>
      <c r="HU129" s="31"/>
      <c r="HV129" s="31"/>
      <c r="HW129" s="31"/>
      <c r="HX129" s="31"/>
      <c r="HY129" s="31"/>
      <c r="HZ129" s="31"/>
      <c r="IA129" s="31"/>
      <c r="IB129" s="31"/>
      <c r="IC129" s="31"/>
      <c r="ID129" s="31"/>
      <c r="IE129" s="31"/>
      <c r="IF129" s="31"/>
    </row>
    <row r="130" spans="2:240" s="32" customFormat="1" ht="27" x14ac:dyDescent="0.2">
      <c r="B130" s="19" t="s">
        <v>233</v>
      </c>
      <c r="C130" s="20" t="s">
        <v>234</v>
      </c>
      <c r="D130" s="20" t="s">
        <v>4</v>
      </c>
      <c r="E130" s="22" t="s">
        <v>70</v>
      </c>
      <c r="F130" s="24" t="s">
        <v>235</v>
      </c>
      <c r="G130" s="23">
        <v>1750</v>
      </c>
      <c r="H130" s="45">
        <v>0</v>
      </c>
      <c r="I130" s="23">
        <v>1750</v>
      </c>
      <c r="J130" s="20" t="s">
        <v>5</v>
      </c>
      <c r="K130" s="20" t="s">
        <v>293</v>
      </c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  <c r="DN130" s="31"/>
      <c r="DO130" s="31"/>
      <c r="DP130" s="31"/>
      <c r="DQ130" s="31"/>
      <c r="DR130" s="31"/>
      <c r="DS130" s="31"/>
      <c r="DT130" s="31"/>
      <c r="DU130" s="31"/>
      <c r="DV130" s="31"/>
      <c r="DW130" s="31"/>
      <c r="DX130" s="31"/>
      <c r="DY130" s="31"/>
      <c r="DZ130" s="31"/>
      <c r="EA130" s="31"/>
      <c r="EB130" s="31"/>
      <c r="EC130" s="31"/>
      <c r="ED130" s="31"/>
      <c r="EE130" s="31"/>
      <c r="EF130" s="31"/>
      <c r="EG130" s="31"/>
      <c r="EH130" s="31"/>
      <c r="EI130" s="31"/>
      <c r="EJ130" s="31"/>
      <c r="EK130" s="31"/>
      <c r="EL130" s="31"/>
      <c r="EM130" s="31"/>
      <c r="EN130" s="31"/>
      <c r="EO130" s="31"/>
      <c r="EP130" s="31"/>
      <c r="EQ130" s="31"/>
      <c r="ER130" s="31"/>
      <c r="ES130" s="31"/>
      <c r="ET130" s="31"/>
      <c r="EU130" s="31"/>
      <c r="EV130" s="31"/>
      <c r="EW130" s="31"/>
      <c r="EX130" s="31"/>
      <c r="EY130" s="31"/>
      <c r="EZ130" s="31"/>
      <c r="FA130" s="31"/>
      <c r="FB130" s="31"/>
      <c r="FC130" s="31"/>
      <c r="FD130" s="31"/>
      <c r="FE130" s="31"/>
      <c r="FF130" s="31"/>
      <c r="FG130" s="31"/>
      <c r="FH130" s="31"/>
      <c r="FI130" s="31"/>
      <c r="FJ130" s="31"/>
      <c r="FK130" s="31"/>
      <c r="FL130" s="31"/>
      <c r="FM130" s="31"/>
      <c r="FN130" s="31"/>
      <c r="FO130" s="31"/>
      <c r="FP130" s="31"/>
      <c r="FQ130" s="31"/>
      <c r="FR130" s="31"/>
      <c r="FS130" s="31"/>
      <c r="FT130" s="31"/>
      <c r="FU130" s="31"/>
      <c r="FV130" s="31"/>
      <c r="FW130" s="31"/>
      <c r="FX130" s="31"/>
      <c r="FY130" s="31"/>
      <c r="FZ130" s="31"/>
      <c r="GA130" s="31"/>
      <c r="GB130" s="31"/>
      <c r="GC130" s="31"/>
      <c r="GD130" s="31"/>
      <c r="GE130" s="31"/>
      <c r="GF130" s="31"/>
      <c r="GG130" s="31"/>
      <c r="GH130" s="31"/>
      <c r="GI130" s="31"/>
      <c r="GJ130" s="31"/>
      <c r="GK130" s="31"/>
      <c r="GL130" s="31"/>
      <c r="GM130" s="31"/>
      <c r="GN130" s="31"/>
      <c r="GO130" s="31"/>
      <c r="GP130" s="31"/>
      <c r="GQ130" s="31"/>
      <c r="GR130" s="31"/>
      <c r="GS130" s="31"/>
      <c r="GT130" s="31"/>
      <c r="GU130" s="31"/>
      <c r="GV130" s="31"/>
      <c r="GW130" s="31"/>
      <c r="GX130" s="31"/>
      <c r="GY130" s="31"/>
      <c r="GZ130" s="31"/>
      <c r="HA130" s="31"/>
      <c r="HB130" s="31"/>
      <c r="HC130" s="31"/>
      <c r="HD130" s="31"/>
      <c r="HE130" s="31"/>
      <c r="HF130" s="31"/>
      <c r="HG130" s="31"/>
      <c r="HH130" s="31"/>
      <c r="HI130" s="31"/>
      <c r="HJ130" s="31"/>
      <c r="HK130" s="31"/>
      <c r="HL130" s="31"/>
      <c r="HM130" s="31"/>
      <c r="HN130" s="31"/>
      <c r="HO130" s="31"/>
      <c r="HP130" s="31"/>
      <c r="HQ130" s="31"/>
      <c r="HR130" s="31"/>
      <c r="HS130" s="31"/>
      <c r="HT130" s="31"/>
      <c r="HU130" s="31"/>
      <c r="HV130" s="31"/>
      <c r="HW130" s="31"/>
      <c r="HX130" s="31"/>
      <c r="HY130" s="31"/>
      <c r="HZ130" s="31"/>
      <c r="IA130" s="31"/>
      <c r="IB130" s="31"/>
      <c r="IC130" s="31"/>
      <c r="ID130" s="31"/>
      <c r="IE130" s="31"/>
      <c r="IF130" s="31"/>
    </row>
    <row r="131" spans="2:240" s="32" customFormat="1" ht="27" x14ac:dyDescent="0.2">
      <c r="B131" s="19" t="s">
        <v>236</v>
      </c>
      <c r="C131" s="20" t="s">
        <v>237</v>
      </c>
      <c r="D131" s="20" t="s">
        <v>9</v>
      </c>
      <c r="E131" s="22" t="s">
        <v>75</v>
      </c>
      <c r="F131" s="24" t="s">
        <v>238</v>
      </c>
      <c r="G131" s="23">
        <v>6687.28</v>
      </c>
      <c r="H131" s="45">
        <v>0</v>
      </c>
      <c r="I131" s="23">
        <v>6687.28</v>
      </c>
      <c r="J131" s="21" t="s">
        <v>11</v>
      </c>
      <c r="K131" s="21" t="s">
        <v>293</v>
      </c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  <c r="DM131" s="31"/>
      <c r="DN131" s="31"/>
      <c r="DO131" s="31"/>
      <c r="DP131" s="31"/>
      <c r="DQ131" s="31"/>
      <c r="DR131" s="31"/>
      <c r="DS131" s="31"/>
      <c r="DT131" s="31"/>
      <c r="DU131" s="31"/>
      <c r="DV131" s="31"/>
      <c r="DW131" s="31"/>
      <c r="DX131" s="31"/>
      <c r="DY131" s="31"/>
      <c r="DZ131" s="31"/>
      <c r="EA131" s="31"/>
      <c r="EB131" s="31"/>
      <c r="EC131" s="31"/>
      <c r="ED131" s="31"/>
      <c r="EE131" s="31"/>
      <c r="EF131" s="31"/>
      <c r="EG131" s="31"/>
      <c r="EH131" s="31"/>
      <c r="EI131" s="31"/>
      <c r="EJ131" s="31"/>
      <c r="EK131" s="31"/>
      <c r="EL131" s="31"/>
      <c r="EM131" s="31"/>
      <c r="EN131" s="31"/>
      <c r="EO131" s="31"/>
      <c r="EP131" s="31"/>
      <c r="EQ131" s="31"/>
      <c r="ER131" s="31"/>
      <c r="ES131" s="31"/>
      <c r="ET131" s="31"/>
      <c r="EU131" s="31"/>
      <c r="EV131" s="31"/>
      <c r="EW131" s="31"/>
      <c r="EX131" s="31"/>
      <c r="EY131" s="31"/>
      <c r="EZ131" s="31"/>
      <c r="FA131" s="31"/>
      <c r="FB131" s="31"/>
      <c r="FC131" s="31"/>
      <c r="FD131" s="31"/>
      <c r="FE131" s="31"/>
      <c r="FF131" s="31"/>
      <c r="FG131" s="31"/>
      <c r="FH131" s="31"/>
      <c r="FI131" s="31"/>
      <c r="FJ131" s="31"/>
      <c r="FK131" s="31"/>
      <c r="FL131" s="31"/>
      <c r="FM131" s="31"/>
      <c r="FN131" s="31"/>
      <c r="FO131" s="31"/>
      <c r="FP131" s="31"/>
      <c r="FQ131" s="31"/>
      <c r="FR131" s="31"/>
      <c r="FS131" s="31"/>
      <c r="FT131" s="31"/>
      <c r="FU131" s="31"/>
      <c r="FV131" s="31"/>
      <c r="FW131" s="31"/>
      <c r="FX131" s="31"/>
      <c r="FY131" s="31"/>
      <c r="FZ131" s="31"/>
      <c r="GA131" s="31"/>
      <c r="GB131" s="31"/>
      <c r="GC131" s="31"/>
      <c r="GD131" s="31"/>
      <c r="GE131" s="31"/>
      <c r="GF131" s="31"/>
      <c r="GG131" s="31"/>
      <c r="GH131" s="31"/>
      <c r="GI131" s="31"/>
      <c r="GJ131" s="31"/>
      <c r="GK131" s="31"/>
      <c r="GL131" s="31"/>
      <c r="GM131" s="31"/>
      <c r="GN131" s="31"/>
      <c r="GO131" s="31"/>
      <c r="GP131" s="31"/>
      <c r="GQ131" s="31"/>
      <c r="GR131" s="31"/>
      <c r="GS131" s="31"/>
      <c r="GT131" s="31"/>
      <c r="GU131" s="31"/>
      <c r="GV131" s="31"/>
      <c r="GW131" s="31"/>
      <c r="GX131" s="31"/>
      <c r="GY131" s="31"/>
      <c r="GZ131" s="31"/>
      <c r="HA131" s="31"/>
      <c r="HB131" s="31"/>
      <c r="HC131" s="31"/>
      <c r="HD131" s="31"/>
      <c r="HE131" s="31"/>
      <c r="HF131" s="31"/>
      <c r="HG131" s="31"/>
      <c r="HH131" s="31"/>
      <c r="HI131" s="31"/>
      <c r="HJ131" s="31"/>
      <c r="HK131" s="31"/>
      <c r="HL131" s="31"/>
      <c r="HM131" s="31"/>
      <c r="HN131" s="31"/>
      <c r="HO131" s="31"/>
      <c r="HP131" s="31"/>
      <c r="HQ131" s="31"/>
      <c r="HR131" s="31"/>
      <c r="HS131" s="31"/>
      <c r="HT131" s="31"/>
      <c r="HU131" s="31"/>
      <c r="HV131" s="31"/>
      <c r="HW131" s="31"/>
      <c r="HX131" s="31"/>
      <c r="HY131" s="31"/>
      <c r="HZ131" s="31"/>
      <c r="IA131" s="31"/>
      <c r="IB131" s="31"/>
      <c r="IC131" s="31"/>
      <c r="ID131" s="31"/>
      <c r="IE131" s="31"/>
      <c r="IF131" s="31"/>
    </row>
    <row r="132" spans="2:240" s="32" customFormat="1" ht="27" x14ac:dyDescent="0.2">
      <c r="B132" s="19" t="s">
        <v>239</v>
      </c>
      <c r="C132" s="20" t="s">
        <v>240</v>
      </c>
      <c r="D132" s="20" t="s">
        <v>4</v>
      </c>
      <c r="E132" s="22" t="s">
        <v>70</v>
      </c>
      <c r="F132" s="24" t="s">
        <v>241</v>
      </c>
      <c r="G132" s="23">
        <v>1815</v>
      </c>
      <c r="H132" s="45">
        <v>0</v>
      </c>
      <c r="I132" s="23">
        <v>1815</v>
      </c>
      <c r="J132" s="20" t="s">
        <v>5</v>
      </c>
      <c r="K132" s="20" t="s">
        <v>293</v>
      </c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31"/>
      <c r="DI132" s="31"/>
      <c r="DJ132" s="31"/>
      <c r="DK132" s="31"/>
      <c r="DL132" s="31"/>
      <c r="DM132" s="31"/>
      <c r="DN132" s="31"/>
      <c r="DO132" s="31"/>
      <c r="DP132" s="31"/>
      <c r="DQ132" s="31"/>
      <c r="DR132" s="31"/>
      <c r="DS132" s="31"/>
      <c r="DT132" s="31"/>
      <c r="DU132" s="31"/>
      <c r="DV132" s="31"/>
      <c r="DW132" s="31"/>
      <c r="DX132" s="31"/>
      <c r="DY132" s="31"/>
      <c r="DZ132" s="31"/>
      <c r="EA132" s="31"/>
      <c r="EB132" s="31"/>
      <c r="EC132" s="31"/>
      <c r="ED132" s="31"/>
      <c r="EE132" s="31"/>
      <c r="EF132" s="31"/>
      <c r="EG132" s="31"/>
      <c r="EH132" s="31"/>
      <c r="EI132" s="31"/>
      <c r="EJ132" s="31"/>
      <c r="EK132" s="31"/>
      <c r="EL132" s="31"/>
      <c r="EM132" s="31"/>
      <c r="EN132" s="31"/>
      <c r="EO132" s="31"/>
      <c r="EP132" s="31"/>
      <c r="EQ132" s="31"/>
      <c r="ER132" s="31"/>
      <c r="ES132" s="31"/>
      <c r="ET132" s="31"/>
      <c r="EU132" s="31"/>
      <c r="EV132" s="31"/>
      <c r="EW132" s="31"/>
      <c r="EX132" s="31"/>
      <c r="EY132" s="31"/>
      <c r="EZ132" s="31"/>
      <c r="FA132" s="31"/>
      <c r="FB132" s="31"/>
      <c r="FC132" s="31"/>
      <c r="FD132" s="31"/>
      <c r="FE132" s="31"/>
      <c r="FF132" s="31"/>
      <c r="FG132" s="31"/>
      <c r="FH132" s="31"/>
      <c r="FI132" s="31"/>
      <c r="FJ132" s="31"/>
      <c r="FK132" s="31"/>
      <c r="FL132" s="31"/>
      <c r="FM132" s="31"/>
      <c r="FN132" s="31"/>
      <c r="FO132" s="31"/>
      <c r="FP132" s="31"/>
      <c r="FQ132" s="31"/>
      <c r="FR132" s="31"/>
      <c r="FS132" s="31"/>
      <c r="FT132" s="31"/>
      <c r="FU132" s="31"/>
      <c r="FV132" s="31"/>
      <c r="FW132" s="31"/>
      <c r="FX132" s="31"/>
      <c r="FY132" s="31"/>
      <c r="FZ132" s="31"/>
      <c r="GA132" s="31"/>
      <c r="GB132" s="31"/>
      <c r="GC132" s="31"/>
      <c r="GD132" s="31"/>
      <c r="GE132" s="31"/>
      <c r="GF132" s="31"/>
      <c r="GG132" s="31"/>
      <c r="GH132" s="31"/>
      <c r="GI132" s="31"/>
      <c r="GJ132" s="31"/>
      <c r="GK132" s="31"/>
      <c r="GL132" s="31"/>
      <c r="GM132" s="31"/>
      <c r="GN132" s="31"/>
      <c r="GO132" s="31"/>
      <c r="GP132" s="31"/>
      <c r="GQ132" s="31"/>
      <c r="GR132" s="31"/>
      <c r="GS132" s="31"/>
      <c r="GT132" s="31"/>
      <c r="GU132" s="31"/>
      <c r="GV132" s="31"/>
      <c r="GW132" s="31"/>
      <c r="GX132" s="31"/>
      <c r="GY132" s="31"/>
      <c r="GZ132" s="31"/>
      <c r="HA132" s="31"/>
      <c r="HB132" s="31"/>
      <c r="HC132" s="31"/>
      <c r="HD132" s="31"/>
      <c r="HE132" s="31"/>
      <c r="HF132" s="31"/>
      <c r="HG132" s="31"/>
      <c r="HH132" s="31"/>
      <c r="HI132" s="31"/>
      <c r="HJ132" s="31"/>
      <c r="HK132" s="31"/>
      <c r="HL132" s="31"/>
      <c r="HM132" s="31"/>
      <c r="HN132" s="31"/>
      <c r="HO132" s="31"/>
      <c r="HP132" s="31"/>
      <c r="HQ132" s="31"/>
      <c r="HR132" s="31"/>
      <c r="HS132" s="31"/>
      <c r="HT132" s="31"/>
      <c r="HU132" s="31"/>
      <c r="HV132" s="31"/>
      <c r="HW132" s="31"/>
      <c r="HX132" s="31"/>
      <c r="HY132" s="31"/>
      <c r="HZ132" s="31"/>
      <c r="IA132" s="31"/>
      <c r="IB132" s="31"/>
      <c r="IC132" s="31"/>
      <c r="ID132" s="31"/>
      <c r="IE132" s="31"/>
      <c r="IF132" s="31"/>
    </row>
    <row r="133" spans="2:240" s="32" customFormat="1" ht="27" x14ac:dyDescent="0.2">
      <c r="B133" s="19" t="s">
        <v>27</v>
      </c>
      <c r="C133" s="20" t="s">
        <v>242</v>
      </c>
      <c r="D133" s="20" t="s">
        <v>9</v>
      </c>
      <c r="E133" s="22" t="s">
        <v>76</v>
      </c>
      <c r="F133" s="24" t="s">
        <v>349</v>
      </c>
      <c r="G133" s="23">
        <v>427814.33</v>
      </c>
      <c r="H133" s="45">
        <v>299470.03100000002</v>
      </c>
      <c r="I133" s="23">
        <v>128344.299</v>
      </c>
      <c r="J133" s="21" t="s">
        <v>11</v>
      </c>
      <c r="K133" s="21" t="s">
        <v>293</v>
      </c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  <c r="DM133" s="31"/>
      <c r="DN133" s="31"/>
      <c r="DO133" s="31"/>
      <c r="DP133" s="31"/>
      <c r="DQ133" s="31"/>
      <c r="DR133" s="31"/>
      <c r="DS133" s="31"/>
      <c r="DT133" s="31"/>
      <c r="DU133" s="31"/>
      <c r="DV133" s="31"/>
      <c r="DW133" s="31"/>
      <c r="DX133" s="31"/>
      <c r="DY133" s="31"/>
      <c r="DZ133" s="31"/>
      <c r="EA133" s="31"/>
      <c r="EB133" s="31"/>
      <c r="EC133" s="31"/>
      <c r="ED133" s="31"/>
      <c r="EE133" s="31"/>
      <c r="EF133" s="31"/>
      <c r="EG133" s="31"/>
      <c r="EH133" s="31"/>
      <c r="EI133" s="31"/>
      <c r="EJ133" s="31"/>
      <c r="EK133" s="31"/>
      <c r="EL133" s="31"/>
      <c r="EM133" s="31"/>
      <c r="EN133" s="31"/>
      <c r="EO133" s="31"/>
      <c r="EP133" s="31"/>
      <c r="EQ133" s="31"/>
      <c r="ER133" s="31"/>
      <c r="ES133" s="31"/>
      <c r="ET133" s="31"/>
      <c r="EU133" s="31"/>
      <c r="EV133" s="31"/>
      <c r="EW133" s="31"/>
      <c r="EX133" s="31"/>
      <c r="EY133" s="31"/>
      <c r="EZ133" s="31"/>
      <c r="FA133" s="31"/>
      <c r="FB133" s="31"/>
      <c r="FC133" s="31"/>
      <c r="FD133" s="31"/>
      <c r="FE133" s="31"/>
      <c r="FF133" s="31"/>
      <c r="FG133" s="31"/>
      <c r="FH133" s="31"/>
      <c r="FI133" s="31"/>
      <c r="FJ133" s="31"/>
      <c r="FK133" s="31"/>
      <c r="FL133" s="31"/>
      <c r="FM133" s="31"/>
      <c r="FN133" s="31"/>
      <c r="FO133" s="31"/>
      <c r="FP133" s="31"/>
      <c r="FQ133" s="31"/>
      <c r="FR133" s="31"/>
      <c r="FS133" s="31"/>
      <c r="FT133" s="31"/>
      <c r="FU133" s="31"/>
      <c r="FV133" s="31"/>
      <c r="FW133" s="31"/>
      <c r="FX133" s="31"/>
      <c r="FY133" s="31"/>
      <c r="FZ133" s="31"/>
      <c r="GA133" s="31"/>
      <c r="GB133" s="31"/>
      <c r="GC133" s="31"/>
      <c r="GD133" s="31"/>
      <c r="GE133" s="31"/>
      <c r="GF133" s="31"/>
      <c r="GG133" s="31"/>
      <c r="GH133" s="31"/>
      <c r="GI133" s="31"/>
      <c r="GJ133" s="31"/>
      <c r="GK133" s="31"/>
      <c r="GL133" s="31"/>
      <c r="GM133" s="31"/>
      <c r="GN133" s="31"/>
      <c r="GO133" s="31"/>
      <c r="GP133" s="31"/>
      <c r="GQ133" s="31"/>
      <c r="GR133" s="31"/>
      <c r="GS133" s="31"/>
      <c r="GT133" s="31"/>
      <c r="GU133" s="31"/>
      <c r="GV133" s="31"/>
      <c r="GW133" s="31"/>
      <c r="GX133" s="31"/>
      <c r="GY133" s="31"/>
      <c r="GZ133" s="31"/>
      <c r="HA133" s="31"/>
      <c r="HB133" s="31"/>
      <c r="HC133" s="31"/>
      <c r="HD133" s="31"/>
      <c r="HE133" s="31"/>
      <c r="HF133" s="31"/>
      <c r="HG133" s="31"/>
      <c r="HH133" s="31"/>
      <c r="HI133" s="31"/>
      <c r="HJ133" s="31"/>
      <c r="HK133" s="31"/>
      <c r="HL133" s="31"/>
      <c r="HM133" s="31"/>
      <c r="HN133" s="31"/>
      <c r="HO133" s="31"/>
      <c r="HP133" s="31"/>
      <c r="HQ133" s="31"/>
      <c r="HR133" s="31"/>
      <c r="HS133" s="31"/>
      <c r="HT133" s="31"/>
      <c r="HU133" s="31"/>
      <c r="HV133" s="31"/>
      <c r="HW133" s="31"/>
      <c r="HX133" s="31"/>
      <c r="HY133" s="31"/>
      <c r="HZ133" s="31"/>
      <c r="IA133" s="31"/>
      <c r="IB133" s="31"/>
      <c r="IC133" s="31"/>
      <c r="ID133" s="31"/>
      <c r="IE133" s="31"/>
      <c r="IF133" s="31"/>
    </row>
    <row r="134" spans="2:240" s="32" customFormat="1" ht="27" x14ac:dyDescent="0.2">
      <c r="B134" s="19" t="s">
        <v>28</v>
      </c>
      <c r="C134" s="20" t="s">
        <v>243</v>
      </c>
      <c r="D134" s="20" t="s">
        <v>9</v>
      </c>
      <c r="E134" s="22" t="s">
        <v>76</v>
      </c>
      <c r="F134" s="25" t="s">
        <v>350</v>
      </c>
      <c r="G134" s="23">
        <v>119039.5</v>
      </c>
      <c r="H134" s="45">
        <v>83327.649999999994</v>
      </c>
      <c r="I134" s="23">
        <v>35711.85</v>
      </c>
      <c r="J134" s="20" t="s">
        <v>5</v>
      </c>
      <c r="K134" s="20" t="s">
        <v>293</v>
      </c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  <c r="DK134" s="31"/>
      <c r="DL134" s="31"/>
      <c r="DM134" s="31"/>
      <c r="DN134" s="31"/>
      <c r="DO134" s="31"/>
      <c r="DP134" s="31"/>
      <c r="DQ134" s="31"/>
      <c r="DR134" s="31"/>
      <c r="DS134" s="31"/>
      <c r="DT134" s="31"/>
      <c r="DU134" s="31"/>
      <c r="DV134" s="31"/>
      <c r="DW134" s="31"/>
      <c r="DX134" s="31"/>
      <c r="DY134" s="31"/>
      <c r="DZ134" s="31"/>
      <c r="EA134" s="31"/>
      <c r="EB134" s="31"/>
      <c r="EC134" s="31"/>
      <c r="ED134" s="31"/>
      <c r="EE134" s="31"/>
      <c r="EF134" s="31"/>
      <c r="EG134" s="31"/>
      <c r="EH134" s="31"/>
      <c r="EI134" s="31"/>
      <c r="EJ134" s="31"/>
      <c r="EK134" s="31"/>
      <c r="EL134" s="31"/>
      <c r="EM134" s="31"/>
      <c r="EN134" s="31"/>
      <c r="EO134" s="31"/>
      <c r="EP134" s="31"/>
      <c r="EQ134" s="31"/>
      <c r="ER134" s="31"/>
      <c r="ES134" s="31"/>
      <c r="ET134" s="31"/>
      <c r="EU134" s="31"/>
      <c r="EV134" s="31"/>
      <c r="EW134" s="31"/>
      <c r="EX134" s="31"/>
      <c r="EY134" s="31"/>
      <c r="EZ134" s="31"/>
      <c r="FA134" s="31"/>
      <c r="FB134" s="31"/>
      <c r="FC134" s="31"/>
      <c r="FD134" s="31"/>
      <c r="FE134" s="31"/>
      <c r="FF134" s="31"/>
      <c r="FG134" s="31"/>
      <c r="FH134" s="31"/>
      <c r="FI134" s="31"/>
      <c r="FJ134" s="31"/>
      <c r="FK134" s="31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  <c r="GE134" s="31"/>
      <c r="GF134" s="31"/>
      <c r="GG134" s="31"/>
      <c r="GH134" s="31"/>
      <c r="GI134" s="31"/>
      <c r="GJ134" s="31"/>
      <c r="GK134" s="31"/>
      <c r="GL134" s="31"/>
      <c r="GM134" s="31"/>
      <c r="GN134" s="31"/>
      <c r="GO134" s="31"/>
      <c r="GP134" s="31"/>
      <c r="GQ134" s="31"/>
      <c r="GR134" s="31"/>
      <c r="GS134" s="31"/>
      <c r="GT134" s="31"/>
      <c r="GU134" s="31"/>
      <c r="GV134" s="31"/>
      <c r="GW134" s="31"/>
      <c r="GX134" s="31"/>
      <c r="GY134" s="31"/>
      <c r="GZ134" s="31"/>
      <c r="HA134" s="31"/>
      <c r="HB134" s="31"/>
      <c r="HC134" s="31"/>
      <c r="HD134" s="31"/>
      <c r="HE134" s="31"/>
      <c r="HF134" s="31"/>
      <c r="HG134" s="31"/>
      <c r="HH134" s="31"/>
      <c r="HI134" s="31"/>
      <c r="HJ134" s="31"/>
      <c r="HK134" s="31"/>
      <c r="HL134" s="31"/>
      <c r="HM134" s="31"/>
      <c r="HN134" s="31"/>
      <c r="HO134" s="31"/>
      <c r="HP134" s="31"/>
      <c r="HQ134" s="31"/>
      <c r="HR134" s="31"/>
      <c r="HS134" s="31"/>
      <c r="HT134" s="31"/>
      <c r="HU134" s="31"/>
      <c r="HV134" s="31"/>
      <c r="HW134" s="31"/>
      <c r="HX134" s="31"/>
      <c r="HY134" s="31"/>
      <c r="HZ134" s="31"/>
      <c r="IA134" s="31"/>
      <c r="IB134" s="31"/>
      <c r="IC134" s="31"/>
      <c r="ID134" s="31"/>
      <c r="IE134" s="31"/>
      <c r="IF134" s="31"/>
    </row>
    <row r="135" spans="2:240" s="32" customFormat="1" ht="27" x14ac:dyDescent="0.2">
      <c r="B135" s="19" t="s">
        <v>244</v>
      </c>
      <c r="C135" s="20" t="s">
        <v>245</v>
      </c>
      <c r="D135" s="20" t="s">
        <v>9</v>
      </c>
      <c r="E135" s="22" t="s">
        <v>73</v>
      </c>
      <c r="F135" s="24" t="s">
        <v>35</v>
      </c>
      <c r="G135" s="23">
        <v>68856.75</v>
      </c>
      <c r="H135" s="45">
        <v>12024.099999999999</v>
      </c>
      <c r="I135" s="23">
        <v>56832.65</v>
      </c>
      <c r="J135" s="20" t="s">
        <v>5</v>
      </c>
      <c r="K135" s="20" t="s">
        <v>293</v>
      </c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1"/>
      <c r="EA135" s="31"/>
      <c r="EB135" s="31"/>
      <c r="EC135" s="31"/>
      <c r="ED135" s="31"/>
      <c r="EE135" s="31"/>
      <c r="EF135" s="31"/>
      <c r="EG135" s="31"/>
      <c r="EH135" s="31"/>
      <c r="EI135" s="31"/>
      <c r="EJ135" s="31"/>
      <c r="EK135" s="31"/>
      <c r="EL135" s="31"/>
      <c r="EM135" s="31"/>
      <c r="EN135" s="31"/>
      <c r="EO135" s="31"/>
      <c r="EP135" s="31"/>
      <c r="EQ135" s="31"/>
      <c r="ER135" s="31"/>
      <c r="ES135" s="31"/>
      <c r="ET135" s="31"/>
      <c r="EU135" s="31"/>
      <c r="EV135" s="31"/>
      <c r="EW135" s="31"/>
      <c r="EX135" s="31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31"/>
      <c r="GV135" s="31"/>
      <c r="GW135" s="31"/>
      <c r="GX135" s="31"/>
      <c r="GY135" s="31"/>
      <c r="GZ135" s="31"/>
      <c r="HA135" s="31"/>
      <c r="HB135" s="31"/>
      <c r="HC135" s="31"/>
      <c r="HD135" s="31"/>
      <c r="HE135" s="31"/>
      <c r="HF135" s="31"/>
      <c r="HG135" s="31"/>
      <c r="HH135" s="31"/>
      <c r="HI135" s="31"/>
      <c r="HJ135" s="31"/>
      <c r="HK135" s="31"/>
      <c r="HL135" s="31"/>
      <c r="HM135" s="31"/>
      <c r="HN135" s="31"/>
      <c r="HO135" s="31"/>
      <c r="HP135" s="31"/>
      <c r="HQ135" s="31"/>
      <c r="HR135" s="31"/>
      <c r="HS135" s="31"/>
      <c r="HT135" s="31"/>
      <c r="HU135" s="31"/>
      <c r="HV135" s="31"/>
      <c r="HW135" s="31"/>
      <c r="HX135" s="31"/>
      <c r="HY135" s="31"/>
      <c r="HZ135" s="31"/>
      <c r="IA135" s="31"/>
      <c r="IB135" s="31"/>
      <c r="IC135" s="31"/>
      <c r="ID135" s="31"/>
      <c r="IE135" s="31"/>
      <c r="IF135" s="31"/>
    </row>
    <row r="136" spans="2:240" s="32" customFormat="1" ht="27" x14ac:dyDescent="0.2">
      <c r="B136" s="19" t="s">
        <v>246</v>
      </c>
      <c r="C136" s="20" t="s">
        <v>247</v>
      </c>
      <c r="D136" s="20" t="s">
        <v>9</v>
      </c>
      <c r="E136" s="22" t="s">
        <v>75</v>
      </c>
      <c r="F136" s="24" t="s">
        <v>351</v>
      </c>
      <c r="G136" s="23">
        <v>27136.34</v>
      </c>
      <c r="H136" s="45">
        <v>16206.52</v>
      </c>
      <c r="I136" s="23">
        <v>10929.82</v>
      </c>
      <c r="J136" s="20" t="s">
        <v>5</v>
      </c>
      <c r="K136" s="20" t="s">
        <v>282</v>
      </c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31"/>
      <c r="ER136" s="31"/>
      <c r="ES136" s="31"/>
      <c r="ET136" s="31"/>
      <c r="EU136" s="31"/>
      <c r="EV136" s="31"/>
      <c r="EW136" s="31"/>
      <c r="EX136" s="31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31"/>
      <c r="HB136" s="31"/>
      <c r="HC136" s="31"/>
      <c r="HD136" s="31"/>
      <c r="HE136" s="31"/>
      <c r="HF136" s="31"/>
      <c r="HG136" s="31"/>
      <c r="HH136" s="31"/>
      <c r="HI136" s="31"/>
      <c r="HJ136" s="31"/>
      <c r="HK136" s="31"/>
      <c r="HL136" s="31"/>
      <c r="HM136" s="31"/>
      <c r="HN136" s="31"/>
      <c r="HO136" s="31"/>
      <c r="HP136" s="31"/>
      <c r="HQ136" s="31"/>
      <c r="HR136" s="31"/>
      <c r="HS136" s="31"/>
      <c r="HT136" s="31"/>
      <c r="HU136" s="31"/>
      <c r="HV136" s="31"/>
      <c r="HW136" s="31"/>
      <c r="HX136" s="31"/>
      <c r="HY136" s="31"/>
      <c r="HZ136" s="31"/>
      <c r="IA136" s="31"/>
      <c r="IB136" s="31"/>
      <c r="IC136" s="31"/>
      <c r="ID136" s="31"/>
      <c r="IE136" s="31"/>
      <c r="IF136" s="31"/>
    </row>
    <row r="137" spans="2:240" s="32" customFormat="1" ht="27" x14ac:dyDescent="0.2">
      <c r="B137" s="19" t="s">
        <v>248</v>
      </c>
      <c r="C137" s="20" t="s">
        <v>249</v>
      </c>
      <c r="D137" s="20" t="s">
        <v>9</v>
      </c>
      <c r="E137" s="22" t="s">
        <v>75</v>
      </c>
      <c r="F137" s="24" t="s">
        <v>45</v>
      </c>
      <c r="G137" s="23">
        <v>93587.9</v>
      </c>
      <c r="H137" s="45">
        <v>74870.319999999992</v>
      </c>
      <c r="I137" s="23">
        <v>18717.579999999998</v>
      </c>
      <c r="J137" s="20" t="s">
        <v>5</v>
      </c>
      <c r="K137" s="20" t="s">
        <v>282</v>
      </c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  <c r="HW137" s="31"/>
      <c r="HX137" s="31"/>
      <c r="HY137" s="31"/>
      <c r="HZ137" s="31"/>
      <c r="IA137" s="31"/>
      <c r="IB137" s="31"/>
      <c r="IC137" s="31"/>
      <c r="ID137" s="31"/>
      <c r="IE137" s="31"/>
      <c r="IF137" s="31"/>
    </row>
    <row r="138" spans="2:240" s="32" customFormat="1" ht="27" x14ac:dyDescent="0.2">
      <c r="B138" s="19" t="s">
        <v>250</v>
      </c>
      <c r="C138" s="20" t="s">
        <v>251</v>
      </c>
      <c r="D138" s="20" t="s">
        <v>9</v>
      </c>
      <c r="E138" s="22" t="s">
        <v>73</v>
      </c>
      <c r="F138" s="24" t="s">
        <v>352</v>
      </c>
      <c r="G138" s="23">
        <v>118800</v>
      </c>
      <c r="H138" s="45">
        <v>95040</v>
      </c>
      <c r="I138" s="23">
        <v>23760</v>
      </c>
      <c r="J138" s="21" t="s">
        <v>11</v>
      </c>
      <c r="K138" s="21" t="s">
        <v>293</v>
      </c>
    </row>
    <row r="139" spans="2:240" s="32" customFormat="1" ht="27" x14ac:dyDescent="0.2">
      <c r="B139" s="19" t="s">
        <v>252</v>
      </c>
      <c r="C139" s="20" t="s">
        <v>253</v>
      </c>
      <c r="D139" s="20" t="s">
        <v>41</v>
      </c>
      <c r="E139" s="22" t="s">
        <v>41</v>
      </c>
      <c r="F139" s="24" t="s">
        <v>42</v>
      </c>
      <c r="G139" s="23">
        <v>24118</v>
      </c>
      <c r="H139" s="23">
        <v>0</v>
      </c>
      <c r="I139" s="23">
        <v>24118</v>
      </c>
      <c r="J139" s="20" t="s">
        <v>5</v>
      </c>
      <c r="K139" s="20" t="s">
        <v>293</v>
      </c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31"/>
      <c r="HN139" s="31"/>
      <c r="HO139" s="31"/>
      <c r="HP139" s="31"/>
      <c r="HQ139" s="31"/>
      <c r="HR139" s="31"/>
      <c r="HS139" s="31"/>
      <c r="HT139" s="31"/>
      <c r="HU139" s="31"/>
      <c r="HV139" s="31"/>
      <c r="HW139" s="31"/>
      <c r="HX139" s="31"/>
      <c r="HY139" s="31"/>
      <c r="HZ139" s="31"/>
      <c r="IA139" s="31"/>
      <c r="IB139" s="31"/>
      <c r="IC139" s="31"/>
      <c r="ID139" s="31"/>
      <c r="IE139" s="31"/>
      <c r="IF139" s="31"/>
    </row>
    <row r="140" spans="2:240" s="32" customFormat="1" ht="27" x14ac:dyDescent="0.2">
      <c r="B140" s="19" t="s">
        <v>254</v>
      </c>
      <c r="C140" s="20" t="s">
        <v>255</v>
      </c>
      <c r="D140" s="20" t="s">
        <v>9</v>
      </c>
      <c r="E140" s="22" t="s">
        <v>75</v>
      </c>
      <c r="F140" s="24" t="s">
        <v>44</v>
      </c>
      <c r="G140" s="49">
        <v>51000</v>
      </c>
      <c r="H140" s="45">
        <v>34001.699999999997</v>
      </c>
      <c r="I140" s="23">
        <v>16998.3</v>
      </c>
      <c r="J140" s="21" t="s">
        <v>11</v>
      </c>
      <c r="K140" s="21" t="s">
        <v>282</v>
      </c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31"/>
      <c r="HN140" s="31"/>
      <c r="HO140" s="31"/>
      <c r="HP140" s="31"/>
      <c r="HQ140" s="31"/>
      <c r="HR140" s="31"/>
      <c r="HS140" s="31"/>
      <c r="HT140" s="31"/>
      <c r="HU140" s="31"/>
      <c r="HV140" s="31"/>
      <c r="HW140" s="31"/>
      <c r="HX140" s="31"/>
      <c r="HY140" s="31"/>
      <c r="HZ140" s="31"/>
      <c r="IA140" s="31"/>
      <c r="IB140" s="31"/>
      <c r="IC140" s="31"/>
      <c r="ID140" s="31"/>
      <c r="IE140" s="31"/>
      <c r="IF140" s="31"/>
    </row>
    <row r="141" spans="2:240" s="32" customFormat="1" ht="27" x14ac:dyDescent="0.2">
      <c r="B141" s="19" t="s">
        <v>256</v>
      </c>
      <c r="C141" s="20" t="s">
        <v>257</v>
      </c>
      <c r="D141" s="20" t="s">
        <v>9</v>
      </c>
      <c r="E141" s="22" t="s">
        <v>75</v>
      </c>
      <c r="F141" s="24" t="s">
        <v>353</v>
      </c>
      <c r="G141" s="48">
        <v>600900.11</v>
      </c>
      <c r="H141" s="45">
        <v>0</v>
      </c>
      <c r="I141" s="23">
        <v>600900.11</v>
      </c>
      <c r="J141" s="21" t="s">
        <v>11</v>
      </c>
      <c r="K141" s="21" t="s">
        <v>282</v>
      </c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  <c r="ID141" s="31"/>
      <c r="IE141" s="31"/>
      <c r="IF141" s="31"/>
    </row>
    <row r="142" spans="2:240" s="32" customFormat="1" ht="27" x14ac:dyDescent="0.2">
      <c r="B142" s="19" t="s">
        <v>258</v>
      </c>
      <c r="C142" s="20" t="s">
        <v>259</v>
      </c>
      <c r="D142" s="20" t="s">
        <v>9</v>
      </c>
      <c r="E142" s="22" t="s">
        <v>75</v>
      </c>
      <c r="F142" s="24" t="s">
        <v>50</v>
      </c>
      <c r="G142" s="23">
        <v>40530</v>
      </c>
      <c r="H142" s="45">
        <v>0</v>
      </c>
      <c r="I142" s="23">
        <v>40530</v>
      </c>
      <c r="J142" s="20" t="s">
        <v>5</v>
      </c>
      <c r="K142" s="20" t="s">
        <v>282</v>
      </c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  <c r="GV142" s="31"/>
      <c r="GW142" s="31"/>
      <c r="GX142" s="31"/>
      <c r="GY142" s="31"/>
      <c r="GZ142" s="31"/>
      <c r="HA142" s="31"/>
      <c r="HB142" s="31"/>
      <c r="HC142" s="31"/>
      <c r="HD142" s="31"/>
      <c r="HE142" s="31"/>
      <c r="HF142" s="31"/>
      <c r="HG142" s="31"/>
      <c r="HH142" s="31"/>
      <c r="HI142" s="31"/>
      <c r="HJ142" s="31"/>
      <c r="HK142" s="31"/>
      <c r="HL142" s="31"/>
      <c r="HM142" s="31"/>
      <c r="HN142" s="31"/>
      <c r="HO142" s="31"/>
      <c r="HP142" s="31"/>
      <c r="HQ142" s="31"/>
      <c r="HR142" s="31"/>
      <c r="HS142" s="31"/>
      <c r="HT142" s="31"/>
      <c r="HU142" s="31"/>
      <c r="HV142" s="31"/>
      <c r="HW142" s="31"/>
      <c r="HX142" s="31"/>
      <c r="HY142" s="31"/>
      <c r="HZ142" s="31"/>
      <c r="IA142" s="31"/>
      <c r="IB142" s="31"/>
      <c r="IC142" s="31"/>
      <c r="ID142" s="31"/>
      <c r="IE142" s="31"/>
      <c r="IF142" s="31"/>
    </row>
    <row r="143" spans="2:240" s="32" customFormat="1" ht="27" x14ac:dyDescent="0.2">
      <c r="B143" s="50" t="s">
        <v>260</v>
      </c>
      <c r="C143" s="51" t="s">
        <v>261</v>
      </c>
      <c r="D143" s="51" t="s">
        <v>9</v>
      </c>
      <c r="E143" s="52" t="s">
        <v>75</v>
      </c>
      <c r="F143" s="53" t="s">
        <v>262</v>
      </c>
      <c r="G143" s="23">
        <v>7600</v>
      </c>
      <c r="H143" s="45">
        <v>7600</v>
      </c>
      <c r="I143" s="23">
        <v>0</v>
      </c>
      <c r="J143" s="20" t="s">
        <v>5</v>
      </c>
      <c r="K143" s="20" t="s">
        <v>293</v>
      </c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  <c r="CW143" s="31"/>
      <c r="CX143" s="31"/>
      <c r="CY143" s="31"/>
      <c r="CZ143" s="31"/>
      <c r="DA143" s="31"/>
      <c r="DB143" s="31"/>
      <c r="DC143" s="31"/>
      <c r="DD143" s="31"/>
      <c r="DE143" s="31"/>
      <c r="DF143" s="31"/>
      <c r="DG143" s="31"/>
      <c r="DH143" s="31"/>
      <c r="DI143" s="31"/>
      <c r="DJ143" s="31"/>
      <c r="DK143" s="31"/>
      <c r="DL143" s="31"/>
      <c r="DM143" s="31"/>
      <c r="DN143" s="31"/>
      <c r="DO143" s="31"/>
      <c r="DP143" s="31"/>
      <c r="DQ143" s="31"/>
      <c r="DR143" s="31"/>
      <c r="DS143" s="31"/>
      <c r="DT143" s="31"/>
      <c r="DU143" s="31"/>
      <c r="DV143" s="31"/>
      <c r="DW143" s="31"/>
      <c r="DX143" s="31"/>
      <c r="DY143" s="31"/>
      <c r="DZ143" s="31"/>
      <c r="EA143" s="31"/>
      <c r="EB143" s="31"/>
      <c r="EC143" s="31"/>
      <c r="ED143" s="31"/>
      <c r="EE143" s="31"/>
      <c r="EF143" s="31"/>
      <c r="EG143" s="31"/>
      <c r="EH143" s="31"/>
      <c r="EI143" s="31"/>
      <c r="EJ143" s="31"/>
      <c r="EK143" s="31"/>
      <c r="EL143" s="31"/>
      <c r="EM143" s="31"/>
      <c r="EN143" s="31"/>
      <c r="EO143" s="31"/>
      <c r="EP143" s="31"/>
      <c r="EQ143" s="31"/>
      <c r="ER143" s="31"/>
      <c r="ES143" s="31"/>
      <c r="ET143" s="31"/>
      <c r="EU143" s="31"/>
      <c r="EV143" s="31"/>
      <c r="EW143" s="31"/>
      <c r="EX143" s="31"/>
      <c r="EY143" s="31"/>
      <c r="EZ143" s="31"/>
      <c r="FA143" s="31"/>
      <c r="FB143" s="31"/>
      <c r="FC143" s="31"/>
      <c r="FD143" s="31"/>
      <c r="FE143" s="31"/>
      <c r="FF143" s="31"/>
      <c r="FG143" s="31"/>
      <c r="FH143" s="31"/>
      <c r="FI143" s="31"/>
      <c r="FJ143" s="31"/>
      <c r="FK143" s="31"/>
      <c r="FL143" s="31"/>
      <c r="FM143" s="31"/>
      <c r="FN143" s="31"/>
      <c r="FO143" s="31"/>
      <c r="FP143" s="31"/>
      <c r="FQ143" s="31"/>
      <c r="FR143" s="31"/>
      <c r="FS143" s="31"/>
      <c r="FT143" s="31"/>
      <c r="FU143" s="31"/>
      <c r="FV143" s="31"/>
      <c r="FW143" s="31"/>
      <c r="FX143" s="31"/>
      <c r="FY143" s="31"/>
      <c r="FZ143" s="31"/>
      <c r="GA143" s="31"/>
      <c r="GB143" s="31"/>
      <c r="GC143" s="31"/>
      <c r="GD143" s="31"/>
      <c r="GE143" s="31"/>
      <c r="GF143" s="31"/>
      <c r="GG143" s="31"/>
      <c r="GH143" s="31"/>
      <c r="GI143" s="31"/>
      <c r="GJ143" s="31"/>
      <c r="GK143" s="31"/>
      <c r="GL143" s="31"/>
      <c r="GM143" s="31"/>
      <c r="GN143" s="31"/>
      <c r="GO143" s="31"/>
      <c r="GP143" s="31"/>
      <c r="GQ143" s="31"/>
      <c r="GR143" s="31"/>
      <c r="GS143" s="31"/>
      <c r="GT143" s="31"/>
      <c r="GU143" s="31"/>
      <c r="GV143" s="31"/>
      <c r="GW143" s="31"/>
      <c r="GX143" s="31"/>
      <c r="GY143" s="31"/>
      <c r="GZ143" s="31"/>
      <c r="HA143" s="31"/>
      <c r="HB143" s="31"/>
      <c r="HC143" s="31"/>
      <c r="HD143" s="31"/>
      <c r="HE143" s="31"/>
      <c r="HF143" s="31"/>
      <c r="HG143" s="31"/>
      <c r="HH143" s="31"/>
      <c r="HI143" s="31"/>
      <c r="HJ143" s="31"/>
      <c r="HK143" s="31"/>
      <c r="HL143" s="31"/>
      <c r="HM143" s="31"/>
      <c r="HN143" s="31"/>
      <c r="HO143" s="31"/>
      <c r="HP143" s="31"/>
      <c r="HQ143" s="31"/>
      <c r="HR143" s="31"/>
      <c r="HS143" s="31"/>
      <c r="HT143" s="31"/>
      <c r="HU143" s="31"/>
      <c r="HV143" s="31"/>
      <c r="HW143" s="31"/>
      <c r="HX143" s="31"/>
      <c r="HY143" s="31"/>
      <c r="HZ143" s="31"/>
      <c r="IA143" s="31"/>
      <c r="IB143" s="31"/>
      <c r="IC143" s="31"/>
      <c r="ID143" s="31"/>
      <c r="IE143" s="31"/>
      <c r="IF143" s="31"/>
    </row>
    <row r="144" spans="2:240" s="32" customFormat="1" ht="27" x14ac:dyDescent="0.2">
      <c r="B144" s="54" t="s">
        <v>263</v>
      </c>
      <c r="C144" s="54" t="s">
        <v>264</v>
      </c>
      <c r="D144" s="54" t="s">
        <v>9</v>
      </c>
      <c r="E144" s="55" t="s">
        <v>75</v>
      </c>
      <c r="F144" s="56" t="s">
        <v>265</v>
      </c>
      <c r="G144" s="23">
        <v>9042</v>
      </c>
      <c r="H144" s="45">
        <v>9042</v>
      </c>
      <c r="I144" s="23">
        <v>0</v>
      </c>
      <c r="J144" s="20" t="s">
        <v>5</v>
      </c>
      <c r="K144" s="20" t="s">
        <v>293</v>
      </c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  <c r="CW144" s="31"/>
      <c r="CX144" s="31"/>
      <c r="CY144" s="31"/>
      <c r="CZ144" s="31"/>
      <c r="DA144" s="31"/>
      <c r="DB144" s="31"/>
      <c r="DC144" s="31"/>
      <c r="DD144" s="31"/>
      <c r="DE144" s="31"/>
      <c r="DF144" s="31"/>
      <c r="DG144" s="31"/>
      <c r="DH144" s="31"/>
      <c r="DI144" s="31"/>
      <c r="DJ144" s="31"/>
      <c r="DK144" s="31"/>
      <c r="DL144" s="31"/>
      <c r="DM144" s="31"/>
      <c r="DN144" s="31"/>
      <c r="DO144" s="31"/>
      <c r="DP144" s="31"/>
      <c r="DQ144" s="31"/>
      <c r="DR144" s="31"/>
      <c r="DS144" s="31"/>
      <c r="DT144" s="31"/>
      <c r="DU144" s="31"/>
      <c r="DV144" s="31"/>
      <c r="DW144" s="31"/>
      <c r="DX144" s="31"/>
      <c r="DY144" s="31"/>
      <c r="DZ144" s="31"/>
      <c r="EA144" s="31"/>
      <c r="EB144" s="31"/>
      <c r="EC144" s="31"/>
      <c r="ED144" s="31"/>
      <c r="EE144" s="31"/>
      <c r="EF144" s="31"/>
      <c r="EG144" s="31"/>
      <c r="EH144" s="31"/>
      <c r="EI144" s="31"/>
      <c r="EJ144" s="31"/>
      <c r="EK144" s="31"/>
      <c r="EL144" s="31"/>
      <c r="EM144" s="31"/>
      <c r="EN144" s="31"/>
      <c r="EO144" s="31"/>
      <c r="EP144" s="31"/>
      <c r="EQ144" s="31"/>
      <c r="ER144" s="31"/>
      <c r="ES144" s="31"/>
      <c r="ET144" s="31"/>
      <c r="EU144" s="31"/>
      <c r="EV144" s="31"/>
      <c r="EW144" s="31"/>
      <c r="EX144" s="31"/>
      <c r="EY144" s="31"/>
      <c r="EZ144" s="31"/>
      <c r="FA144" s="31"/>
      <c r="FB144" s="31"/>
      <c r="FC144" s="31"/>
      <c r="FD144" s="31"/>
      <c r="FE144" s="31"/>
      <c r="FF144" s="31"/>
      <c r="FG144" s="31"/>
      <c r="FH144" s="31"/>
      <c r="FI144" s="31"/>
      <c r="FJ144" s="31"/>
      <c r="FK144" s="31"/>
      <c r="FL144" s="31"/>
      <c r="FM144" s="31"/>
      <c r="FN144" s="31"/>
      <c r="FO144" s="31"/>
      <c r="FP144" s="31"/>
      <c r="FQ144" s="31"/>
      <c r="FR144" s="31"/>
      <c r="FS144" s="31"/>
      <c r="FT144" s="31"/>
      <c r="FU144" s="31"/>
      <c r="FV144" s="31"/>
      <c r="FW144" s="31"/>
      <c r="FX144" s="31"/>
      <c r="FY144" s="31"/>
      <c r="FZ144" s="31"/>
      <c r="GA144" s="31"/>
      <c r="GB144" s="31"/>
      <c r="GC144" s="31"/>
      <c r="GD144" s="31"/>
      <c r="GE144" s="31"/>
      <c r="GF144" s="31"/>
      <c r="GG144" s="31"/>
      <c r="GH144" s="31"/>
      <c r="GI144" s="31"/>
      <c r="GJ144" s="31"/>
      <c r="GK144" s="31"/>
      <c r="GL144" s="31"/>
      <c r="GM144" s="31"/>
      <c r="GN144" s="31"/>
      <c r="GO144" s="31"/>
      <c r="GP144" s="31"/>
      <c r="GQ144" s="31"/>
      <c r="GR144" s="31"/>
      <c r="GS144" s="31"/>
      <c r="GT144" s="31"/>
      <c r="GU144" s="31"/>
      <c r="GV144" s="31"/>
      <c r="GW144" s="31"/>
      <c r="GX144" s="31"/>
      <c r="GY144" s="31"/>
      <c r="GZ144" s="31"/>
      <c r="HA144" s="31"/>
      <c r="HB144" s="31"/>
      <c r="HC144" s="31"/>
      <c r="HD144" s="31"/>
      <c r="HE144" s="31"/>
      <c r="HF144" s="31"/>
      <c r="HG144" s="31"/>
      <c r="HH144" s="31"/>
      <c r="HI144" s="31"/>
      <c r="HJ144" s="31"/>
      <c r="HK144" s="31"/>
      <c r="HL144" s="31"/>
      <c r="HM144" s="31"/>
      <c r="HN144" s="31"/>
      <c r="HO144" s="31"/>
      <c r="HP144" s="31"/>
      <c r="HQ144" s="31"/>
      <c r="HR144" s="31"/>
      <c r="HS144" s="31"/>
      <c r="HT144" s="31"/>
      <c r="HU144" s="31"/>
      <c r="HV144" s="31"/>
      <c r="HW144" s="31"/>
      <c r="HX144" s="31"/>
      <c r="HY144" s="31"/>
      <c r="HZ144" s="31"/>
      <c r="IA144" s="31"/>
      <c r="IB144" s="31"/>
      <c r="IC144" s="31"/>
      <c r="ID144" s="31"/>
      <c r="IE144" s="31"/>
      <c r="IF144" s="31"/>
    </row>
    <row r="145" spans="1:240" s="32" customFormat="1" ht="27" x14ac:dyDescent="0.2">
      <c r="B145" s="54" t="s">
        <v>266</v>
      </c>
      <c r="C145" s="54" t="s">
        <v>267</v>
      </c>
      <c r="D145" s="54" t="s">
        <v>9</v>
      </c>
      <c r="E145" s="55" t="s">
        <v>73</v>
      </c>
      <c r="F145" s="56" t="s">
        <v>268</v>
      </c>
      <c r="G145" s="23">
        <v>7500</v>
      </c>
      <c r="H145" s="45">
        <v>0</v>
      </c>
      <c r="I145" s="23">
        <v>7500</v>
      </c>
      <c r="J145" s="20" t="s">
        <v>5</v>
      </c>
      <c r="K145" s="20" t="s">
        <v>293</v>
      </c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  <c r="DM145" s="31"/>
      <c r="DN145" s="31"/>
      <c r="DO145" s="31"/>
      <c r="DP145" s="31"/>
      <c r="DQ145" s="31"/>
      <c r="DR145" s="31"/>
      <c r="DS145" s="31"/>
      <c r="DT145" s="31"/>
      <c r="DU145" s="31"/>
      <c r="DV145" s="31"/>
      <c r="DW145" s="31"/>
      <c r="DX145" s="31"/>
      <c r="DY145" s="31"/>
      <c r="DZ145" s="31"/>
      <c r="EA145" s="31"/>
      <c r="EB145" s="31"/>
      <c r="EC145" s="31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31"/>
      <c r="GV145" s="31"/>
      <c r="GW145" s="31"/>
      <c r="GX145" s="31"/>
      <c r="GY145" s="31"/>
      <c r="GZ145" s="31"/>
      <c r="HA145" s="31"/>
      <c r="HB145" s="31"/>
      <c r="HC145" s="31"/>
      <c r="HD145" s="31"/>
      <c r="HE145" s="31"/>
      <c r="HF145" s="31"/>
      <c r="HG145" s="31"/>
      <c r="HH145" s="31"/>
      <c r="HI145" s="31"/>
      <c r="HJ145" s="31"/>
      <c r="HK145" s="31"/>
      <c r="HL145" s="31"/>
      <c r="HM145" s="31"/>
      <c r="HN145" s="31"/>
      <c r="HO145" s="31"/>
      <c r="HP145" s="31"/>
      <c r="HQ145" s="31"/>
      <c r="HR145" s="31"/>
      <c r="HS145" s="31"/>
      <c r="HT145" s="31"/>
      <c r="HU145" s="31"/>
      <c r="HV145" s="31"/>
      <c r="HW145" s="31"/>
      <c r="HX145" s="31"/>
      <c r="HY145" s="31"/>
      <c r="HZ145" s="31"/>
      <c r="IA145" s="31"/>
      <c r="IB145" s="31"/>
      <c r="IC145" s="31"/>
      <c r="ID145" s="31"/>
      <c r="IE145" s="31"/>
      <c r="IF145" s="31"/>
    </row>
    <row r="146" spans="1:240" s="32" customFormat="1" ht="27" x14ac:dyDescent="0.2">
      <c r="B146" s="54" t="s">
        <v>269</v>
      </c>
      <c r="C146" s="54" t="s">
        <v>270</v>
      </c>
      <c r="D146" s="54" t="s">
        <v>37</v>
      </c>
      <c r="E146" s="55" t="s">
        <v>74</v>
      </c>
      <c r="F146" s="56" t="s">
        <v>271</v>
      </c>
      <c r="G146" s="23">
        <v>9041.35</v>
      </c>
      <c r="H146" s="23">
        <v>0</v>
      </c>
      <c r="I146" s="23">
        <v>9041.35</v>
      </c>
      <c r="J146" s="21" t="s">
        <v>11</v>
      </c>
      <c r="K146" s="21" t="s">
        <v>293</v>
      </c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  <c r="CV146" s="31"/>
      <c r="CW146" s="31"/>
      <c r="CX146" s="31"/>
      <c r="CY146" s="31"/>
      <c r="CZ146" s="31"/>
      <c r="DA146" s="31"/>
      <c r="DB146" s="31"/>
      <c r="DC146" s="31"/>
      <c r="DD146" s="31"/>
      <c r="DE146" s="31"/>
      <c r="DF146" s="31"/>
      <c r="DG146" s="31"/>
      <c r="DH146" s="31"/>
      <c r="DI146" s="31"/>
      <c r="DJ146" s="31"/>
      <c r="DK146" s="31"/>
      <c r="DL146" s="31"/>
      <c r="DM146" s="31"/>
      <c r="DN146" s="31"/>
      <c r="DO146" s="31"/>
      <c r="DP146" s="31"/>
      <c r="DQ146" s="31"/>
      <c r="DR146" s="31"/>
      <c r="DS146" s="31"/>
      <c r="DT146" s="31"/>
      <c r="DU146" s="31"/>
      <c r="DV146" s="31"/>
      <c r="DW146" s="31"/>
      <c r="DX146" s="31"/>
      <c r="DY146" s="31"/>
      <c r="DZ146" s="31"/>
      <c r="EA146" s="31"/>
      <c r="EB146" s="31"/>
      <c r="EC146" s="31"/>
      <c r="ED146" s="31"/>
      <c r="EE146" s="31"/>
      <c r="EF146" s="31"/>
      <c r="EG146" s="31"/>
      <c r="EH146" s="31"/>
      <c r="EI146" s="31"/>
      <c r="EJ146" s="31"/>
      <c r="EK146" s="31"/>
      <c r="EL146" s="31"/>
      <c r="EM146" s="31"/>
      <c r="EN146" s="31"/>
      <c r="EO146" s="31"/>
      <c r="EP146" s="31"/>
      <c r="EQ146" s="31"/>
      <c r="ER146" s="31"/>
      <c r="ES146" s="31"/>
      <c r="ET146" s="31"/>
      <c r="EU146" s="31"/>
      <c r="EV146" s="31"/>
      <c r="EW146" s="31"/>
      <c r="EX146" s="31"/>
      <c r="EY146" s="31"/>
      <c r="EZ146" s="31"/>
      <c r="FA146" s="31"/>
      <c r="FB146" s="31"/>
      <c r="FC146" s="31"/>
      <c r="FD146" s="31"/>
      <c r="FE146" s="31"/>
      <c r="FF146" s="31"/>
      <c r="FG146" s="31"/>
      <c r="FH146" s="31"/>
      <c r="FI146" s="31"/>
      <c r="FJ146" s="31"/>
      <c r="FK146" s="31"/>
      <c r="FL146" s="31"/>
      <c r="FM146" s="31"/>
      <c r="FN146" s="31"/>
      <c r="FO146" s="31"/>
      <c r="FP146" s="31"/>
      <c r="FQ146" s="31"/>
      <c r="FR146" s="31"/>
      <c r="FS146" s="31"/>
      <c r="FT146" s="31"/>
      <c r="FU146" s="31"/>
      <c r="FV146" s="31"/>
      <c r="FW146" s="31"/>
      <c r="FX146" s="31"/>
      <c r="FY146" s="31"/>
      <c r="FZ146" s="31"/>
      <c r="GA146" s="31"/>
      <c r="GB146" s="31"/>
      <c r="GC146" s="31"/>
      <c r="GD146" s="31"/>
      <c r="GE146" s="31"/>
      <c r="GF146" s="31"/>
      <c r="GG146" s="31"/>
      <c r="GH146" s="31"/>
      <c r="GI146" s="31"/>
      <c r="GJ146" s="31"/>
      <c r="GK146" s="31"/>
      <c r="GL146" s="31"/>
      <c r="GM146" s="31"/>
      <c r="GN146" s="31"/>
      <c r="GO146" s="31"/>
      <c r="GP146" s="31"/>
      <c r="GQ146" s="31"/>
      <c r="GR146" s="31"/>
      <c r="GS146" s="31"/>
      <c r="GT146" s="31"/>
      <c r="GU146" s="31"/>
      <c r="GV146" s="31"/>
      <c r="GW146" s="31"/>
      <c r="GX146" s="31"/>
      <c r="GY146" s="31"/>
      <c r="GZ146" s="31"/>
      <c r="HA146" s="31"/>
      <c r="HB146" s="31"/>
      <c r="HC146" s="31"/>
      <c r="HD146" s="31"/>
      <c r="HE146" s="31"/>
      <c r="HF146" s="31"/>
      <c r="HG146" s="31"/>
      <c r="HH146" s="31"/>
      <c r="HI146" s="31"/>
      <c r="HJ146" s="31"/>
      <c r="HK146" s="31"/>
      <c r="HL146" s="31"/>
      <c r="HM146" s="31"/>
      <c r="HN146" s="31"/>
      <c r="HO146" s="31"/>
      <c r="HP146" s="31"/>
      <c r="HQ146" s="31"/>
      <c r="HR146" s="31"/>
      <c r="HS146" s="31"/>
      <c r="HT146" s="31"/>
      <c r="HU146" s="31"/>
      <c r="HV146" s="31"/>
      <c r="HW146" s="31"/>
      <c r="HX146" s="31"/>
      <c r="HY146" s="31"/>
      <c r="HZ146" s="31"/>
      <c r="IA146" s="31"/>
      <c r="IB146" s="31"/>
      <c r="IC146" s="31"/>
      <c r="ID146" s="31"/>
      <c r="IE146" s="31"/>
      <c r="IF146" s="31"/>
    </row>
    <row r="147" spans="1:240" s="32" customFormat="1" ht="27" x14ac:dyDescent="0.2">
      <c r="B147" s="19"/>
      <c r="C147" s="20" t="s">
        <v>296</v>
      </c>
      <c r="D147" s="20" t="s">
        <v>16</v>
      </c>
      <c r="E147" s="22" t="s">
        <v>297</v>
      </c>
      <c r="F147" s="24" t="s">
        <v>298</v>
      </c>
      <c r="G147" s="23">
        <v>142400</v>
      </c>
      <c r="H147" s="45">
        <v>0</v>
      </c>
      <c r="I147" s="23">
        <v>142400</v>
      </c>
      <c r="J147" s="21" t="s">
        <v>7</v>
      </c>
      <c r="K147" s="77" t="s">
        <v>282</v>
      </c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31"/>
      <c r="DG147" s="31"/>
      <c r="DH147" s="31"/>
      <c r="DI147" s="31"/>
      <c r="DJ147" s="31"/>
      <c r="DK147" s="31"/>
      <c r="DL147" s="31"/>
      <c r="DM147" s="31"/>
      <c r="DN147" s="31"/>
      <c r="DO147" s="31"/>
      <c r="DP147" s="31"/>
      <c r="DQ147" s="31"/>
      <c r="DR147" s="31"/>
      <c r="DS147" s="31"/>
      <c r="DT147" s="31"/>
      <c r="DU147" s="31"/>
      <c r="DV147" s="31"/>
      <c r="DW147" s="31"/>
      <c r="DX147" s="31"/>
      <c r="DY147" s="31"/>
      <c r="DZ147" s="31"/>
      <c r="EA147" s="31"/>
      <c r="EB147" s="31"/>
      <c r="EC147" s="31"/>
      <c r="ED147" s="31"/>
      <c r="EE147" s="31"/>
      <c r="EF147" s="31"/>
      <c r="EG147" s="31"/>
      <c r="EH147" s="31"/>
      <c r="EI147" s="31"/>
      <c r="EJ147" s="31"/>
      <c r="EK147" s="31"/>
      <c r="EL147" s="31"/>
      <c r="EM147" s="31"/>
      <c r="EN147" s="31"/>
      <c r="EO147" s="31"/>
      <c r="EP147" s="31"/>
      <c r="EQ147" s="31"/>
      <c r="ER147" s="31"/>
      <c r="ES147" s="31"/>
      <c r="ET147" s="31"/>
      <c r="EU147" s="31"/>
      <c r="EV147" s="31"/>
      <c r="EW147" s="31"/>
      <c r="EX147" s="31"/>
      <c r="EY147" s="31"/>
      <c r="EZ147" s="31"/>
      <c r="FA147" s="31"/>
      <c r="FB147" s="31"/>
      <c r="FC147" s="31"/>
      <c r="FD147" s="31"/>
      <c r="FE147" s="31"/>
      <c r="FF147" s="31"/>
      <c r="FG147" s="31"/>
      <c r="FH147" s="31"/>
      <c r="FI147" s="31"/>
      <c r="FJ147" s="31"/>
      <c r="FK147" s="31"/>
      <c r="FL147" s="31"/>
      <c r="FM147" s="31"/>
      <c r="FN147" s="31"/>
      <c r="FO147" s="31"/>
      <c r="FP147" s="31"/>
      <c r="FQ147" s="31"/>
      <c r="FR147" s="31"/>
      <c r="FS147" s="31"/>
      <c r="FT147" s="31"/>
      <c r="FU147" s="31"/>
      <c r="FV147" s="31"/>
      <c r="FW147" s="31"/>
      <c r="FX147" s="31"/>
      <c r="FY147" s="31"/>
      <c r="FZ147" s="31"/>
      <c r="GA147" s="31"/>
      <c r="GB147" s="31"/>
      <c r="GC147" s="31"/>
      <c r="GD147" s="31"/>
      <c r="GE147" s="31"/>
      <c r="GF147" s="31"/>
      <c r="GG147" s="31"/>
      <c r="GH147" s="31"/>
      <c r="GI147" s="31"/>
      <c r="GJ147" s="31"/>
      <c r="GK147" s="31"/>
      <c r="GL147" s="31"/>
      <c r="GM147" s="31"/>
      <c r="GN147" s="31"/>
      <c r="GO147" s="31"/>
      <c r="GP147" s="31"/>
      <c r="GQ147" s="31"/>
      <c r="GR147" s="31"/>
      <c r="GS147" s="31"/>
      <c r="GT147" s="31"/>
      <c r="GU147" s="31"/>
      <c r="GV147" s="31"/>
      <c r="GW147" s="31"/>
      <c r="GX147" s="31"/>
      <c r="GY147" s="31"/>
      <c r="GZ147" s="31"/>
      <c r="HA147" s="31"/>
      <c r="HB147" s="31"/>
      <c r="HC147" s="31"/>
      <c r="HD147" s="31"/>
      <c r="HE147" s="31"/>
      <c r="HF147" s="31"/>
      <c r="HG147" s="31"/>
      <c r="HH147" s="31"/>
      <c r="HI147" s="31"/>
      <c r="HJ147" s="31"/>
      <c r="HK147" s="31"/>
      <c r="HL147" s="31"/>
      <c r="HM147" s="31"/>
      <c r="HN147" s="31"/>
      <c r="HO147" s="31"/>
      <c r="HP147" s="31"/>
      <c r="HQ147" s="31"/>
      <c r="HR147" s="31"/>
      <c r="HS147" s="31"/>
      <c r="HT147" s="31"/>
      <c r="HU147" s="31"/>
      <c r="HV147" s="31"/>
      <c r="HW147" s="31"/>
      <c r="HX147" s="31"/>
      <c r="HY147" s="31"/>
      <c r="HZ147" s="31"/>
      <c r="IA147" s="31"/>
      <c r="IB147" s="31"/>
      <c r="IC147" s="31"/>
      <c r="ID147" s="31"/>
      <c r="IE147" s="31"/>
      <c r="IF147" s="31"/>
    </row>
    <row r="148" spans="1:240" s="32" customFormat="1" x14ac:dyDescent="0.2">
      <c r="B148" s="57"/>
      <c r="C148" s="58"/>
      <c r="D148" s="58"/>
      <c r="E148" s="58"/>
      <c r="F148" s="59"/>
      <c r="G148" s="44">
        <f>SUBTOTAL(9,G6:G147)</f>
        <v>120889205.65800001</v>
      </c>
      <c r="H148" s="44">
        <f>SUBTOTAL(109,H6:H147)</f>
        <v>68880271.454899982</v>
      </c>
      <c r="I148" s="60">
        <f>SUBTOTAL(109,I6:I147)</f>
        <v>52008934.204699986</v>
      </c>
      <c r="J148" s="6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31"/>
      <c r="DC148" s="31"/>
      <c r="DD148" s="31"/>
      <c r="DE148" s="31"/>
      <c r="DF148" s="31"/>
      <c r="DG148" s="31"/>
      <c r="DH148" s="31"/>
      <c r="DI148" s="31"/>
      <c r="DJ148" s="31"/>
      <c r="DK148" s="31"/>
      <c r="DL148" s="31"/>
      <c r="DM148" s="31"/>
      <c r="DN148" s="31"/>
      <c r="DO148" s="31"/>
      <c r="DP148" s="31"/>
      <c r="DQ148" s="31"/>
      <c r="DR148" s="31"/>
      <c r="DS148" s="31"/>
      <c r="DT148" s="31"/>
      <c r="DU148" s="31"/>
      <c r="DV148" s="31"/>
      <c r="DW148" s="31"/>
      <c r="DX148" s="31"/>
      <c r="DY148" s="31"/>
      <c r="DZ148" s="31"/>
      <c r="EA148" s="31"/>
      <c r="EB148" s="31"/>
      <c r="EC148" s="31"/>
      <c r="ED148" s="31"/>
      <c r="EE148" s="31"/>
      <c r="EF148" s="31"/>
      <c r="EG148" s="31"/>
      <c r="EH148" s="31"/>
      <c r="EI148" s="31"/>
      <c r="EJ148" s="31"/>
      <c r="EK148" s="31"/>
      <c r="EL148" s="31"/>
      <c r="EM148" s="31"/>
      <c r="EN148" s="31"/>
      <c r="EO148" s="31"/>
      <c r="EP148" s="31"/>
      <c r="EQ148" s="31"/>
      <c r="ER148" s="31"/>
      <c r="ES148" s="31"/>
      <c r="ET148" s="31"/>
      <c r="EU148" s="31"/>
      <c r="EV148" s="31"/>
      <c r="EW148" s="31"/>
      <c r="EX148" s="31"/>
      <c r="EY148" s="31"/>
      <c r="EZ148" s="31"/>
      <c r="FA148" s="31"/>
      <c r="FB148" s="31"/>
      <c r="FC148" s="31"/>
      <c r="FD148" s="31"/>
      <c r="FE148" s="31"/>
      <c r="FF148" s="31"/>
      <c r="FG148" s="31"/>
      <c r="FH148" s="31"/>
      <c r="FI148" s="31"/>
      <c r="FJ148" s="31"/>
      <c r="FK148" s="31"/>
      <c r="FL148" s="31"/>
      <c r="FM148" s="31"/>
      <c r="FN148" s="31"/>
      <c r="FO148" s="31"/>
      <c r="FP148" s="31"/>
      <c r="FQ148" s="31"/>
      <c r="FR148" s="31"/>
      <c r="FS148" s="31"/>
      <c r="FT148" s="31"/>
      <c r="FU148" s="31"/>
      <c r="FV148" s="31"/>
      <c r="FW148" s="31"/>
      <c r="FX148" s="31"/>
      <c r="FY148" s="31"/>
      <c r="FZ148" s="31"/>
      <c r="GA148" s="31"/>
      <c r="GB148" s="31"/>
      <c r="GC148" s="31"/>
      <c r="GD148" s="31"/>
      <c r="GE148" s="31"/>
      <c r="GF148" s="31"/>
      <c r="GG148" s="31"/>
      <c r="GH148" s="31"/>
      <c r="GI148" s="31"/>
      <c r="GJ148" s="31"/>
      <c r="GK148" s="31"/>
      <c r="GL148" s="31"/>
      <c r="GM148" s="31"/>
      <c r="GN148" s="31"/>
      <c r="GO148" s="31"/>
      <c r="GP148" s="31"/>
      <c r="GQ148" s="31"/>
      <c r="GR148" s="31"/>
      <c r="GS148" s="31"/>
      <c r="GT148" s="31"/>
      <c r="GU148" s="31"/>
      <c r="GV148" s="31"/>
      <c r="GW148" s="31"/>
      <c r="GX148" s="31"/>
      <c r="GY148" s="31"/>
      <c r="GZ148" s="31"/>
      <c r="HA148" s="31"/>
      <c r="HB148" s="31"/>
      <c r="HC148" s="31"/>
      <c r="HD148" s="31"/>
      <c r="HE148" s="31"/>
      <c r="HF148" s="31"/>
      <c r="HG148" s="31"/>
      <c r="HH148" s="31"/>
      <c r="HI148" s="31"/>
      <c r="HJ148" s="31"/>
      <c r="HK148" s="31"/>
      <c r="HL148" s="31"/>
      <c r="HM148" s="31"/>
      <c r="HN148" s="31"/>
      <c r="HO148" s="31"/>
      <c r="HP148" s="31"/>
      <c r="HQ148" s="31"/>
      <c r="HR148" s="31"/>
      <c r="HS148" s="31"/>
      <c r="HT148" s="31"/>
      <c r="HU148" s="31"/>
      <c r="HV148" s="31"/>
      <c r="HW148" s="31"/>
      <c r="HX148" s="31"/>
      <c r="HY148" s="31"/>
      <c r="HZ148" s="31"/>
      <c r="IA148" s="31"/>
      <c r="IB148" s="31"/>
      <c r="IC148" s="31"/>
      <c r="ID148" s="31"/>
      <c r="IE148" s="31"/>
      <c r="IF148" s="31"/>
    </row>
    <row r="149" spans="1:240" s="17" customFormat="1" x14ac:dyDescent="0.2">
      <c r="A149" s="9"/>
      <c r="B149" s="8"/>
      <c r="C149" s="8"/>
      <c r="D149" s="8"/>
      <c r="E149" s="8"/>
      <c r="F149" s="6"/>
      <c r="H149" s="1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</row>
    <row r="151" spans="1:240" x14ac:dyDescent="0.2">
      <c r="I151" s="7"/>
    </row>
    <row r="152" spans="1:240" x14ac:dyDescent="0.2">
      <c r="I152" s="7"/>
    </row>
    <row r="153" spans="1:240" x14ac:dyDescent="0.2">
      <c r="G153" s="15"/>
    </row>
    <row r="154" spans="1:240" x14ac:dyDescent="0.2">
      <c r="I154" s="7"/>
    </row>
    <row r="155" spans="1:240" x14ac:dyDescent="0.2">
      <c r="I155" s="7"/>
    </row>
    <row r="156" spans="1:240" x14ac:dyDescent="0.2">
      <c r="I156" s="62"/>
    </row>
    <row r="157" spans="1:240" x14ac:dyDescent="0.2">
      <c r="I157" s="7"/>
    </row>
  </sheetData>
  <conditionalFormatting sqref="C147">
    <cfRule type="duplicateValues" dxfId="1" priority="2"/>
  </conditionalFormatting>
  <conditionalFormatting sqref="F147">
    <cfRule type="duplicateValues" dxfId="0" priority="1"/>
  </conditionalFormatting>
  <pageMargins left="0" right="0" top="0.39409448818897608" bottom="0.39409448818897608" header="0" footer="0"/>
  <pageSetup paperSize="9" fitToWidth="0" fitToHeight="0" orientation="portrait" r:id="rId1"/>
  <headerFooter alignWithMargins="0">
    <oddHeader>&amp;C&amp;A</oddHeader>
    <oddFooter>&amp;CPage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D3856-FDF6-4EC0-A701-CE9A7083D653}">
  <dimension ref="B2:Q60"/>
  <sheetViews>
    <sheetView showGridLines="0" topLeftCell="A31" workbookViewId="0">
      <selection activeCell="B37" sqref="B37:G40"/>
    </sheetView>
  </sheetViews>
  <sheetFormatPr defaultRowHeight="14.25" x14ac:dyDescent="0.2"/>
  <cols>
    <col min="1" max="1" width="2.5" customWidth="1"/>
    <col min="2" max="2" width="26.375" bestFit="1" customWidth="1"/>
    <col min="3" max="5" width="19.375" bestFit="1" customWidth="1"/>
    <col min="6" max="6" width="10.125" bestFit="1" customWidth="1"/>
    <col min="7" max="8" width="10.75" bestFit="1" customWidth="1"/>
    <col min="9" max="9" width="22" customWidth="1"/>
    <col min="10" max="10" width="9.875" bestFit="1" customWidth="1"/>
    <col min="12" max="12" width="11.25" customWidth="1"/>
  </cols>
  <sheetData>
    <row r="2" spans="2:6" ht="15.75" x14ac:dyDescent="0.25">
      <c r="B2" s="41" t="s">
        <v>354</v>
      </c>
    </row>
    <row r="4" spans="2:6" ht="15" x14ac:dyDescent="0.25">
      <c r="B4" s="26" t="s">
        <v>355</v>
      </c>
    </row>
    <row r="5" spans="2:6" x14ac:dyDescent="0.2">
      <c r="B5" s="78" t="s">
        <v>364</v>
      </c>
      <c r="C5" s="78" t="s">
        <v>281</v>
      </c>
      <c r="D5" s="79"/>
      <c r="E5" s="79"/>
      <c r="F5" s="80"/>
    </row>
    <row r="6" spans="2:6" ht="15" x14ac:dyDescent="0.2">
      <c r="B6" s="78" t="s">
        <v>277</v>
      </c>
      <c r="C6" s="83">
        <v>2023</v>
      </c>
      <c r="D6" s="84" t="s">
        <v>31</v>
      </c>
      <c r="E6" s="84" t="s">
        <v>283</v>
      </c>
      <c r="F6" s="85" t="s">
        <v>67</v>
      </c>
    </row>
    <row r="7" spans="2:6" x14ac:dyDescent="0.2">
      <c r="B7" s="81" t="s">
        <v>291</v>
      </c>
      <c r="C7" s="91"/>
      <c r="D7" s="92">
        <v>3</v>
      </c>
      <c r="E7" s="92">
        <v>5</v>
      </c>
      <c r="F7" s="99">
        <v>8</v>
      </c>
    </row>
    <row r="8" spans="2:6" x14ac:dyDescent="0.2">
      <c r="B8" s="82" t="s">
        <v>47</v>
      </c>
      <c r="C8" s="93"/>
      <c r="D8" s="3">
        <v>1</v>
      </c>
      <c r="E8" s="3"/>
      <c r="F8" s="95">
        <v>1</v>
      </c>
    </row>
    <row r="9" spans="2:6" x14ac:dyDescent="0.2">
      <c r="B9" s="82" t="s">
        <v>8</v>
      </c>
      <c r="C9" s="93">
        <v>1</v>
      </c>
      <c r="D9" s="3">
        <v>6</v>
      </c>
      <c r="E9" s="3">
        <v>6</v>
      </c>
      <c r="F9" s="96">
        <v>13</v>
      </c>
    </row>
    <row r="10" spans="2:6" x14ac:dyDescent="0.2">
      <c r="B10" s="82" t="s">
        <v>34</v>
      </c>
      <c r="C10" s="93"/>
      <c r="D10" s="3">
        <v>3</v>
      </c>
      <c r="E10" s="3"/>
      <c r="F10" s="95">
        <v>3</v>
      </c>
    </row>
    <row r="11" spans="2:6" x14ac:dyDescent="0.2">
      <c r="B11" s="82" t="s">
        <v>6</v>
      </c>
      <c r="C11" s="93">
        <v>10</v>
      </c>
      <c r="D11" s="3">
        <v>19</v>
      </c>
      <c r="E11" s="3">
        <v>25</v>
      </c>
      <c r="F11" s="94">
        <v>54</v>
      </c>
    </row>
    <row r="12" spans="2:6" x14ac:dyDescent="0.2">
      <c r="B12" s="82" t="s">
        <v>65</v>
      </c>
      <c r="C12" s="93"/>
      <c r="D12" s="3"/>
      <c r="E12" s="3">
        <v>3</v>
      </c>
      <c r="F12" s="94">
        <v>3</v>
      </c>
    </row>
    <row r="13" spans="2:6" x14ac:dyDescent="0.2">
      <c r="B13" s="82" t="s">
        <v>64</v>
      </c>
      <c r="C13" s="93"/>
      <c r="D13" s="3"/>
      <c r="E13" s="3">
        <v>30</v>
      </c>
      <c r="F13" s="96">
        <v>30</v>
      </c>
    </row>
    <row r="14" spans="2:6" x14ac:dyDescent="0.2">
      <c r="B14" s="82" t="s">
        <v>10</v>
      </c>
      <c r="C14" s="93">
        <v>1</v>
      </c>
      <c r="D14" s="3">
        <v>9</v>
      </c>
      <c r="E14" s="3">
        <v>18</v>
      </c>
      <c r="F14" s="98">
        <v>28</v>
      </c>
    </row>
    <row r="15" spans="2:6" x14ac:dyDescent="0.2">
      <c r="B15" s="82" t="s">
        <v>294</v>
      </c>
      <c r="C15" s="93"/>
      <c r="D15" s="3"/>
      <c r="E15" s="3">
        <v>4</v>
      </c>
      <c r="F15" s="97">
        <v>4</v>
      </c>
    </row>
    <row r="16" spans="2:6" x14ac:dyDescent="0.2">
      <c r="B16" s="82" t="s">
        <v>12</v>
      </c>
      <c r="C16" s="93">
        <v>6</v>
      </c>
      <c r="D16" s="3">
        <v>32</v>
      </c>
      <c r="E16" s="3">
        <v>14</v>
      </c>
      <c r="F16" s="95">
        <v>52</v>
      </c>
    </row>
    <row r="17" spans="2:17" x14ac:dyDescent="0.2">
      <c r="B17" s="82" t="s">
        <v>66</v>
      </c>
      <c r="C17" s="93"/>
      <c r="D17" s="3"/>
      <c r="E17" s="3">
        <v>1</v>
      </c>
      <c r="F17" s="95">
        <v>1</v>
      </c>
    </row>
    <row r="18" spans="2:17" ht="15" x14ac:dyDescent="0.25">
      <c r="B18" s="88" t="s">
        <v>67</v>
      </c>
      <c r="C18" s="90">
        <v>18</v>
      </c>
      <c r="D18" s="89">
        <v>73</v>
      </c>
      <c r="E18" s="86">
        <v>106</v>
      </c>
      <c r="F18" s="87">
        <v>197</v>
      </c>
    </row>
    <row r="22" spans="2:17" ht="15" x14ac:dyDescent="0.25">
      <c r="B22" s="26" t="s">
        <v>356</v>
      </c>
    </row>
    <row r="23" spans="2:17" ht="24" customHeight="1" x14ac:dyDescent="0.2">
      <c r="B23" s="100" t="s">
        <v>365</v>
      </c>
      <c r="C23" s="100"/>
      <c r="D23" s="100"/>
      <c r="E23" s="100"/>
      <c r="F23" s="100"/>
      <c r="G23" s="100"/>
      <c r="H23" s="39"/>
      <c r="I23" s="39"/>
      <c r="J23" s="39"/>
      <c r="K23" s="39"/>
      <c r="L23" s="39"/>
      <c r="M23" s="2"/>
      <c r="N23" s="2"/>
      <c r="O23" s="2"/>
      <c r="P23" s="2"/>
      <c r="Q23" s="2"/>
    </row>
    <row r="24" spans="2:17" ht="44.25" customHeight="1" x14ac:dyDescent="0.2">
      <c r="B24" s="100"/>
      <c r="C24" s="100"/>
      <c r="D24" s="100"/>
      <c r="E24" s="100"/>
      <c r="F24" s="100"/>
      <c r="G24" s="100"/>
      <c r="H24" s="39"/>
      <c r="I24" s="39"/>
      <c r="J24" s="39"/>
      <c r="K24" s="39"/>
      <c r="L24" s="39"/>
      <c r="M24" s="2"/>
      <c r="N24" s="2"/>
      <c r="O24" s="2"/>
      <c r="P24" s="2"/>
      <c r="Q24" s="2"/>
    </row>
    <row r="25" spans="2:17" ht="35.25" customHeight="1" x14ac:dyDescent="0.2">
      <c r="B25" s="100"/>
      <c r="C25" s="100"/>
      <c r="D25" s="100"/>
      <c r="E25" s="100"/>
      <c r="F25" s="100"/>
      <c r="G25" s="100"/>
      <c r="H25" s="39"/>
      <c r="I25" s="39"/>
      <c r="J25" s="39"/>
      <c r="K25" s="39"/>
      <c r="L25" s="39"/>
      <c r="M25" s="2"/>
      <c r="N25" s="2"/>
      <c r="O25" s="2"/>
      <c r="P25" s="2"/>
      <c r="Q25" s="2"/>
    </row>
    <row r="26" spans="2:17" ht="45.75" customHeight="1" x14ac:dyDescent="0.2">
      <c r="B26" s="100"/>
      <c r="C26" s="100"/>
      <c r="D26" s="100"/>
      <c r="E26" s="100"/>
      <c r="F26" s="100"/>
      <c r="G26" s="100"/>
      <c r="H26" s="39"/>
      <c r="I26" s="39"/>
      <c r="J26" s="39"/>
      <c r="K26" s="39"/>
      <c r="L26" s="39"/>
      <c r="M26" s="2"/>
      <c r="N26" s="2"/>
      <c r="O26" s="2"/>
      <c r="P26" s="2"/>
      <c r="Q26" s="2"/>
    </row>
    <row r="27" spans="2:17" ht="33.75" customHeight="1" x14ac:dyDescent="0.2">
      <c r="B27" s="100"/>
      <c r="C27" s="100"/>
      <c r="D27" s="100"/>
      <c r="E27" s="100"/>
      <c r="F27" s="100"/>
      <c r="G27" s="100"/>
      <c r="H27" s="39"/>
      <c r="I27" s="39"/>
      <c r="J27" s="39"/>
      <c r="K27" s="39"/>
      <c r="L27" s="39"/>
      <c r="M27" s="2"/>
      <c r="N27" s="2"/>
      <c r="O27" s="2"/>
      <c r="P27" s="2"/>
      <c r="Q27" s="2"/>
    </row>
    <row r="28" spans="2:17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</row>
    <row r="29" spans="2:17" ht="15" x14ac:dyDescent="0.25">
      <c r="B29" s="27" t="s">
        <v>2</v>
      </c>
      <c r="C29" s="27"/>
      <c r="D29" s="27"/>
      <c r="E29" s="30" t="s">
        <v>357</v>
      </c>
      <c r="F29" s="30" t="s">
        <v>276</v>
      </c>
      <c r="G29" s="42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x14ac:dyDescent="0.2">
      <c r="B30" s="28" t="s">
        <v>358</v>
      </c>
      <c r="E30" s="33">
        <f>GETPIVOTDATA("Status 21/08",$B$5,"Status 21/08","EMPENHADO")+GETPIVOTDATA("Status 21/08",$B$5,"Status 21/08","EMPENHADO - SUBDIVISÃO")</f>
        <v>57</v>
      </c>
      <c r="F30" s="29">
        <f>E30/GETPIVOTDATA("Status 21/08",$B$5)</f>
        <v>0.28934010152284262</v>
      </c>
    </row>
    <row r="31" spans="2:17" x14ac:dyDescent="0.2">
      <c r="B31" s="28" t="s">
        <v>359</v>
      </c>
      <c r="E31" s="34">
        <f>GETPIVOTDATA("Status 21/08",$B$5,"Status 21/08","ATA ASSINADA")+GETPIVOTDATA("Status 21/08",$B$5,"Status 21/08","Em execução")+GETPIVOTDATA("Status 21/08",$B$5,"Status 21/08","TRAMITANDO")+GETPIVOTDATA("Status 21/08",$B$5,"Status 21/08","TRAMITANDO - SUBDIVISÃO")</f>
        <v>57</v>
      </c>
      <c r="F31" s="29">
        <f t="shared" ref="F31:F35" si="0">E31/GETPIVOTDATA("Status 21/08",$B$5)</f>
        <v>0.28934010152284262</v>
      </c>
    </row>
    <row r="32" spans="2:17" x14ac:dyDescent="0.2">
      <c r="B32" s="28" t="s">
        <v>360</v>
      </c>
      <c r="E32" s="35">
        <f>GETPIVOTDATA("Status 21/08",$B$5,"Status 21/08","DESISTÊNCIA")+GETPIVOTDATA("Status 21/08",$B$5,"Status 21/08","EXCLUÍDO")+F15+F7</f>
        <v>55</v>
      </c>
      <c r="F32" s="29">
        <f t="shared" si="0"/>
        <v>0.27918781725888325</v>
      </c>
      <c r="L32" s="43"/>
    </row>
    <row r="33" spans="2:12" x14ac:dyDescent="0.2">
      <c r="B33" s="28" t="s">
        <v>361</v>
      </c>
      <c r="E33" s="38">
        <f>GETPIVOTDATA("Status 21/08",$B$5,"Status 21/08","Não iniciado")</f>
        <v>28</v>
      </c>
      <c r="F33" s="29">
        <f t="shared" si="0"/>
        <v>0.14213197969543148</v>
      </c>
    </row>
    <row r="34" spans="2:12" x14ac:dyDescent="0.2">
      <c r="B34" s="28" t="s">
        <v>362</v>
      </c>
      <c r="E34" s="36">
        <f>GETPIVOTDATA("Status 21/08",$B$5,"Origem da demanda","Intempestiva")</f>
        <v>73</v>
      </c>
      <c r="F34" s="29">
        <f t="shared" si="0"/>
        <v>0.37055837563451777</v>
      </c>
    </row>
    <row r="35" spans="2:12" x14ac:dyDescent="0.2">
      <c r="B35" s="28" t="s">
        <v>363</v>
      </c>
      <c r="E35" s="37">
        <f>GETPIVOTDATA("Status 21/08",$B$5,"Origem da demanda",2023)</f>
        <v>18</v>
      </c>
      <c r="F35" s="29">
        <f t="shared" si="0"/>
        <v>9.1370558375634514E-2</v>
      </c>
    </row>
    <row r="37" spans="2:12" ht="14.25" customHeight="1" x14ac:dyDescent="0.2">
      <c r="B37" s="100" t="s">
        <v>368</v>
      </c>
      <c r="C37" s="100"/>
      <c r="D37" s="100"/>
      <c r="E37" s="100"/>
      <c r="F37" s="100"/>
      <c r="G37" s="100"/>
      <c r="H37" s="40"/>
      <c r="I37" s="40"/>
      <c r="J37" s="40"/>
      <c r="K37" s="40"/>
      <c r="L37" s="40"/>
    </row>
    <row r="38" spans="2:12" x14ac:dyDescent="0.2">
      <c r="B38" s="100"/>
      <c r="C38" s="100"/>
      <c r="D38" s="100"/>
      <c r="E38" s="100"/>
      <c r="F38" s="100"/>
      <c r="G38" s="100"/>
      <c r="H38" s="40"/>
      <c r="I38" s="40">
        <v>120889205.65800001</v>
      </c>
      <c r="J38" s="40"/>
      <c r="K38" s="40"/>
      <c r="L38" s="40"/>
    </row>
    <row r="39" spans="2:12" x14ac:dyDescent="0.2">
      <c r="B39" s="100"/>
      <c r="C39" s="100"/>
      <c r="D39" s="100"/>
      <c r="E39" s="100"/>
      <c r="F39" s="100"/>
      <c r="G39" s="100"/>
      <c r="H39" s="40"/>
      <c r="I39" s="40">
        <v>114922039.44</v>
      </c>
      <c r="J39" s="40"/>
      <c r="K39" s="40"/>
      <c r="L39" s="40"/>
    </row>
    <row r="40" spans="2:12" x14ac:dyDescent="0.2">
      <c r="B40" s="100"/>
      <c r="C40" s="100"/>
      <c r="D40" s="100"/>
      <c r="E40" s="100"/>
      <c r="F40" s="100"/>
      <c r="G40" s="100"/>
      <c r="I40">
        <f>I38-I39</f>
        <v>5967166.2180000097</v>
      </c>
    </row>
    <row r="41" spans="2:12" ht="14.25" customHeight="1" x14ac:dyDescent="0.2">
      <c r="B41" s="100" t="s">
        <v>366</v>
      </c>
      <c r="C41" s="100"/>
      <c r="D41" s="100"/>
      <c r="E41" s="100"/>
      <c r="F41" s="100"/>
      <c r="G41" s="100"/>
    </row>
    <row r="42" spans="2:12" ht="14.25" customHeight="1" x14ac:dyDescent="0.2">
      <c r="B42" s="100"/>
      <c r="C42" s="100"/>
      <c r="D42" s="100"/>
      <c r="E42" s="100"/>
      <c r="F42" s="100"/>
      <c r="G42" s="100"/>
      <c r="I42">
        <f>I40/I39</f>
        <v>5.1923601835446247E-2</v>
      </c>
    </row>
    <row r="43" spans="2:12" ht="14.25" customHeight="1" x14ac:dyDescent="0.2">
      <c r="B43" s="100"/>
      <c r="C43" s="100"/>
      <c r="D43" s="100"/>
      <c r="E43" s="100"/>
      <c r="F43" s="100"/>
      <c r="G43" s="100"/>
    </row>
    <row r="44" spans="2:12" ht="14.25" customHeight="1" x14ac:dyDescent="0.2">
      <c r="B44" s="100"/>
      <c r="C44" s="100"/>
      <c r="D44" s="100"/>
      <c r="E44" s="100"/>
      <c r="F44" s="100"/>
      <c r="G44" s="100"/>
    </row>
    <row r="45" spans="2:12" x14ac:dyDescent="0.2">
      <c r="B45" s="100"/>
      <c r="C45" s="100"/>
      <c r="D45" s="100"/>
      <c r="E45" s="100"/>
      <c r="F45" s="100"/>
      <c r="G45" s="100"/>
    </row>
    <row r="46" spans="2:12" x14ac:dyDescent="0.2">
      <c r="B46" s="100" t="s">
        <v>367</v>
      </c>
      <c r="C46" s="100"/>
      <c r="D46" s="100"/>
      <c r="E46" s="100"/>
      <c r="F46" s="100"/>
      <c r="G46" s="100"/>
    </row>
    <row r="47" spans="2:12" x14ac:dyDescent="0.2">
      <c r="B47" s="100"/>
      <c r="C47" s="100"/>
      <c r="D47" s="100"/>
      <c r="E47" s="100"/>
      <c r="F47" s="100"/>
      <c r="G47" s="100"/>
    </row>
    <row r="54" spans="2:5" ht="15" x14ac:dyDescent="0.25">
      <c r="B54" s="69"/>
      <c r="C54" s="70"/>
      <c r="D54" s="70"/>
      <c r="E54" s="70"/>
    </row>
    <row r="55" spans="2:5" x14ac:dyDescent="0.2">
      <c r="B55" s="68"/>
      <c r="C55" s="3"/>
      <c r="D55" s="3"/>
      <c r="E55" s="29"/>
    </row>
    <row r="56" spans="2:5" x14ac:dyDescent="0.2">
      <c r="B56" s="68"/>
      <c r="C56" s="3"/>
      <c r="D56" s="3"/>
      <c r="E56" s="29"/>
    </row>
    <row r="57" spans="2:5" x14ac:dyDescent="0.2">
      <c r="B57" s="68"/>
      <c r="C57" s="3"/>
      <c r="D57" s="3"/>
      <c r="E57" s="29"/>
    </row>
    <row r="58" spans="2:5" x14ac:dyDescent="0.2">
      <c r="B58" s="68"/>
      <c r="C58" s="3"/>
      <c r="D58" s="3"/>
      <c r="E58" s="29"/>
    </row>
    <row r="59" spans="2:5" x14ac:dyDescent="0.2">
      <c r="B59" s="68"/>
      <c r="C59" s="3"/>
      <c r="D59" s="3"/>
      <c r="E59" s="29"/>
    </row>
    <row r="60" spans="2:5" x14ac:dyDescent="0.2">
      <c r="B60" s="68"/>
      <c r="C60" s="3"/>
      <c r="D60" s="3"/>
      <c r="E60" s="29"/>
    </row>
  </sheetData>
  <mergeCells count="4">
    <mergeCell ref="B23:G27"/>
    <mergeCell ref="B37:G40"/>
    <mergeCell ref="B46:G47"/>
    <mergeCell ref="B41:G45"/>
  </mergeCells>
  <pageMargins left="0.511811024" right="0.511811024" top="0.78740157500000008" bottom="0.78740157500000008" header="0.31496062000000008" footer="0.31496062000000008"/>
  <pageSetup paperSize="9" fitToWidth="0" fitToHeight="0" orientation="portrait" verticalDpi="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5465192E16D4418812312534D640BE" ma:contentTypeVersion="14" ma:contentTypeDescription="Crie um novo documento." ma:contentTypeScope="" ma:versionID="f64db3bbbd0b5fd9cc185917ae39de1e">
  <xsd:schema xmlns:xsd="http://www.w3.org/2001/XMLSchema" xmlns:xs="http://www.w3.org/2001/XMLSchema" xmlns:p="http://schemas.microsoft.com/office/2006/metadata/properties" xmlns:ns2="02956a8a-6dda-493d-93a6-32f8fe6a48ae" xmlns:ns3="1ab33208-0714-4bd9-9f3e-09978f04631c" targetNamespace="http://schemas.microsoft.com/office/2006/metadata/properties" ma:root="true" ma:fieldsID="533ec808ce13fec937ae04ca03439b82" ns2:_="" ns3:_="">
    <xsd:import namespace="02956a8a-6dda-493d-93a6-32f8fe6a48ae"/>
    <xsd:import namespace="1ab33208-0714-4bd9-9f3e-09978f046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56a8a-6dda-493d-93a6-32f8fe6a48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8183afdb-6ab0-4fbd-8a2f-2d24a9aba3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33208-0714-4bd9-9f3e-09978f046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e8f8dff-6664-4d11-8675-29fbd4118f87}" ma:internalName="TaxCatchAll" ma:showField="CatchAllData" ma:web="1ab33208-0714-4bd9-9f3e-09978f0463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b33208-0714-4bd9-9f3e-09978f04631c" xsi:nil="true"/>
    <lcf76f155ced4ddcb4097134ff3c332f xmlns="02956a8a-6dda-493d-93a6-32f8fe6a48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6FA7F0-8F23-4462-B937-414F1C10D0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48D7D1-E034-4CB4-9981-544F56C90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956a8a-6dda-493d-93a6-32f8fe6a48ae"/>
    <ds:schemaRef ds:uri="1ab33208-0714-4bd9-9f3e-09978f0463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F8F209-FB49-4093-8EB7-8A8B1F08C77E}">
  <ds:schemaRefs>
    <ds:schemaRef ds:uri="http://www.w3.org/XML/1998/namespace"/>
    <ds:schemaRef ds:uri="02956a8a-6dda-493d-93a6-32f8fe6a48a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1ab33208-0714-4bd9-9f3e-09978f04631c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Proposta de atualização</vt:lpstr>
      <vt:lpstr>Sumário_da_atualização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Mirian  Lipovetsky</dc:creator>
  <cp:keywords/>
  <dc:description/>
  <cp:lastModifiedBy>Fernanda Marilia Gonçalves Caetano</cp:lastModifiedBy>
  <cp:revision>2</cp:revision>
  <dcterms:created xsi:type="dcterms:W3CDTF">2023-11-13T13:01:53Z</dcterms:created>
  <dcterms:modified xsi:type="dcterms:W3CDTF">2024-09-30T22:31:18Z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0x010100715465192E16D4418812312534D640BE</vt:lpwstr>
  </property>
  <property fmtid="{D5CDD505-2E9C-101B-9397-08002B2CF9AE}" pid="3" name="_activity">
    <vt:lpwstr/>
  </property>
  <property fmtid="{D5CDD505-2E9C-101B-9397-08002B2CF9AE}" pid="4" name="lcf76f155ced4ddcb4097134ff3c332f">
    <vt:lpwstr/>
  </property>
  <property fmtid="{D5CDD505-2E9C-101B-9397-08002B2CF9AE}" pid="5" name="TaxCatchAll">
    <vt:lpwstr/>
  </property>
  <property fmtid="{D5CDD505-2E9C-101B-9397-08002B2CF9AE}" pid="6" name="MediaServiceImageTags">
    <vt:lpwstr/>
  </property>
</Properties>
</file>