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\Desktop\CNJ\"/>
    </mc:Choice>
  </mc:AlternateContent>
  <xr:revisionPtr revIDLastSave="0" documentId="13_ncr:1_{CC02B84F-719A-414F-945C-E6569D22B827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NOV 2024 (SJMG - 090013)" sheetId="2" r:id="rId1"/>
  </sheets>
  <definedNames>
    <definedName name="_xlnm.Print_Area" localSheetId="0">'NOV 2024 (SJMG - 090013)'!$A$1:$AB$36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2" l="1"/>
  <c r="Z33" i="2" s="1"/>
  <c r="V34" i="2"/>
  <c r="AB34" i="2" s="1"/>
  <c r="V32" i="2"/>
  <c r="X32" i="2" s="1"/>
  <c r="V30" i="2"/>
  <c r="Z30" i="2" s="1"/>
  <c r="V31" i="2"/>
  <c r="X31" i="2" s="1"/>
  <c r="V35" i="2"/>
  <c r="X35" i="2" s="1"/>
  <c r="U36" i="2"/>
  <c r="AA36" i="2"/>
  <c r="Y36" i="2"/>
  <c r="W36" i="2"/>
  <c r="T36" i="2"/>
  <c r="O36" i="2"/>
  <c r="Z34" i="2" l="1"/>
  <c r="X34" i="2"/>
  <c r="X33" i="2"/>
  <c r="AB33" i="2"/>
  <c r="AB32" i="2"/>
  <c r="Z32" i="2"/>
  <c r="AB31" i="2"/>
  <c r="Z31" i="2"/>
  <c r="X30" i="2"/>
  <c r="Z35" i="2"/>
  <c r="AB35" i="2"/>
  <c r="AB30" i="2"/>
  <c r="R28" i="2"/>
  <c r="R29" i="2"/>
  <c r="V29" i="2" s="1"/>
  <c r="R22" i="2"/>
  <c r="R23" i="2"/>
  <c r="V23" i="2" s="1"/>
  <c r="R24" i="2"/>
  <c r="V24" i="2" s="1"/>
  <c r="R25" i="2"/>
  <c r="V25" i="2" s="1"/>
  <c r="R26" i="2"/>
  <c r="V26" i="2" s="1"/>
  <c r="R10" i="2"/>
  <c r="V10" i="2" s="1"/>
  <c r="R11" i="2"/>
  <c r="V11" i="2" s="1"/>
  <c r="R12" i="2"/>
  <c r="R13" i="2"/>
  <c r="V13" i="2" s="1"/>
  <c r="R14" i="2"/>
  <c r="R15" i="2"/>
  <c r="V15" i="2" s="1"/>
  <c r="R16" i="2"/>
  <c r="R17" i="2"/>
  <c r="V17" i="2" s="1"/>
  <c r="R18" i="2"/>
  <c r="V18" i="2" s="1"/>
  <c r="R19" i="2"/>
  <c r="R20" i="2"/>
  <c r="R21" i="2"/>
  <c r="R27" i="2"/>
  <c r="V27" i="2" s="1"/>
  <c r="V20" i="2" l="1"/>
  <c r="X20" i="2" s="1"/>
  <c r="V19" i="2"/>
  <c r="AB19" i="2" s="1"/>
  <c r="V28" i="2"/>
  <c r="X28" i="2" s="1"/>
  <c r="V14" i="2"/>
  <c r="AB14" i="2" s="1"/>
  <c r="V16" i="2"/>
  <c r="X16" i="2" s="1"/>
  <c r="V12" i="2"/>
  <c r="V21" i="2"/>
  <c r="X21" i="2" s="1"/>
  <c r="V22" i="2"/>
  <c r="AB22" i="2" s="1"/>
  <c r="R36" i="2"/>
  <c r="X29" i="2"/>
  <c r="Z29" i="2"/>
  <c r="AB29" i="2"/>
  <c r="AB27" i="2"/>
  <c r="Z27" i="2"/>
  <c r="AB26" i="2"/>
  <c r="Z26" i="2"/>
  <c r="X26" i="2"/>
  <c r="AB25" i="2"/>
  <c r="Z25" i="2"/>
  <c r="X25" i="2"/>
  <c r="AB24" i="2"/>
  <c r="Z24" i="2"/>
  <c r="X24" i="2"/>
  <c r="Z23" i="2"/>
  <c r="AB23" i="2"/>
  <c r="X23" i="2"/>
  <c r="X27" i="2"/>
  <c r="X18" i="2"/>
  <c r="Z18" i="2"/>
  <c r="X13" i="2"/>
  <c r="Z13" i="2"/>
  <c r="AB13" i="2"/>
  <c r="X15" i="2"/>
  <c r="AB15" i="2"/>
  <c r="Z15" i="2"/>
  <c r="X17" i="2"/>
  <c r="AB17" i="2"/>
  <c r="X11" i="2"/>
  <c r="AB11" i="2"/>
  <c r="Z11" i="2"/>
  <c r="AB18" i="2"/>
  <c r="Z17" i="2"/>
  <c r="Z19" i="2" l="1"/>
  <c r="Z16" i="2"/>
  <c r="AB20" i="2"/>
  <c r="Z20" i="2"/>
  <c r="AB16" i="2"/>
  <c r="X14" i="2"/>
  <c r="Z21" i="2"/>
  <c r="Z14" i="2"/>
  <c r="Z28" i="2"/>
  <c r="V36" i="2"/>
  <c r="Z36" i="2" s="1"/>
  <c r="AB21" i="2"/>
  <c r="AB28" i="2"/>
  <c r="Z12" i="2"/>
  <c r="Z22" i="2"/>
  <c r="X22" i="2"/>
  <c r="AB12" i="2"/>
  <c r="X19" i="2"/>
  <c r="X12" i="2"/>
  <c r="Z10" i="2"/>
  <c r="X10" i="2"/>
  <c r="AB10" i="2"/>
  <c r="X36" i="2" l="1"/>
  <c r="AB36" i="2"/>
</calcChain>
</file>

<file path=xl/sharedStrings.xml><?xml version="1.0" encoding="utf-8"?>
<sst xmlns="http://schemas.openxmlformats.org/spreadsheetml/2006/main" count="368" uniqueCount="135">
  <si>
    <t>PODER JUDICIÁRIO</t>
  </si>
  <si>
    <t>ÓRGÃO:</t>
  </si>
  <si>
    <t>JUSTIÇA FEDERAL</t>
  </si>
  <si>
    <t>UNIDADE:</t>
  </si>
  <si>
    <t>Data de referência: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</si>
  <si>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</si>
  <si>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</si>
  <si>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</si>
  <si>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</si>
  <si>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</si>
  <si>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</si>
  <si>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</si>
  <si>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Unidade Orçamentária</t>
  </si>
  <si>
    <t>Esfera Orçamentária</t>
  </si>
  <si>
    <t>Acréscimos</t>
  </si>
  <si>
    <t>Decréscimos</t>
  </si>
  <si>
    <t>%</t>
  </si>
  <si>
    <t>Código</t>
  </si>
  <si>
    <t>Descrição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</si>
  <si>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</si>
  <si>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</si>
  <si>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</si>
  <si>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</si>
  <si>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</si>
  <si>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</si>
  <si>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</si>
  <si>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</si>
  <si>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</si>
  <si>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I/H</t>
  </si>
  <si>
    <t>J</t>
  </si>
  <si>
    <t>J/H</t>
  </si>
  <si>
    <t>K</t>
  </si>
  <si>
    <t>K/H</t>
  </si>
  <si>
    <t>TRIBUNAL REGIONAL FEDERAL DA 6A. REGIAO</t>
  </si>
  <si>
    <t>PROGRAMA DE GESTAO E MANUTENCAO DO PODER JUDICIARIO</t>
  </si>
  <si>
    <t>JULGAMENTO DE CAUSAS NA JUSTICA FEDERAL</t>
  </si>
  <si>
    <t>RECURSOS LIVRES DA UNIAO</t>
  </si>
  <si>
    <t>SERV.AFETOS AS ATIVID.ESPECIFICAS DA JUSTICA</t>
  </si>
  <si>
    <t>20TP</t>
  </si>
  <si>
    <t>ATIVOS CIVIS DA UNIAO</t>
  </si>
  <si>
    <t>216H</t>
  </si>
  <si>
    <t>212B</t>
  </si>
  <si>
    <t>09HB</t>
  </si>
  <si>
    <t>APOSENTADORIAS E PENSOES CIVIS DA UNIAO</t>
  </si>
  <si>
    <t>BENEFICIOS DO RPPS DA UNIAO</t>
  </si>
  <si>
    <t>TOTAIS</t>
  </si>
  <si>
    <t>090013 - JUSTIÇA FEDERAL DE 1º GRAU EM MINAS GERAIS</t>
  </si>
  <si>
    <t>JUSTICA FEDERAL DE PRIMEIRO GRAU</t>
  </si>
  <si>
    <t>OPERACOES ESPECIAIS: OUTROS ENCARGOS ESPECIAIS</t>
  </si>
  <si>
    <t>00S6</t>
  </si>
  <si>
    <t>02</t>
  </si>
  <si>
    <t>0033</t>
  </si>
  <si>
    <t>1000</t>
  </si>
  <si>
    <t>12101</t>
  </si>
  <si>
    <t>28</t>
  </si>
  <si>
    <t>846</t>
  </si>
  <si>
    <t>0909</t>
  </si>
  <si>
    <t>09</t>
  </si>
  <si>
    <t>272</t>
  </si>
  <si>
    <t>0181</t>
  </si>
  <si>
    <t>1056</t>
  </si>
  <si>
    <t>331</t>
  </si>
  <si>
    <t>2004</t>
  </si>
  <si>
    <t>122</t>
  </si>
  <si>
    <t>061</t>
  </si>
  <si>
    <t>4257</t>
  </si>
  <si>
    <t>1027</t>
  </si>
  <si>
    <t>12107</t>
  </si>
  <si>
    <t>BENEFICIO ESPECIAL - LEI N. 12.618, DE 2012</t>
  </si>
  <si>
    <t>131</t>
  </si>
  <si>
    <t>219I</t>
  </si>
  <si>
    <t>PUBLICIDADE INSTITUCIONAL E DE UTILIDADE PUBLICA</t>
  </si>
  <si>
    <t>Programática (Programa, Ação e Subtítulo)</t>
  </si>
  <si>
    <t>GND</t>
  </si>
  <si>
    <t>Função e Subfunção</t>
  </si>
  <si>
    <t>Programa</t>
  </si>
  <si>
    <t>Ação e Subtítulo</t>
  </si>
  <si>
    <t>Fonte</t>
  </si>
  <si>
    <t>Provisão</t>
  </si>
  <si>
    <t>Destaque</t>
  </si>
  <si>
    <t>Empenhado</t>
  </si>
  <si>
    <t>Liquidado</t>
  </si>
  <si>
    <t>Pago</t>
  </si>
  <si>
    <t>Execução</t>
  </si>
  <si>
    <t>RESOLUÇÃO 102 CNJ - ANEXO II - DOTAÇÃO E EXECUÇÃO ORÇAMENTÁRIA</t>
  </si>
  <si>
    <t>Obs.:</t>
  </si>
  <si>
    <t>2. Nas colunas relativas à execução, não incluir as despesas referentes aos restos a pagar do ano anterior.</t>
  </si>
  <si>
    <t>1. Movimentação líquida de créditos = Provisão/Destaque recebidos - Provisão/Destaque concedidos</t>
  </si>
  <si>
    <t>0001</t>
  </si>
  <si>
    <t>6044</t>
  </si>
  <si>
    <t>BENEFICIO ESPECIAL - LEI N. 12.618, D - NACIONAL</t>
  </si>
  <si>
    <t>APOSENTADORIAS E PENSOES CIVIS DA UNI - NACIONAL</t>
  </si>
  <si>
    <t>CONTRIBUICAO DA UNIAO, DE SUAS AUTARQUIAS E FUNDACOES PARA O</t>
  </si>
  <si>
    <t>CONTRIBUICAO DA UNIAO, DE SUAS AUTARQ - NACIONAL</t>
  </si>
  <si>
    <t>ASSISTENCIA MEDICA E ODONTOLOGICA AOS SERVIDORES CIVIS, EMPR</t>
  </si>
  <si>
    <t>ASSISTENCIA MEDICA E ODONTOLOGICA AOS - NACIONAL</t>
  </si>
  <si>
    <t>ATIVOS CIVIS DA UNIAO                 - NACIONAL</t>
  </si>
  <si>
    <t>BENEFICIOS OBRIGATORIOS AOS SERVIDORES CIVIS, EMPREGADOS, MI</t>
  </si>
  <si>
    <t>BENEFICIOS OBRIGATORIOS AOS SERVIDORE - NACIONAL</t>
  </si>
  <si>
    <t>AJUDA DE CUSTO PARA MORADIA OU AUXILIO-MORADIA A AGENTES PUB</t>
  </si>
  <si>
    <t>AJUDA DE CUSTO PARA MORADIA OU AUXILI - NACIONAL</t>
  </si>
  <si>
    <t>PUBLICIDADE INSTITUCIONAL E DE UTILID - NACIONAL</t>
  </si>
  <si>
    <t>JULGAMENTO DE CAUSAS NA JUSTICA FEDER - NACIONAL</t>
  </si>
  <si>
    <t>ASSISTENCIA MEDICA E ODONTOLOGICA AOS - NA 6. REGIAO DA JUST</t>
  </si>
  <si>
    <t>JULGAMENTO DE CAUSAS NA JUSTICA FEDER - NA 6. REGIAO DA JUST</t>
  </si>
  <si>
    <t>11101</t>
  </si>
  <si>
    <t>SUPERIOR TRIBUNAL DE JUSTICA</t>
  </si>
  <si>
    <t>128</t>
  </si>
  <si>
    <t>20G2</t>
  </si>
  <si>
    <t>FORMACAO E APERFEICOAMENTO DE MAGISTRADOS</t>
  </si>
  <si>
    <t>FORMACAO E APERFEICOAMENTO DE MAGISTR - NACIONAL</t>
  </si>
  <si>
    <t>219Z</t>
  </si>
  <si>
    <t>CONSERVACAO E RECUPERACAO DE ATIVOS DE INFRAESTRUTURA DA UNI</t>
  </si>
  <si>
    <t>CONSERVACAO E RECUPERACAO DE ATIVOS D - NA 6. REGIAO DA JUST</t>
  </si>
  <si>
    <t>4224</t>
  </si>
  <si>
    <t>ASSISTENCIA JURIDICA A PESSOAS CARENTES</t>
  </si>
  <si>
    <t>ASSISTENCIA JURIDICA A PESSOAS CARENT - NACIONAL</t>
  </si>
  <si>
    <t>33201</t>
  </si>
  <si>
    <t>INSTITUTO NACIONAL DO SEGURO SOCIAL</t>
  </si>
  <si>
    <t>0901</t>
  </si>
  <si>
    <t>00SA</t>
  </si>
  <si>
    <t>OPERACOES ESPECIAIS: CUMPRIMENTO DE SENTENCAS JUDICIAIS</t>
  </si>
  <si>
    <t>PAGAMENTO DE HONORARIOS PERICIAIS NAS ACOES EM QUE O INSS FI</t>
  </si>
  <si>
    <t>PAGAMENTO DE HONORARIOS PERICIAIS NAS - NACIONAL</t>
  </si>
  <si>
    <t>CONSERVACAO E RECUPERACAO DE ATIVOS D - NACIONAL</t>
  </si>
  <si>
    <t>12102</t>
  </si>
  <si>
    <t>TRIBUNAL REGIONAL FEDERAL DA 1A. REGIAO</t>
  </si>
  <si>
    <t>6012</t>
  </si>
  <si>
    <t>JULGAMENTO DE CAUSAS NA JUSTICA FEDER - NA 1. REGIAO DA JUST</t>
  </si>
  <si>
    <t>6500</t>
  </si>
  <si>
    <t>ATIVOS CIVIS DA UNIAO                 - NACIONAL (CREDITO EX</t>
  </si>
  <si>
    <t>3000</t>
  </si>
  <si>
    <t>JULGAMENTO DE CAUSAS NA JUSTICA FEDER - NACIONAL (CREDITO EX</t>
  </si>
  <si>
    <t>CONTRIBUICAO DA UNIAO, DE SUAS AUTARQ - NA 6. REGIAO DA JUST</t>
  </si>
  <si>
    <t>ATIVOS CIVIS DA UNIAO                 - NA 6. REGIAO DA JUST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</si>
</sst>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#,##0.00_);\(#,##0.00\)"/>
  </numFmts>
  <fonts count="16" x14ac:knownFonts="1">
    <font>
      <sz val="10"/>
      <color rgb="FF00000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8"/>
      <name val="Tahoma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0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9" fillId="0" borderId="0" applyBorder="0" applyProtection="0"/>
    <xf numFmtId="164" fontId="9" fillId="0" borderId="0" applyBorder="0" applyProtection="0"/>
    <xf numFmtId="0" fontId="11" fillId="0" borderId="0"/>
  </cellStyleXfs>
  <cellXfs count="55">
    <xf numFmtId="0" fontId="0" fillId="0" borderId="0" xfId="0"/>
    <xf numFmtId="0" fontId="4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2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17" fontId="2" fillId="0" borderId="0" xfId="2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0" applyFont="1"/>
    <xf numFmtId="165" fontId="7" fillId="0" borderId="2" xfId="0" applyNumberFormat="1" applyFont="1" applyBorder="1"/>
    <xf numFmtId="4" fontId="4" fillId="0" borderId="0" xfId="0" applyNumberFormat="1" applyFont="1"/>
    <xf numFmtId="0" fontId="3" fillId="3" borderId="0" xfId="0" applyFont="1" applyFill="1" applyAlignment="1">
      <alignment vertical="top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top"/>
    </xf>
    <xf numFmtId="39" fontId="13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165" fontId="14" fillId="3" borderId="2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9" fontId="5" fillId="3" borderId="2" xfId="0" applyNumberFormat="1" applyFont="1" applyFill="1" applyBorder="1" applyAlignment="1">
      <alignment horizontal="center" vertical="center" wrapText="1"/>
    </xf>
    <xf numFmtId="10" fontId="5" fillId="3" borderId="2" xfId="1" applyNumberFormat="1" applyFont="1" applyFill="1" applyBorder="1" applyAlignment="1" applyProtection="1">
      <alignment horizontal="center" vertical="center"/>
    </xf>
    <xf numFmtId="0" fontId="0" fillId="3" borderId="0" xfId="0" applyFill="1"/>
    <xf numFmtId="0" fontId="5" fillId="3" borderId="0" xfId="0" applyFont="1" applyFill="1"/>
    <xf numFmtId="43" fontId="5" fillId="3" borderId="2" xfId="0" applyNumberFormat="1" applyFont="1" applyFill="1" applyBorder="1" applyAlignment="1">
      <alignment horizontal="right" vertical="center"/>
    </xf>
    <xf numFmtId="43" fontId="5" fillId="3" borderId="2" xfId="0" applyNumberFormat="1" applyFont="1" applyFill="1" applyBorder="1" applyAlignment="1">
      <alignment horizontal="center" vertical="center" wrapText="1"/>
    </xf>
    <xf numFmtId="43" fontId="12" fillId="4" borderId="2" xfId="0" applyNumberFormat="1" applyFont="1" applyFill="1" applyBorder="1" applyAlignment="1">
      <alignment horizontal="right" vertical="center"/>
    </xf>
    <xf numFmtId="43" fontId="12" fillId="3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/>
    </xf>
    <xf numFmtId="0" fontId="8" fillId="2" borderId="2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2" applyNumberFormat="1" applyFont="1" applyAlignment="1">
      <alignment horizontal="left"/>
    </xf>
    <xf numFmtId="17" fontId="2" fillId="0" borderId="0" xfId="2" applyNumberFormat="1" applyFont="1" applyAlignment="1">
      <alignment horizontal="left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Porcentagem" xfId="1" builtinId="5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ML44"/>
  <sheetViews>
    <sheetView showGridLines="0" tabSelected="1" zoomScale="70" zoomScaleNormal="70" workbookViewId="0">
      <pane ySplit="9" topLeftCell="A10" activePane="bottomLeft" state="frozen"/>
      <selection activeCell="F1" sqref="F1"/>
      <selection pane="bottomLeft" activeCell="AA34" sqref="AA34"/>
    </sheetView>
  </sheetViews>
  <sheetFormatPr defaultRowHeight="13.2" x14ac:dyDescent="0.25"/>
  <cols>
    <col min="1" max="1" width="7.44140625" style="10" customWidth="1"/>
    <col min="2" max="2" width="27.33203125" style="11" customWidth="1"/>
    <col min="3" max="3" width="8.5546875" style="10" customWidth="1"/>
    <col min="4" max="4" width="9.44140625" style="10" customWidth="1"/>
    <col min="5" max="5" width="4.5546875" style="10" bestFit="1" customWidth="1"/>
    <col min="6" max="6" width="5" style="10" bestFit="1" customWidth="1"/>
    <col min="7" max="7" width="4.5546875" style="10" bestFit="1" customWidth="1"/>
    <col min="8" max="9" width="19.88671875" style="11" customWidth="1"/>
    <col min="10" max="10" width="24.33203125" style="11" customWidth="1"/>
    <col min="11" max="11" width="10.88671875" style="10" customWidth="1"/>
    <col min="12" max="12" width="6.6640625" style="10" bestFit="1" customWidth="1"/>
    <col min="13" max="13" width="22.33203125" style="11" customWidth="1"/>
    <col min="14" max="14" width="8.44140625" style="10" customWidth="1"/>
    <col min="15" max="15" width="15" style="10" bestFit="1" customWidth="1"/>
    <col min="16" max="16" width="9.6640625" style="10" customWidth="1"/>
    <col min="17" max="17" width="11.109375" style="10" customWidth="1"/>
    <col min="18" max="18" width="15.6640625" style="10" bestFit="1" customWidth="1"/>
    <col min="19" max="19" width="13.88671875" style="10" customWidth="1"/>
    <col min="20" max="20" width="14.88671875" style="11" customWidth="1"/>
    <col min="21" max="21" width="11" style="11" customWidth="1"/>
    <col min="22" max="22" width="13.88671875" style="11" bestFit="1" customWidth="1"/>
    <col min="23" max="23" width="15.33203125" style="11" bestFit="1" customWidth="1"/>
    <col min="24" max="24" width="7.109375" style="10" bestFit="1" customWidth="1"/>
    <col min="25" max="25" width="13.33203125" style="11" customWidth="1"/>
    <col min="26" max="26" width="9.6640625" style="10" bestFit="1" customWidth="1"/>
    <col min="27" max="27" width="13" style="11" customWidth="1"/>
    <col min="28" max="28" width="9.6640625" style="10" bestFit="1" customWidth="1"/>
    <col min="29" max="1025" width="8.88671875" style="11" customWidth="1"/>
    <col min="1026" max="1027" width="8.88671875" customWidth="1"/>
  </cols>
  <sheetData>
    <row r="1" spans="1:28 1026:1026" s="12" customFormat="1" ht="11.25" customHeight="1" x14ac:dyDescent="0.25">
      <c r="A1" s="4"/>
      <c r="B1" s="5" t="s">
        <v>0</v>
      </c>
      <c r="C1" s="6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7"/>
      <c r="Y1" s="8"/>
      <c r="Z1" s="7"/>
      <c r="AA1" s="8"/>
      <c r="AB1" s="7"/>
      <c r="AML1"/>
    </row>
    <row r="2" spans="1:28 1026:1026" s="12" customFormat="1" ht="12" customHeight="1" x14ac:dyDescent="0.25">
      <c r="A2" s="4"/>
      <c r="B2" s="5" t="s">
        <v>1</v>
      </c>
      <c r="C2" s="46" t="s">
        <v>2</v>
      </c>
      <c r="D2" s="46"/>
      <c r="E2" s="46"/>
      <c r="F2" s="46"/>
      <c r="G2" s="46"/>
      <c r="H2" s="46"/>
      <c r="I2" s="46"/>
      <c r="J2" s="4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7"/>
      <c r="Y2" s="8"/>
      <c r="Z2" s="7"/>
      <c r="AA2" s="8"/>
      <c r="AB2" s="7"/>
      <c r="AML2"/>
    </row>
    <row r="3" spans="1:28 1026:1026" s="12" customFormat="1" ht="12" customHeight="1" x14ac:dyDescent="0.25">
      <c r="A3" s="4"/>
      <c r="B3" s="5" t="s">
        <v>3</v>
      </c>
      <c r="C3" s="46" t="s">
        <v>46</v>
      </c>
      <c r="D3" s="46"/>
      <c r="E3" s="46"/>
      <c r="F3" s="46"/>
      <c r="G3" s="46"/>
      <c r="H3" s="46"/>
      <c r="I3" s="46"/>
      <c r="J3" s="46"/>
      <c r="K3" s="46"/>
      <c r="L3" s="46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7"/>
      <c r="Y3" s="8"/>
      <c r="Z3" s="7"/>
      <c r="AA3" s="8"/>
      <c r="AB3" s="7"/>
      <c r="AML3"/>
    </row>
    <row r="4" spans="1:28 1026:1026" s="12" customFormat="1" ht="12" customHeight="1" x14ac:dyDescent="0.25">
      <c r="A4" s="4"/>
      <c r="B4" s="5" t="s">
        <v>4</v>
      </c>
      <c r="C4" s="47">
        <v>45597</v>
      </c>
      <c r="D4" s="47"/>
      <c r="E4" s="47"/>
      <c r="F4" s="47"/>
      <c r="G4" s="47"/>
      <c r="H4" s="47"/>
      <c r="I4" s="47"/>
      <c r="J4" s="47"/>
      <c r="K4" s="8"/>
      <c r="L4" s="8"/>
      <c r="M4" s="8"/>
      <c r="N4" s="8"/>
      <c r="O4" s="8"/>
      <c r="P4" s="8"/>
      <c r="Q4" s="8"/>
      <c r="R4" s="8"/>
      <c r="S4" s="8"/>
      <c r="T4" s="16"/>
      <c r="U4" s="16"/>
      <c r="V4" s="16"/>
      <c r="W4" s="16"/>
      <c r="X4" s="19"/>
      <c r="Y4" s="16"/>
      <c r="Z4" s="19"/>
      <c r="AA4" s="16"/>
      <c r="AB4" s="7"/>
      <c r="AML4"/>
    </row>
    <row r="5" spans="1:28 1026:1026" s="12" customFormat="1" ht="12" customHeight="1" x14ac:dyDescent="0.25">
      <c r="A5" s="5"/>
      <c r="B5" s="9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7"/>
      <c r="Y5" s="8"/>
      <c r="Z5" s="7"/>
      <c r="AA5" s="8"/>
      <c r="AB5" s="7"/>
      <c r="AML5"/>
    </row>
    <row r="6" spans="1:28 1026:1026" x14ac:dyDescent="0.25">
      <c r="A6" s="38" t="s">
        <v>84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 1026:1026" ht="22.5" customHeight="1" x14ac:dyDescent="0.25">
      <c r="A7" s="39" t="s">
        <v>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 t="s">
        <v>6</v>
      </c>
      <c r="P7" s="40" t="s">
        <v>7</v>
      </c>
      <c r="Q7" s="40"/>
      <c r="R7" s="40" t="s">
        <v>8</v>
      </c>
      <c r="S7" s="40" t="s">
        <v>9</v>
      </c>
      <c r="T7" s="41" t="s">
        <v>10</v>
      </c>
      <c r="U7" s="41"/>
      <c r="V7" s="40" t="s">
        <v>11</v>
      </c>
      <c r="W7" s="34" t="s">
        <v>83</v>
      </c>
      <c r="X7" s="34"/>
      <c r="Y7" s="34"/>
      <c r="Z7" s="34"/>
      <c r="AA7" s="34"/>
      <c r="AB7" s="34"/>
    </row>
    <row r="8" spans="1:28 1026:1026" ht="24" customHeight="1" x14ac:dyDescent="0.25">
      <c r="A8" s="34" t="s">
        <v>12</v>
      </c>
      <c r="B8" s="34"/>
      <c r="C8" s="49" t="s">
        <v>74</v>
      </c>
      <c r="D8" s="50"/>
      <c r="E8" s="49" t="s">
        <v>72</v>
      </c>
      <c r="F8" s="53"/>
      <c r="G8" s="50"/>
      <c r="H8" s="42" t="s">
        <v>18</v>
      </c>
      <c r="I8" s="48"/>
      <c r="J8" s="43"/>
      <c r="K8" s="34" t="s">
        <v>13</v>
      </c>
      <c r="L8" s="34" t="s">
        <v>77</v>
      </c>
      <c r="M8" s="34"/>
      <c r="N8" s="34" t="s">
        <v>73</v>
      </c>
      <c r="O8" s="40"/>
      <c r="P8" s="3" t="s">
        <v>14</v>
      </c>
      <c r="Q8" s="3" t="s">
        <v>15</v>
      </c>
      <c r="R8" s="40"/>
      <c r="S8" s="40"/>
      <c r="T8" s="2" t="s">
        <v>78</v>
      </c>
      <c r="U8" s="2" t="s">
        <v>79</v>
      </c>
      <c r="V8" s="40"/>
      <c r="W8" s="2" t="s">
        <v>80</v>
      </c>
      <c r="X8" s="2" t="s">
        <v>16</v>
      </c>
      <c r="Y8" s="2" t="s">
        <v>81</v>
      </c>
      <c r="Z8" s="2" t="s">
        <v>16</v>
      </c>
      <c r="AA8" s="2" t="s">
        <v>82</v>
      </c>
      <c r="AB8" s="2" t="s">
        <v>16</v>
      </c>
    </row>
    <row r="9" spans="1:28 1026:1026" ht="67.5" customHeight="1" x14ac:dyDescent="0.25">
      <c r="A9" s="2" t="s">
        <v>17</v>
      </c>
      <c r="B9" s="2" t="s">
        <v>18</v>
      </c>
      <c r="C9" s="51"/>
      <c r="D9" s="52"/>
      <c r="E9" s="51"/>
      <c r="F9" s="54"/>
      <c r="G9" s="52"/>
      <c r="H9" s="24" t="s">
        <v>75</v>
      </c>
      <c r="I9" s="42" t="s">
        <v>76</v>
      </c>
      <c r="J9" s="43"/>
      <c r="K9" s="34"/>
      <c r="L9" s="2" t="s">
        <v>17</v>
      </c>
      <c r="M9" s="2" t="s">
        <v>18</v>
      </c>
      <c r="N9" s="34"/>
      <c r="O9" s="3" t="s">
        <v>19</v>
      </c>
      <c r="P9" s="3" t="s">
        <v>20</v>
      </c>
      <c r="Q9" s="3" t="s">
        <v>21</v>
      </c>
      <c r="R9" s="3" t="s">
        <v>22</v>
      </c>
      <c r="S9" s="3" t="s">
        <v>23</v>
      </c>
      <c r="T9" s="2" t="s">
        <v>24</v>
      </c>
      <c r="U9" s="2" t="s">
        <v>25</v>
      </c>
      <c r="V9" s="3" t="s">
        <v>26</v>
      </c>
      <c r="W9" s="2" t="s">
        <v>27</v>
      </c>
      <c r="X9" s="2" t="s">
        <v>28</v>
      </c>
      <c r="Y9" s="2" t="s">
        <v>29</v>
      </c>
      <c r="Z9" s="2" t="s">
        <v>30</v>
      </c>
      <c r="AA9" s="2" t="s">
        <v>31</v>
      </c>
      <c r="AB9" s="2" t="s">
        <v>32</v>
      </c>
    </row>
    <row r="10" spans="1:28 1026:1026" s="13" customFormat="1" ht="35.25" customHeight="1" x14ac:dyDescent="0.25">
      <c r="A10" s="17" t="s">
        <v>105</v>
      </c>
      <c r="B10" s="18" t="s">
        <v>106</v>
      </c>
      <c r="C10" s="17" t="s">
        <v>50</v>
      </c>
      <c r="D10" s="17" t="s">
        <v>107</v>
      </c>
      <c r="E10" s="17" t="s">
        <v>51</v>
      </c>
      <c r="F10" s="17" t="s">
        <v>108</v>
      </c>
      <c r="G10" s="26" t="s">
        <v>88</v>
      </c>
      <c r="H10" s="18" t="s">
        <v>34</v>
      </c>
      <c r="I10" s="18" t="s">
        <v>109</v>
      </c>
      <c r="J10" s="18" t="s">
        <v>110</v>
      </c>
      <c r="K10" s="17">
        <v>1</v>
      </c>
      <c r="L10" s="17" t="s">
        <v>52</v>
      </c>
      <c r="M10" s="18" t="s">
        <v>36</v>
      </c>
      <c r="N10" s="17">
        <v>3</v>
      </c>
      <c r="O10" s="30"/>
      <c r="P10" s="31"/>
      <c r="Q10" s="31"/>
      <c r="R10" s="30">
        <f t="shared" ref="R10:R27" si="0">O10+P10-Q10</f>
        <v>0</v>
      </c>
      <c r="S10" s="31"/>
      <c r="T10" s="32">
        <v>0</v>
      </c>
      <c r="U10" s="32">
        <v>98332</v>
      </c>
      <c r="V10" s="32">
        <f t="shared" ref="V10:V27" si="1">R10-S10+T10+U10</f>
        <v>98332</v>
      </c>
      <c r="W10" s="32">
        <v>97188</v>
      </c>
      <c r="X10" s="27">
        <f>W10/V10</f>
        <v>0.98836594394500266</v>
      </c>
      <c r="Y10" s="32">
        <v>76788</v>
      </c>
      <c r="Z10" s="27">
        <f>Y10/V10</f>
        <v>0.78090550380344137</v>
      </c>
      <c r="AA10" s="32">
        <v>76788</v>
      </c>
      <c r="AB10" s="27">
        <f t="shared" ref="AB10:AB27" si="2">AA10/V10</f>
        <v>0.78090550380344137</v>
      </c>
      <c r="AML10"/>
    </row>
    <row r="11" spans="1:28 1026:1026" s="13" customFormat="1" ht="30.6" x14ac:dyDescent="0.25">
      <c r="A11" s="17" t="s">
        <v>53</v>
      </c>
      <c r="B11" s="18" t="s">
        <v>47</v>
      </c>
      <c r="C11" s="17" t="s">
        <v>54</v>
      </c>
      <c r="D11" s="17" t="s">
        <v>55</v>
      </c>
      <c r="E11" s="17" t="s">
        <v>56</v>
      </c>
      <c r="F11" s="17" t="s">
        <v>49</v>
      </c>
      <c r="G11" s="26" t="s">
        <v>88</v>
      </c>
      <c r="H11" s="18" t="s">
        <v>48</v>
      </c>
      <c r="I11" s="18" t="s">
        <v>68</v>
      </c>
      <c r="J11" s="18" t="s">
        <v>90</v>
      </c>
      <c r="K11" s="17">
        <v>1</v>
      </c>
      <c r="L11" s="17" t="s">
        <v>52</v>
      </c>
      <c r="M11" s="18" t="s">
        <v>36</v>
      </c>
      <c r="N11" s="17">
        <v>1</v>
      </c>
      <c r="O11" s="30"/>
      <c r="P11" s="31"/>
      <c r="Q11" s="31"/>
      <c r="R11" s="30">
        <f t="shared" si="0"/>
        <v>0</v>
      </c>
      <c r="S11" s="31"/>
      <c r="T11" s="32">
        <v>2900000</v>
      </c>
      <c r="U11" s="32">
        <v>0</v>
      </c>
      <c r="V11" s="32">
        <f t="shared" si="1"/>
        <v>2900000</v>
      </c>
      <c r="W11" s="32">
        <v>2693000</v>
      </c>
      <c r="X11" s="27">
        <f t="shared" ref="X11:X26" si="3">W11/V11</f>
        <v>0.92862068965517242</v>
      </c>
      <c r="Y11" s="32">
        <v>2462790.33</v>
      </c>
      <c r="Z11" s="27">
        <f t="shared" ref="Z11:Z27" si="4">Y11/V11</f>
        <v>0.84923804482758625</v>
      </c>
      <c r="AA11" s="32">
        <v>2321996.31</v>
      </c>
      <c r="AB11" s="27">
        <f t="shared" si="2"/>
        <v>0.80068838275862075</v>
      </c>
      <c r="AML11"/>
    </row>
    <row r="12" spans="1:28 1026:1026" s="13" customFormat="1" ht="30.6" x14ac:dyDescent="0.25">
      <c r="A12" s="17" t="s">
        <v>53</v>
      </c>
      <c r="B12" s="18" t="s">
        <v>47</v>
      </c>
      <c r="C12" s="17" t="s">
        <v>57</v>
      </c>
      <c r="D12" s="17" t="s">
        <v>58</v>
      </c>
      <c r="E12" s="17" t="s">
        <v>51</v>
      </c>
      <c r="F12" s="17" t="s">
        <v>59</v>
      </c>
      <c r="G12" s="26" t="s">
        <v>88</v>
      </c>
      <c r="H12" s="18" t="s">
        <v>34</v>
      </c>
      <c r="I12" s="18" t="s">
        <v>43</v>
      </c>
      <c r="J12" s="18" t="s">
        <v>91</v>
      </c>
      <c r="K12" s="17">
        <v>2</v>
      </c>
      <c r="L12" s="17" t="s">
        <v>60</v>
      </c>
      <c r="M12" s="18" t="s">
        <v>44</v>
      </c>
      <c r="N12" s="17">
        <v>1</v>
      </c>
      <c r="O12" s="30"/>
      <c r="P12" s="31"/>
      <c r="Q12" s="31"/>
      <c r="R12" s="30">
        <f t="shared" si="0"/>
        <v>0</v>
      </c>
      <c r="S12" s="31"/>
      <c r="T12" s="32">
        <v>149500000</v>
      </c>
      <c r="U12" s="32">
        <v>0</v>
      </c>
      <c r="V12" s="32">
        <f t="shared" si="1"/>
        <v>149500000</v>
      </c>
      <c r="W12" s="32">
        <v>146622011.83000001</v>
      </c>
      <c r="X12" s="27">
        <f t="shared" si="3"/>
        <v>0.98074924301003352</v>
      </c>
      <c r="Y12" s="32">
        <v>138989231.13999999</v>
      </c>
      <c r="Z12" s="27">
        <f t="shared" si="4"/>
        <v>0.92969385377926417</v>
      </c>
      <c r="AA12" s="32">
        <v>135697470.84</v>
      </c>
      <c r="AB12" s="27">
        <f t="shared" si="2"/>
        <v>0.9076753902341137</v>
      </c>
      <c r="AML12"/>
    </row>
    <row r="13" spans="1:28 1026:1026" s="13" customFormat="1" ht="30.6" x14ac:dyDescent="0.25">
      <c r="A13" s="17" t="s">
        <v>53</v>
      </c>
      <c r="B13" s="18" t="s">
        <v>47</v>
      </c>
      <c r="C13" s="17" t="s">
        <v>50</v>
      </c>
      <c r="D13" s="17" t="s">
        <v>55</v>
      </c>
      <c r="E13" s="17" t="s">
        <v>51</v>
      </c>
      <c r="F13" s="17" t="s">
        <v>42</v>
      </c>
      <c r="G13" s="26" t="s">
        <v>88</v>
      </c>
      <c r="H13" s="18" t="s">
        <v>34</v>
      </c>
      <c r="I13" s="18" t="s">
        <v>92</v>
      </c>
      <c r="J13" s="18" t="s">
        <v>93</v>
      </c>
      <c r="K13" s="17">
        <v>1</v>
      </c>
      <c r="L13" s="17" t="s">
        <v>52</v>
      </c>
      <c r="M13" s="18" t="s">
        <v>36</v>
      </c>
      <c r="N13" s="17">
        <v>1</v>
      </c>
      <c r="O13" s="30"/>
      <c r="P13" s="31"/>
      <c r="Q13" s="31"/>
      <c r="R13" s="30">
        <f t="shared" si="0"/>
        <v>0</v>
      </c>
      <c r="S13" s="31"/>
      <c r="T13" s="32">
        <v>90000000</v>
      </c>
      <c r="U13" s="32">
        <v>0</v>
      </c>
      <c r="V13" s="32">
        <f t="shared" si="1"/>
        <v>90000000</v>
      </c>
      <c r="W13" s="32">
        <v>79874069.120000005</v>
      </c>
      <c r="X13" s="27">
        <f t="shared" si="3"/>
        <v>0.88748965688888892</v>
      </c>
      <c r="Y13" s="32">
        <v>76975108.099999994</v>
      </c>
      <c r="Z13" s="27">
        <f>W12/V13</f>
        <v>1.629133464777778</v>
      </c>
      <c r="AA13" s="32">
        <v>76975108.099999994</v>
      </c>
      <c r="AB13" s="27">
        <f t="shared" si="2"/>
        <v>0.85527897888888882</v>
      </c>
      <c r="AML13"/>
    </row>
    <row r="14" spans="1:28 1026:1026" s="13" customFormat="1" ht="30.6" x14ac:dyDescent="0.25">
      <c r="A14" s="17" t="s">
        <v>53</v>
      </c>
      <c r="B14" s="18" t="s">
        <v>47</v>
      </c>
      <c r="C14" s="17" t="s">
        <v>50</v>
      </c>
      <c r="D14" s="17" t="s">
        <v>61</v>
      </c>
      <c r="E14" s="17" t="s">
        <v>51</v>
      </c>
      <c r="F14" s="17" t="s">
        <v>62</v>
      </c>
      <c r="G14" s="26" t="s">
        <v>88</v>
      </c>
      <c r="H14" s="18" t="s">
        <v>34</v>
      </c>
      <c r="I14" s="18" t="s">
        <v>94</v>
      </c>
      <c r="J14" s="18" t="s">
        <v>95</v>
      </c>
      <c r="K14" s="17">
        <v>1</v>
      </c>
      <c r="L14" s="17" t="s">
        <v>52</v>
      </c>
      <c r="M14" s="18" t="s">
        <v>36</v>
      </c>
      <c r="N14" s="17">
        <v>3</v>
      </c>
      <c r="O14" s="30"/>
      <c r="P14" s="31"/>
      <c r="Q14" s="31"/>
      <c r="R14" s="30">
        <f t="shared" si="0"/>
        <v>0</v>
      </c>
      <c r="S14" s="31"/>
      <c r="T14" s="32">
        <v>32303039</v>
      </c>
      <c r="U14" s="32">
        <v>0</v>
      </c>
      <c r="V14" s="32">
        <f t="shared" si="1"/>
        <v>32303039</v>
      </c>
      <c r="W14" s="32">
        <v>32174654.039999999</v>
      </c>
      <c r="X14" s="27">
        <f t="shared" si="3"/>
        <v>0.99602560737396872</v>
      </c>
      <c r="Y14" s="32">
        <v>24278047.34</v>
      </c>
      <c r="Z14" s="27">
        <f t="shared" si="4"/>
        <v>0.75157161962377594</v>
      </c>
      <c r="AA14" s="32">
        <v>24265115.84</v>
      </c>
      <c r="AB14" s="27">
        <f t="shared" si="2"/>
        <v>0.75117130125125375</v>
      </c>
      <c r="AML14"/>
    </row>
    <row r="15" spans="1:28 1026:1026" s="13" customFormat="1" ht="30.6" x14ac:dyDescent="0.25">
      <c r="A15" s="17" t="s">
        <v>53</v>
      </c>
      <c r="B15" s="18" t="s">
        <v>47</v>
      </c>
      <c r="C15" s="17" t="s">
        <v>50</v>
      </c>
      <c r="D15" s="17" t="s">
        <v>63</v>
      </c>
      <c r="E15" s="17" t="s">
        <v>51</v>
      </c>
      <c r="F15" s="17" t="s">
        <v>38</v>
      </c>
      <c r="G15" s="26" t="s">
        <v>88</v>
      </c>
      <c r="H15" s="18" t="s">
        <v>34</v>
      </c>
      <c r="I15" s="18" t="s">
        <v>39</v>
      </c>
      <c r="J15" s="18" t="s">
        <v>96</v>
      </c>
      <c r="K15" s="17">
        <v>1</v>
      </c>
      <c r="L15" s="17" t="s">
        <v>52</v>
      </c>
      <c r="M15" s="18" t="s">
        <v>36</v>
      </c>
      <c r="N15" s="17">
        <v>1</v>
      </c>
      <c r="O15" s="30"/>
      <c r="P15" s="31"/>
      <c r="Q15" s="31"/>
      <c r="R15" s="30">
        <f t="shared" si="0"/>
        <v>0</v>
      </c>
      <c r="S15" s="31"/>
      <c r="T15" s="32">
        <v>480055519</v>
      </c>
      <c r="U15" s="32">
        <v>0</v>
      </c>
      <c r="V15" s="32">
        <f t="shared" si="1"/>
        <v>480055519</v>
      </c>
      <c r="W15" s="32">
        <v>476698102.18000001</v>
      </c>
      <c r="X15" s="27">
        <f t="shared" si="3"/>
        <v>0.99300619056105466</v>
      </c>
      <c r="Y15" s="32">
        <v>466726857.70999998</v>
      </c>
      <c r="Z15" s="27">
        <f t="shared" si="4"/>
        <v>0.9722351670536673</v>
      </c>
      <c r="AA15" s="32">
        <v>451513722.39999998</v>
      </c>
      <c r="AB15" s="27">
        <f t="shared" si="2"/>
        <v>0.94054480061086432</v>
      </c>
      <c r="AML15"/>
    </row>
    <row r="16" spans="1:28 1026:1026" s="29" customFormat="1" ht="30.6" x14ac:dyDescent="0.25">
      <c r="A16" s="17" t="s">
        <v>53</v>
      </c>
      <c r="B16" s="18" t="s">
        <v>47</v>
      </c>
      <c r="C16" s="17" t="s">
        <v>50</v>
      </c>
      <c r="D16" s="17" t="s">
        <v>63</v>
      </c>
      <c r="E16" s="17" t="s">
        <v>51</v>
      </c>
      <c r="F16" s="17" t="s">
        <v>38</v>
      </c>
      <c r="G16" s="26" t="s">
        <v>129</v>
      </c>
      <c r="H16" s="18" t="s">
        <v>34</v>
      </c>
      <c r="I16" s="18" t="s">
        <v>39</v>
      </c>
      <c r="J16" s="18" t="s">
        <v>130</v>
      </c>
      <c r="K16" s="17">
        <v>1</v>
      </c>
      <c r="L16" s="17" t="s">
        <v>131</v>
      </c>
      <c r="M16" s="18" t="s">
        <v>36</v>
      </c>
      <c r="N16" s="17">
        <v>1</v>
      </c>
      <c r="O16" s="30"/>
      <c r="P16" s="31"/>
      <c r="Q16" s="31"/>
      <c r="R16" s="30">
        <f t="shared" si="0"/>
        <v>0</v>
      </c>
      <c r="S16" s="31"/>
      <c r="T16" s="32">
        <v>17000000</v>
      </c>
      <c r="U16" s="33">
        <v>0</v>
      </c>
      <c r="V16" s="33">
        <f t="shared" si="1"/>
        <v>17000000</v>
      </c>
      <c r="W16" s="32">
        <v>17000000</v>
      </c>
      <c r="X16" s="27">
        <f t="shared" si="3"/>
        <v>1</v>
      </c>
      <c r="Y16" s="32">
        <v>17000000</v>
      </c>
      <c r="Z16" s="27">
        <f t="shared" si="4"/>
        <v>1</v>
      </c>
      <c r="AA16" s="32">
        <v>17000000</v>
      </c>
      <c r="AB16" s="27">
        <f t="shared" si="2"/>
        <v>1</v>
      </c>
      <c r="AML16" s="28"/>
    </row>
    <row r="17" spans="1:52 1026:1026" s="13" customFormat="1" ht="40.799999999999997" x14ac:dyDescent="0.25">
      <c r="A17" s="17" t="s">
        <v>53</v>
      </c>
      <c r="B17" s="18" t="s">
        <v>47</v>
      </c>
      <c r="C17" s="17" t="s">
        <v>50</v>
      </c>
      <c r="D17" s="17" t="s">
        <v>61</v>
      </c>
      <c r="E17" s="17" t="s">
        <v>51</v>
      </c>
      <c r="F17" s="17" t="s">
        <v>41</v>
      </c>
      <c r="G17" s="26" t="s">
        <v>88</v>
      </c>
      <c r="H17" s="18" t="s">
        <v>34</v>
      </c>
      <c r="I17" s="18" t="s">
        <v>97</v>
      </c>
      <c r="J17" s="18" t="s">
        <v>98</v>
      </c>
      <c r="K17" s="17">
        <v>1</v>
      </c>
      <c r="L17" s="17" t="s">
        <v>52</v>
      </c>
      <c r="M17" s="18" t="s">
        <v>36</v>
      </c>
      <c r="N17" s="17">
        <v>3</v>
      </c>
      <c r="O17" s="30"/>
      <c r="P17" s="31"/>
      <c r="Q17" s="31"/>
      <c r="R17" s="30">
        <f t="shared" si="0"/>
        <v>0</v>
      </c>
      <c r="S17" s="31"/>
      <c r="T17" s="32">
        <v>34254688</v>
      </c>
      <c r="U17" s="32">
        <v>0</v>
      </c>
      <c r="V17" s="32">
        <f t="shared" si="1"/>
        <v>34254688</v>
      </c>
      <c r="W17" s="32">
        <v>34221573.409999996</v>
      </c>
      <c r="X17" s="27">
        <f t="shared" ref="X17" si="5">W17/V17</f>
        <v>0.99903328297720873</v>
      </c>
      <c r="Y17" s="32">
        <v>31357773.420000002</v>
      </c>
      <c r="Z17" s="27">
        <f t="shared" ref="Z17" si="6">Y17/V17</f>
        <v>0.91543012798715317</v>
      </c>
      <c r="AA17" s="32">
        <v>31357773.420000002</v>
      </c>
      <c r="AB17" s="27">
        <f t="shared" ref="AB17" si="7">AA17/V17</f>
        <v>0.91543012798715317</v>
      </c>
      <c r="AML17"/>
    </row>
    <row r="18" spans="1:52 1026:1026" s="13" customFormat="1" ht="40.799999999999997" x14ac:dyDescent="0.25">
      <c r="A18" s="17" t="s">
        <v>53</v>
      </c>
      <c r="B18" s="18" t="s">
        <v>47</v>
      </c>
      <c r="C18" s="17" t="s">
        <v>50</v>
      </c>
      <c r="D18" s="17" t="s">
        <v>63</v>
      </c>
      <c r="E18" s="17" t="s">
        <v>51</v>
      </c>
      <c r="F18" s="17" t="s">
        <v>40</v>
      </c>
      <c r="G18" s="26" t="s">
        <v>88</v>
      </c>
      <c r="H18" s="18" t="s">
        <v>34</v>
      </c>
      <c r="I18" s="18" t="s">
        <v>99</v>
      </c>
      <c r="J18" s="18" t="s">
        <v>100</v>
      </c>
      <c r="K18" s="17">
        <v>1</v>
      </c>
      <c r="L18" s="17" t="s">
        <v>52</v>
      </c>
      <c r="M18" s="18" t="s">
        <v>36</v>
      </c>
      <c r="N18" s="17">
        <v>3</v>
      </c>
      <c r="O18" s="30"/>
      <c r="P18" s="31"/>
      <c r="Q18" s="31"/>
      <c r="R18" s="30">
        <f t="shared" si="0"/>
        <v>0</v>
      </c>
      <c r="S18" s="31"/>
      <c r="T18" s="32">
        <v>1463328</v>
      </c>
      <c r="U18" s="32">
        <v>0</v>
      </c>
      <c r="V18" s="32">
        <f t="shared" si="1"/>
        <v>1463328</v>
      </c>
      <c r="W18" s="32">
        <v>1336057.32</v>
      </c>
      <c r="X18" s="27">
        <f t="shared" si="3"/>
        <v>0.91302655317194781</v>
      </c>
      <c r="Y18" s="32">
        <v>1289235.96</v>
      </c>
      <c r="Z18" s="27">
        <f t="shared" si="4"/>
        <v>0.88103006297972841</v>
      </c>
      <c r="AA18" s="32">
        <v>1289235.96</v>
      </c>
      <c r="AB18" s="27">
        <f t="shared" si="2"/>
        <v>0.88103006297972841</v>
      </c>
      <c r="AML18"/>
    </row>
    <row r="19" spans="1:52 1026:1026" s="13" customFormat="1" ht="30.6" x14ac:dyDescent="0.25">
      <c r="A19" s="17" t="s">
        <v>53</v>
      </c>
      <c r="B19" s="18" t="s">
        <v>47</v>
      </c>
      <c r="C19" s="17" t="s">
        <v>50</v>
      </c>
      <c r="D19" s="17" t="s">
        <v>69</v>
      </c>
      <c r="E19" s="17" t="s">
        <v>51</v>
      </c>
      <c r="F19" s="17" t="s">
        <v>70</v>
      </c>
      <c r="G19" s="26" t="s">
        <v>88</v>
      </c>
      <c r="H19" s="18" t="s">
        <v>34</v>
      </c>
      <c r="I19" s="18" t="s">
        <v>71</v>
      </c>
      <c r="J19" s="18" t="s">
        <v>101</v>
      </c>
      <c r="K19" s="17">
        <v>1</v>
      </c>
      <c r="L19" s="17" t="s">
        <v>52</v>
      </c>
      <c r="M19" s="18" t="s">
        <v>36</v>
      </c>
      <c r="N19" s="17">
        <v>3</v>
      </c>
      <c r="O19" s="30"/>
      <c r="P19" s="31"/>
      <c r="Q19" s="31"/>
      <c r="R19" s="30">
        <f t="shared" si="0"/>
        <v>0</v>
      </c>
      <c r="S19" s="31"/>
      <c r="T19" s="32">
        <v>0</v>
      </c>
      <c r="U19" s="32">
        <v>0</v>
      </c>
      <c r="V19" s="32">
        <f t="shared" si="1"/>
        <v>0</v>
      </c>
      <c r="W19" s="32">
        <v>0</v>
      </c>
      <c r="X19" s="27" t="e">
        <f>W19/V19</f>
        <v>#DIV/0!</v>
      </c>
      <c r="Y19" s="32">
        <v>0</v>
      </c>
      <c r="Z19" s="27" t="e">
        <f t="shared" si="4"/>
        <v>#DIV/0!</v>
      </c>
      <c r="AA19" s="32">
        <v>0</v>
      </c>
      <c r="AB19" s="27" t="e">
        <f t="shared" si="2"/>
        <v>#DIV/0!</v>
      </c>
      <c r="AML19"/>
    </row>
    <row r="20" spans="1:52 1026:1026" s="13" customFormat="1" ht="40.799999999999997" x14ac:dyDescent="0.25">
      <c r="A20" s="17" t="s">
        <v>53</v>
      </c>
      <c r="B20" s="18" t="s">
        <v>47</v>
      </c>
      <c r="C20" s="17" t="s">
        <v>50</v>
      </c>
      <c r="D20" s="17" t="s">
        <v>63</v>
      </c>
      <c r="E20" s="17" t="s">
        <v>51</v>
      </c>
      <c r="F20" s="17" t="s">
        <v>111</v>
      </c>
      <c r="G20" s="26" t="s">
        <v>88</v>
      </c>
      <c r="H20" s="18" t="s">
        <v>34</v>
      </c>
      <c r="I20" s="18" t="s">
        <v>112</v>
      </c>
      <c r="J20" s="18" t="s">
        <v>124</v>
      </c>
      <c r="K20" s="17">
        <v>1</v>
      </c>
      <c r="L20" s="17" t="s">
        <v>52</v>
      </c>
      <c r="M20" s="18" t="s">
        <v>36</v>
      </c>
      <c r="N20" s="17">
        <v>4</v>
      </c>
      <c r="O20" s="30"/>
      <c r="P20" s="31"/>
      <c r="Q20" s="31"/>
      <c r="R20" s="30">
        <f t="shared" si="0"/>
        <v>0</v>
      </c>
      <c r="S20" s="31"/>
      <c r="T20" s="32">
        <v>59880</v>
      </c>
      <c r="U20" s="32">
        <v>0</v>
      </c>
      <c r="V20" s="32">
        <f t="shared" si="1"/>
        <v>59880</v>
      </c>
      <c r="W20" s="32">
        <v>0</v>
      </c>
      <c r="X20" s="27">
        <f t="shared" si="3"/>
        <v>0</v>
      </c>
      <c r="Y20" s="32">
        <v>0</v>
      </c>
      <c r="Z20" s="27">
        <f t="shared" si="4"/>
        <v>0</v>
      </c>
      <c r="AA20" s="32">
        <v>0</v>
      </c>
      <c r="AB20" s="27">
        <f t="shared" si="2"/>
        <v>0</v>
      </c>
      <c r="AML20"/>
    </row>
    <row r="21" spans="1:52 1026:1026" s="13" customFormat="1" ht="40.799999999999997" x14ac:dyDescent="0.25">
      <c r="A21" s="17" t="s">
        <v>53</v>
      </c>
      <c r="B21" s="18" t="s">
        <v>47</v>
      </c>
      <c r="C21" s="17" t="s">
        <v>50</v>
      </c>
      <c r="D21" s="17" t="s">
        <v>63</v>
      </c>
      <c r="E21" s="17" t="s">
        <v>51</v>
      </c>
      <c r="F21" s="17" t="s">
        <v>111</v>
      </c>
      <c r="G21" s="26" t="s">
        <v>88</v>
      </c>
      <c r="H21" s="18" t="s">
        <v>34</v>
      </c>
      <c r="I21" s="18" t="s">
        <v>112</v>
      </c>
      <c r="J21" s="18" t="s">
        <v>124</v>
      </c>
      <c r="K21" s="17">
        <v>1</v>
      </c>
      <c r="L21" s="17" t="s">
        <v>52</v>
      </c>
      <c r="M21" s="18" t="s">
        <v>36</v>
      </c>
      <c r="N21" s="17">
        <v>3</v>
      </c>
      <c r="O21" s="30"/>
      <c r="P21" s="31"/>
      <c r="Q21" s="31"/>
      <c r="R21" s="30">
        <f t="shared" si="0"/>
        <v>0</v>
      </c>
      <c r="S21" s="31"/>
      <c r="T21" s="32">
        <v>250925</v>
      </c>
      <c r="U21" s="32">
        <v>0</v>
      </c>
      <c r="V21" s="32">
        <f t="shared" si="1"/>
        <v>250925</v>
      </c>
      <c r="W21" s="32">
        <v>27500</v>
      </c>
      <c r="X21" s="27">
        <f>W21/V21</f>
        <v>0.10959450034870978</v>
      </c>
      <c r="Y21" s="32">
        <v>0</v>
      </c>
      <c r="Z21" s="27">
        <f t="shared" si="4"/>
        <v>0</v>
      </c>
      <c r="AA21" s="32">
        <v>0</v>
      </c>
      <c r="AB21" s="27">
        <f t="shared" si="2"/>
        <v>0</v>
      </c>
      <c r="AML21"/>
    </row>
    <row r="22" spans="1:52 1026:1026" s="13" customFormat="1" ht="40.799999999999997" x14ac:dyDescent="0.25">
      <c r="A22" s="17" t="s">
        <v>53</v>
      </c>
      <c r="B22" s="18" t="s">
        <v>47</v>
      </c>
      <c r="C22" s="17" t="s">
        <v>50</v>
      </c>
      <c r="D22" s="17" t="s">
        <v>63</v>
      </c>
      <c r="E22" s="17" t="s">
        <v>51</v>
      </c>
      <c r="F22" s="17" t="s">
        <v>111</v>
      </c>
      <c r="G22" s="26" t="s">
        <v>89</v>
      </c>
      <c r="H22" s="18" t="s">
        <v>34</v>
      </c>
      <c r="I22" s="18" t="s">
        <v>112</v>
      </c>
      <c r="J22" s="18" t="s">
        <v>113</v>
      </c>
      <c r="K22" s="17">
        <v>1</v>
      </c>
      <c r="L22" s="17" t="s">
        <v>52</v>
      </c>
      <c r="M22" s="18" t="s">
        <v>36</v>
      </c>
      <c r="N22" s="17">
        <v>4</v>
      </c>
      <c r="O22" s="30"/>
      <c r="P22" s="31"/>
      <c r="Q22" s="31"/>
      <c r="R22" s="30">
        <f t="shared" si="0"/>
        <v>0</v>
      </c>
      <c r="S22" s="31"/>
      <c r="T22" s="32">
        <v>2257818</v>
      </c>
      <c r="U22" s="32">
        <v>0</v>
      </c>
      <c r="V22" s="32">
        <f t="shared" si="1"/>
        <v>2257818</v>
      </c>
      <c r="W22" s="32">
        <v>602495.6</v>
      </c>
      <c r="X22" s="27">
        <f>W22/V22</f>
        <v>0.26684861224421097</v>
      </c>
      <c r="Y22" s="32">
        <v>114312.78</v>
      </c>
      <c r="Z22" s="27">
        <f t="shared" si="4"/>
        <v>5.0629758465917094E-2</v>
      </c>
      <c r="AA22" s="32">
        <v>112473.01</v>
      </c>
      <c r="AB22" s="27">
        <f t="shared" si="2"/>
        <v>4.9814914222492686E-2</v>
      </c>
      <c r="AML22"/>
    </row>
    <row r="23" spans="1:52 1026:1026" s="29" customFormat="1" ht="40.799999999999997" x14ac:dyDescent="0.25">
      <c r="A23" s="17" t="s">
        <v>53</v>
      </c>
      <c r="B23" s="18" t="s">
        <v>47</v>
      </c>
      <c r="C23" s="17" t="s">
        <v>50</v>
      </c>
      <c r="D23" s="17" t="s">
        <v>63</v>
      </c>
      <c r="E23" s="17" t="s">
        <v>51</v>
      </c>
      <c r="F23" s="17" t="s">
        <v>111</v>
      </c>
      <c r="G23" s="26" t="s">
        <v>89</v>
      </c>
      <c r="H23" s="18" t="s">
        <v>34</v>
      </c>
      <c r="I23" s="18" t="s">
        <v>112</v>
      </c>
      <c r="J23" s="18" t="s">
        <v>113</v>
      </c>
      <c r="K23" s="17">
        <v>1</v>
      </c>
      <c r="L23" s="17" t="s">
        <v>52</v>
      </c>
      <c r="M23" s="18" t="s">
        <v>36</v>
      </c>
      <c r="N23" s="17">
        <v>3</v>
      </c>
      <c r="O23" s="30"/>
      <c r="P23" s="31"/>
      <c r="Q23" s="31"/>
      <c r="R23" s="30">
        <f t="shared" si="0"/>
        <v>0</v>
      </c>
      <c r="S23" s="31"/>
      <c r="T23" s="32">
        <v>1738842</v>
      </c>
      <c r="U23" s="33">
        <v>0</v>
      </c>
      <c r="V23" s="33">
        <f t="shared" si="1"/>
        <v>1738842</v>
      </c>
      <c r="W23" s="32">
        <v>674679.66</v>
      </c>
      <c r="X23" s="27">
        <f t="shared" si="3"/>
        <v>0.38800515515498246</v>
      </c>
      <c r="Y23" s="32">
        <v>350469.76</v>
      </c>
      <c r="Z23" s="27">
        <f t="shared" si="4"/>
        <v>0.20155353965455172</v>
      </c>
      <c r="AA23" s="32">
        <v>343180.88</v>
      </c>
      <c r="AB23" s="27">
        <f t="shared" si="2"/>
        <v>0.19736173844432101</v>
      </c>
      <c r="AML23" s="28"/>
    </row>
    <row r="24" spans="1:52 1026:1026" s="13" customFormat="1" ht="30.6" x14ac:dyDescent="0.25">
      <c r="A24" s="17" t="s">
        <v>53</v>
      </c>
      <c r="B24" s="18" t="s">
        <v>47</v>
      </c>
      <c r="C24" s="17" t="s">
        <v>50</v>
      </c>
      <c r="D24" s="17" t="s">
        <v>64</v>
      </c>
      <c r="E24" s="17" t="s">
        <v>51</v>
      </c>
      <c r="F24" s="17" t="s">
        <v>114</v>
      </c>
      <c r="G24" s="26" t="s">
        <v>88</v>
      </c>
      <c r="H24" s="18" t="s">
        <v>34</v>
      </c>
      <c r="I24" s="18" t="s">
        <v>115</v>
      </c>
      <c r="J24" s="18" t="s">
        <v>116</v>
      </c>
      <c r="K24" s="17">
        <v>1</v>
      </c>
      <c r="L24" s="17" t="s">
        <v>52</v>
      </c>
      <c r="M24" s="18" t="s">
        <v>36</v>
      </c>
      <c r="N24" s="17">
        <v>3</v>
      </c>
      <c r="O24" s="30"/>
      <c r="P24" s="31"/>
      <c r="Q24" s="31"/>
      <c r="R24" s="30">
        <f t="shared" si="0"/>
        <v>0</v>
      </c>
      <c r="S24" s="31"/>
      <c r="T24" s="32">
        <v>3808229.83</v>
      </c>
      <c r="U24" s="32">
        <v>0</v>
      </c>
      <c r="V24" s="32">
        <f t="shared" si="1"/>
        <v>3808229.83</v>
      </c>
      <c r="W24" s="32">
        <v>3764569.7</v>
      </c>
      <c r="X24" s="27">
        <f t="shared" si="3"/>
        <v>0.98853532167201164</v>
      </c>
      <c r="Y24" s="32">
        <v>3761553.24</v>
      </c>
      <c r="Z24" s="27">
        <f t="shared" si="4"/>
        <v>0.9877432318731667</v>
      </c>
      <c r="AA24" s="32">
        <v>3600869.79</v>
      </c>
      <c r="AB24" s="27">
        <f t="shared" si="2"/>
        <v>0.94554949431715363</v>
      </c>
      <c r="AML24"/>
    </row>
    <row r="25" spans="1:52 1026:1026" s="13" customFormat="1" ht="30.6" x14ac:dyDescent="0.25">
      <c r="A25" s="17" t="s">
        <v>53</v>
      </c>
      <c r="B25" s="18" t="s">
        <v>47</v>
      </c>
      <c r="C25" s="17" t="s">
        <v>50</v>
      </c>
      <c r="D25" s="17" t="s">
        <v>64</v>
      </c>
      <c r="E25" s="17" t="s">
        <v>51</v>
      </c>
      <c r="F25" s="17" t="s">
        <v>65</v>
      </c>
      <c r="G25" s="26" t="s">
        <v>88</v>
      </c>
      <c r="H25" s="18" t="s">
        <v>34</v>
      </c>
      <c r="I25" s="18" t="s">
        <v>35</v>
      </c>
      <c r="J25" s="18" t="s">
        <v>102</v>
      </c>
      <c r="K25" s="17">
        <v>1</v>
      </c>
      <c r="L25" s="17" t="s">
        <v>52</v>
      </c>
      <c r="M25" s="18" t="s">
        <v>36</v>
      </c>
      <c r="N25" s="17">
        <v>4</v>
      </c>
      <c r="O25" s="30"/>
      <c r="P25" s="31"/>
      <c r="Q25" s="31"/>
      <c r="R25" s="30">
        <f t="shared" si="0"/>
        <v>0</v>
      </c>
      <c r="S25" s="31"/>
      <c r="T25" s="32">
        <v>5604368</v>
      </c>
      <c r="U25" s="32">
        <v>0</v>
      </c>
      <c r="V25" s="32">
        <f t="shared" si="1"/>
        <v>5604368</v>
      </c>
      <c r="W25" s="32">
        <v>216170.81</v>
      </c>
      <c r="X25" s="27">
        <f t="shared" si="3"/>
        <v>3.8571844318574369E-2</v>
      </c>
      <c r="Y25" s="32">
        <v>47247.35</v>
      </c>
      <c r="Z25" s="27">
        <f t="shared" si="4"/>
        <v>8.4304510339078369E-3</v>
      </c>
      <c r="AA25" s="32">
        <v>47247.35</v>
      </c>
      <c r="AB25" s="27">
        <f t="shared" si="2"/>
        <v>8.4304510339078369E-3</v>
      </c>
      <c r="AZ25" s="13">
        <v>50832</v>
      </c>
      <c r="AML25"/>
    </row>
    <row r="26" spans="1:52 1026:1026" s="13" customFormat="1" ht="30.6" x14ac:dyDescent="0.25">
      <c r="A26" s="17" t="s">
        <v>53</v>
      </c>
      <c r="B26" s="18" t="s">
        <v>47</v>
      </c>
      <c r="C26" s="17" t="s">
        <v>50</v>
      </c>
      <c r="D26" s="17" t="s">
        <v>64</v>
      </c>
      <c r="E26" s="17" t="s">
        <v>51</v>
      </c>
      <c r="F26" s="17" t="s">
        <v>65</v>
      </c>
      <c r="G26" s="26" t="s">
        <v>88</v>
      </c>
      <c r="H26" s="18" t="s">
        <v>34</v>
      </c>
      <c r="I26" s="18" t="s">
        <v>35</v>
      </c>
      <c r="J26" s="18" t="s">
        <v>102</v>
      </c>
      <c r="K26" s="17">
        <v>1</v>
      </c>
      <c r="L26" s="17" t="s">
        <v>52</v>
      </c>
      <c r="M26" s="18" t="s">
        <v>36</v>
      </c>
      <c r="N26" s="17">
        <v>3</v>
      </c>
      <c r="O26" s="30"/>
      <c r="P26" s="31"/>
      <c r="Q26" s="31"/>
      <c r="R26" s="30">
        <f t="shared" si="0"/>
        <v>0</v>
      </c>
      <c r="S26" s="31"/>
      <c r="T26" s="32">
        <v>77258485.959999993</v>
      </c>
      <c r="U26" s="32">
        <v>4172.4399999999996</v>
      </c>
      <c r="V26" s="32">
        <f t="shared" si="1"/>
        <v>77262658.399999991</v>
      </c>
      <c r="W26" s="32">
        <v>53014486.93</v>
      </c>
      <c r="X26" s="27">
        <f t="shared" si="3"/>
        <v>0.68615923950657132</v>
      </c>
      <c r="Y26" s="32">
        <v>45999370.130000003</v>
      </c>
      <c r="Z26" s="27">
        <f t="shared" si="4"/>
        <v>0.59536354407914094</v>
      </c>
      <c r="AA26" s="32">
        <v>45638478.280000001</v>
      </c>
      <c r="AB26" s="27">
        <f t="shared" si="2"/>
        <v>0.59069257031932521</v>
      </c>
      <c r="AML26"/>
    </row>
    <row r="27" spans="1:52 1026:1026" s="13" customFormat="1" ht="30.6" x14ac:dyDescent="0.25">
      <c r="A27" s="17" t="s">
        <v>53</v>
      </c>
      <c r="B27" s="18" t="s">
        <v>47</v>
      </c>
      <c r="C27" s="17" t="s">
        <v>50</v>
      </c>
      <c r="D27" s="17" t="s">
        <v>64</v>
      </c>
      <c r="E27" s="17" t="s">
        <v>51</v>
      </c>
      <c r="F27" s="17" t="s">
        <v>65</v>
      </c>
      <c r="G27" s="17" t="s">
        <v>88</v>
      </c>
      <c r="H27" s="18" t="s">
        <v>34</v>
      </c>
      <c r="I27" s="18" t="s">
        <v>35</v>
      </c>
      <c r="J27" s="18" t="s">
        <v>102</v>
      </c>
      <c r="K27" s="17">
        <v>1</v>
      </c>
      <c r="L27" s="17" t="s">
        <v>66</v>
      </c>
      <c r="M27" s="18" t="s">
        <v>37</v>
      </c>
      <c r="N27" s="17">
        <v>4</v>
      </c>
      <c r="O27" s="30"/>
      <c r="P27" s="31"/>
      <c r="Q27" s="31"/>
      <c r="R27" s="30">
        <f t="shared" si="0"/>
        <v>0</v>
      </c>
      <c r="S27" s="31"/>
      <c r="T27" s="32">
        <v>5054025</v>
      </c>
      <c r="U27" s="32">
        <v>0</v>
      </c>
      <c r="V27" s="32">
        <f t="shared" si="1"/>
        <v>5054025</v>
      </c>
      <c r="W27" s="32">
        <v>2597881</v>
      </c>
      <c r="X27" s="27">
        <f t="shared" ref="X27" si="8">W27/V27</f>
        <v>0.51402219023451601</v>
      </c>
      <c r="Y27" s="32">
        <v>0</v>
      </c>
      <c r="Z27" s="27">
        <f t="shared" si="4"/>
        <v>0</v>
      </c>
      <c r="AA27" s="32">
        <v>0</v>
      </c>
      <c r="AB27" s="27">
        <f t="shared" si="2"/>
        <v>0</v>
      </c>
      <c r="AML27"/>
    </row>
    <row r="28" spans="1:52 1026:1026" s="13" customFormat="1" ht="30.6" x14ac:dyDescent="0.25">
      <c r="A28" s="17" t="s">
        <v>53</v>
      </c>
      <c r="B28" s="18" t="s">
        <v>47</v>
      </c>
      <c r="C28" s="17" t="s">
        <v>50</v>
      </c>
      <c r="D28" s="17" t="s">
        <v>64</v>
      </c>
      <c r="E28" s="17" t="s">
        <v>51</v>
      </c>
      <c r="F28" s="17" t="s">
        <v>65</v>
      </c>
      <c r="G28" s="17" t="s">
        <v>88</v>
      </c>
      <c r="H28" s="18" t="s">
        <v>34</v>
      </c>
      <c r="I28" s="18" t="s">
        <v>35</v>
      </c>
      <c r="J28" s="18" t="s">
        <v>102</v>
      </c>
      <c r="K28" s="17">
        <v>1</v>
      </c>
      <c r="L28" s="17" t="s">
        <v>66</v>
      </c>
      <c r="M28" s="18" t="s">
        <v>37</v>
      </c>
      <c r="N28" s="17">
        <v>3</v>
      </c>
      <c r="O28" s="30"/>
      <c r="P28" s="31"/>
      <c r="Q28" s="31"/>
      <c r="R28" s="30">
        <f t="shared" ref="R28:R29" si="9">O28+P28-Q28</f>
        <v>0</v>
      </c>
      <c r="S28" s="31"/>
      <c r="T28" s="32">
        <v>3837235.26</v>
      </c>
      <c r="U28" s="32">
        <v>0</v>
      </c>
      <c r="V28" s="32">
        <f t="shared" ref="V28" si="10">R28-S28+T28+U28</f>
        <v>3837235.26</v>
      </c>
      <c r="W28" s="32">
        <v>6951.61</v>
      </c>
      <c r="X28" s="27">
        <f t="shared" ref="X28:X35" si="11">W28/V28</f>
        <v>1.8116194418582509E-3</v>
      </c>
      <c r="Y28" s="32">
        <v>6951.61</v>
      </c>
      <c r="Z28" s="27">
        <f t="shared" ref="Z28:Z35" si="12">Y28/V28</f>
        <v>1.8116194418582509E-3</v>
      </c>
      <c r="AA28" s="32">
        <v>6951.61</v>
      </c>
      <c r="AB28" s="27">
        <f t="shared" ref="AB28:AB35" si="13">AA28/V28</f>
        <v>1.8116194418582509E-3</v>
      </c>
      <c r="AML28"/>
    </row>
    <row r="29" spans="1:52 1026:1026" s="13" customFormat="1" ht="30.6" x14ac:dyDescent="0.25">
      <c r="A29" s="17" t="s">
        <v>53</v>
      </c>
      <c r="B29" s="18" t="s">
        <v>47</v>
      </c>
      <c r="C29" s="17" t="s">
        <v>50</v>
      </c>
      <c r="D29" s="17" t="s">
        <v>64</v>
      </c>
      <c r="E29" s="17" t="s">
        <v>51</v>
      </c>
      <c r="F29" s="17" t="s">
        <v>65</v>
      </c>
      <c r="G29" s="17" t="s">
        <v>129</v>
      </c>
      <c r="H29" s="18" t="s">
        <v>34</v>
      </c>
      <c r="I29" s="18" t="s">
        <v>35</v>
      </c>
      <c r="J29" s="18" t="s">
        <v>132</v>
      </c>
      <c r="K29" s="17">
        <v>1</v>
      </c>
      <c r="L29" s="17" t="s">
        <v>131</v>
      </c>
      <c r="M29" s="18" t="s">
        <v>36</v>
      </c>
      <c r="N29" s="17">
        <v>3</v>
      </c>
      <c r="O29" s="30"/>
      <c r="P29" s="31"/>
      <c r="Q29" s="31"/>
      <c r="R29" s="30">
        <f t="shared" si="9"/>
        <v>0</v>
      </c>
      <c r="S29" s="31"/>
      <c r="T29" s="32">
        <v>16032504</v>
      </c>
      <c r="U29" s="32">
        <v>0</v>
      </c>
      <c r="V29" s="32">
        <f>R29-S29+T29+U29</f>
        <v>16032504</v>
      </c>
      <c r="W29" s="32">
        <v>10557029.029999999</v>
      </c>
      <c r="X29" s="27">
        <f t="shared" si="11"/>
        <v>0.65847661912325106</v>
      </c>
      <c r="Y29" s="32">
        <v>7554983.4199999999</v>
      </c>
      <c r="Z29" s="27">
        <f t="shared" si="12"/>
        <v>0.47122916170799023</v>
      </c>
      <c r="AA29" s="32">
        <v>7435594.75</v>
      </c>
      <c r="AB29" s="27">
        <f t="shared" si="13"/>
        <v>0.46378249773085978</v>
      </c>
      <c r="AML29"/>
    </row>
    <row r="30" spans="1:52 1026:1026" s="29" customFormat="1" ht="30.6" x14ac:dyDescent="0.25">
      <c r="A30" s="17" t="s">
        <v>125</v>
      </c>
      <c r="B30" s="18" t="s">
        <v>126</v>
      </c>
      <c r="C30" s="17" t="s">
        <v>50</v>
      </c>
      <c r="D30" s="17" t="s">
        <v>64</v>
      </c>
      <c r="E30" s="17" t="s">
        <v>51</v>
      </c>
      <c r="F30" s="17" t="s">
        <v>65</v>
      </c>
      <c r="G30" s="17" t="s">
        <v>127</v>
      </c>
      <c r="H30" s="18" t="s">
        <v>34</v>
      </c>
      <c r="I30" s="18" t="s">
        <v>35</v>
      </c>
      <c r="J30" s="18" t="s">
        <v>128</v>
      </c>
      <c r="K30" s="17">
        <v>1</v>
      </c>
      <c r="L30" s="17" t="s">
        <v>52</v>
      </c>
      <c r="M30" s="18" t="s">
        <v>36</v>
      </c>
      <c r="N30" s="17">
        <v>3</v>
      </c>
      <c r="O30" s="30"/>
      <c r="P30" s="31"/>
      <c r="Q30" s="31"/>
      <c r="R30" s="30">
        <v>0</v>
      </c>
      <c r="S30" s="31"/>
      <c r="T30" s="32">
        <v>4466.58</v>
      </c>
      <c r="U30" s="33">
        <v>0</v>
      </c>
      <c r="V30" s="33">
        <f t="shared" ref="V30:V35" si="14">R30-S30+T30+U30</f>
        <v>4466.58</v>
      </c>
      <c r="W30" s="32">
        <v>4466.58</v>
      </c>
      <c r="X30" s="27">
        <f t="shared" si="11"/>
        <v>1</v>
      </c>
      <c r="Y30" s="32">
        <v>4466.58</v>
      </c>
      <c r="Z30" s="27">
        <f t="shared" si="12"/>
        <v>1</v>
      </c>
      <c r="AA30" s="32">
        <v>4466.58</v>
      </c>
      <c r="AB30" s="27">
        <f t="shared" si="13"/>
        <v>1</v>
      </c>
      <c r="AML30" s="28"/>
    </row>
    <row r="31" spans="1:52 1026:1026" s="13" customFormat="1" ht="30.6" x14ac:dyDescent="0.25">
      <c r="A31" s="17" t="s">
        <v>67</v>
      </c>
      <c r="B31" s="18" t="s">
        <v>33</v>
      </c>
      <c r="C31" s="17" t="s">
        <v>50</v>
      </c>
      <c r="D31" s="17" t="s">
        <v>55</v>
      </c>
      <c r="E31" s="17" t="s">
        <v>51</v>
      </c>
      <c r="F31" s="17" t="s">
        <v>42</v>
      </c>
      <c r="G31" s="17" t="s">
        <v>89</v>
      </c>
      <c r="H31" s="18" t="s">
        <v>34</v>
      </c>
      <c r="I31" s="18" t="s">
        <v>92</v>
      </c>
      <c r="J31" s="18" t="s">
        <v>133</v>
      </c>
      <c r="K31" s="17">
        <v>1</v>
      </c>
      <c r="L31" s="17" t="s">
        <v>52</v>
      </c>
      <c r="M31" s="18" t="s">
        <v>36</v>
      </c>
      <c r="N31" s="17">
        <v>1</v>
      </c>
      <c r="O31" s="30"/>
      <c r="P31" s="31"/>
      <c r="Q31" s="31"/>
      <c r="R31" s="30">
        <v>0</v>
      </c>
      <c r="S31" s="31"/>
      <c r="T31" s="32">
        <v>0</v>
      </c>
      <c r="U31" s="32">
        <v>0</v>
      </c>
      <c r="V31" s="32">
        <f t="shared" ref="V31" si="15">R31-S31+T31+U31</f>
        <v>0</v>
      </c>
      <c r="W31" s="32">
        <v>0</v>
      </c>
      <c r="X31" s="27" t="e">
        <f t="shared" ref="X31" si="16">W31/V31</f>
        <v>#DIV/0!</v>
      </c>
      <c r="Y31" s="32">
        <v>0</v>
      </c>
      <c r="Z31" s="27" t="e">
        <f t="shared" ref="Z31" si="17">Y31/V31</f>
        <v>#DIV/0!</v>
      </c>
      <c r="AA31" s="32">
        <v>0</v>
      </c>
      <c r="AB31" s="27" t="e">
        <f t="shared" ref="AB31" si="18">AA31/V31</f>
        <v>#DIV/0!</v>
      </c>
      <c r="AML31"/>
    </row>
    <row r="32" spans="1:52 1026:1026" s="13" customFormat="1" ht="30.6" x14ac:dyDescent="0.25">
      <c r="A32" s="17" t="s">
        <v>67</v>
      </c>
      <c r="B32" s="18" t="s">
        <v>33</v>
      </c>
      <c r="C32" s="17" t="s">
        <v>50</v>
      </c>
      <c r="D32" s="17" t="s">
        <v>61</v>
      </c>
      <c r="E32" s="17" t="s">
        <v>51</v>
      </c>
      <c r="F32" s="17" t="s">
        <v>62</v>
      </c>
      <c r="G32" s="17" t="s">
        <v>89</v>
      </c>
      <c r="H32" s="18" t="s">
        <v>34</v>
      </c>
      <c r="I32" s="18" t="s">
        <v>94</v>
      </c>
      <c r="J32" s="18" t="s">
        <v>103</v>
      </c>
      <c r="K32" s="17">
        <v>1</v>
      </c>
      <c r="L32" s="17" t="s">
        <v>52</v>
      </c>
      <c r="M32" s="18" t="s">
        <v>36</v>
      </c>
      <c r="N32" s="17">
        <v>3</v>
      </c>
      <c r="O32" s="30"/>
      <c r="P32" s="31"/>
      <c r="Q32" s="31"/>
      <c r="R32" s="30">
        <v>0</v>
      </c>
      <c r="S32" s="31"/>
      <c r="T32" s="32">
        <v>1227404.69</v>
      </c>
      <c r="U32" s="32">
        <v>0</v>
      </c>
      <c r="V32" s="32">
        <f t="shared" ref="V32" si="19">R32-S32+T32+U32</f>
        <v>1227404.69</v>
      </c>
      <c r="W32" s="32">
        <v>1227404.69</v>
      </c>
      <c r="X32" s="27">
        <f t="shared" ref="X32" si="20">W32/V32</f>
        <v>1</v>
      </c>
      <c r="Y32" s="32">
        <v>1209928.74</v>
      </c>
      <c r="Z32" s="27">
        <f t="shared" ref="Z32" si="21">Y32/V32</f>
        <v>0.98576186799481758</v>
      </c>
      <c r="AA32" s="32">
        <v>1209917.4099999999</v>
      </c>
      <c r="AB32" s="27">
        <f t="shared" ref="AB32" si="22">AA32/V32</f>
        <v>0.98575263713551553</v>
      </c>
      <c r="AML32"/>
    </row>
    <row r="33" spans="1:52 1026:1026" s="13" customFormat="1" ht="30.6" x14ac:dyDescent="0.25">
      <c r="A33" s="17" t="s">
        <v>67</v>
      </c>
      <c r="B33" s="18" t="s">
        <v>33</v>
      </c>
      <c r="C33" s="17" t="s">
        <v>50</v>
      </c>
      <c r="D33" s="17" t="s">
        <v>63</v>
      </c>
      <c r="E33" s="17" t="s">
        <v>51</v>
      </c>
      <c r="F33" s="17" t="s">
        <v>38</v>
      </c>
      <c r="G33" s="17" t="s">
        <v>89</v>
      </c>
      <c r="H33" s="18" t="s">
        <v>34</v>
      </c>
      <c r="I33" s="18" t="s">
        <v>39</v>
      </c>
      <c r="J33" s="18" t="s">
        <v>134</v>
      </c>
      <c r="K33" s="17">
        <v>1</v>
      </c>
      <c r="L33" s="17" t="s">
        <v>52</v>
      </c>
      <c r="M33" s="18" t="s">
        <v>36</v>
      </c>
      <c r="N33" s="17">
        <v>1</v>
      </c>
      <c r="O33" s="30"/>
      <c r="P33" s="31"/>
      <c r="Q33" s="31"/>
      <c r="R33" s="30">
        <v>0</v>
      </c>
      <c r="S33" s="31"/>
      <c r="T33" s="32">
        <v>0</v>
      </c>
      <c r="U33" s="32">
        <v>0</v>
      </c>
      <c r="V33" s="32">
        <f t="shared" ref="V33:V34" si="23">R33-S33+T33+U33</f>
        <v>0</v>
      </c>
      <c r="W33" s="32">
        <v>0</v>
      </c>
      <c r="X33" s="27" t="e">
        <f t="shared" ref="X33:X34" si="24">W33/V33</f>
        <v>#DIV/0!</v>
      </c>
      <c r="Y33" s="32">
        <v>0</v>
      </c>
      <c r="Z33" s="27" t="e">
        <f t="shared" ref="Z33:Z34" si="25">Y33/V33</f>
        <v>#DIV/0!</v>
      </c>
      <c r="AA33" s="32">
        <v>0</v>
      </c>
      <c r="AB33" s="27" t="e">
        <f t="shared" ref="AB33:AB34" si="26">AA33/V33</f>
        <v>#DIV/0!</v>
      </c>
      <c r="AML33"/>
    </row>
    <row r="34" spans="1:52 1026:1026" s="13" customFormat="1" ht="30.6" x14ac:dyDescent="0.25">
      <c r="A34" s="17" t="s">
        <v>67</v>
      </c>
      <c r="B34" s="18" t="s">
        <v>33</v>
      </c>
      <c r="C34" s="17" t="s">
        <v>50</v>
      </c>
      <c r="D34" s="17" t="s">
        <v>64</v>
      </c>
      <c r="E34" s="17" t="s">
        <v>51</v>
      </c>
      <c r="F34" s="17" t="s">
        <v>65</v>
      </c>
      <c r="G34" s="17" t="s">
        <v>89</v>
      </c>
      <c r="H34" s="18" t="s">
        <v>34</v>
      </c>
      <c r="I34" s="18" t="s">
        <v>35</v>
      </c>
      <c r="J34" s="18" t="s">
        <v>104</v>
      </c>
      <c r="K34" s="17">
        <v>1</v>
      </c>
      <c r="L34" s="17" t="s">
        <v>52</v>
      </c>
      <c r="M34" s="18" t="s">
        <v>36</v>
      </c>
      <c r="N34" s="17">
        <v>3</v>
      </c>
      <c r="O34" s="30"/>
      <c r="P34" s="31"/>
      <c r="Q34" s="31"/>
      <c r="R34" s="30">
        <v>0</v>
      </c>
      <c r="S34" s="31"/>
      <c r="T34" s="32">
        <v>267369.94</v>
      </c>
      <c r="U34" s="32">
        <v>0</v>
      </c>
      <c r="V34" s="32">
        <f t="shared" si="23"/>
        <v>267369.94</v>
      </c>
      <c r="W34" s="32">
        <v>262699.40000000002</v>
      </c>
      <c r="X34" s="27">
        <f t="shared" si="24"/>
        <v>0.98253154412197574</v>
      </c>
      <c r="Y34" s="32">
        <v>188489.16</v>
      </c>
      <c r="Z34" s="27">
        <f t="shared" si="25"/>
        <v>0.70497513669636913</v>
      </c>
      <c r="AA34" s="32">
        <v>176913.59</v>
      </c>
      <c r="AB34" s="27">
        <f t="shared" si="26"/>
        <v>0.66168092793079125</v>
      </c>
      <c r="AML34"/>
    </row>
    <row r="35" spans="1:52 1026:1026" s="13" customFormat="1" ht="40.799999999999997" x14ac:dyDescent="0.25">
      <c r="A35" s="17" t="s">
        <v>117</v>
      </c>
      <c r="B35" s="18" t="s">
        <v>118</v>
      </c>
      <c r="C35" s="17" t="s">
        <v>54</v>
      </c>
      <c r="D35" s="17" t="s">
        <v>55</v>
      </c>
      <c r="E35" s="17" t="s">
        <v>119</v>
      </c>
      <c r="F35" s="17" t="s">
        <v>120</v>
      </c>
      <c r="G35" s="17" t="s">
        <v>88</v>
      </c>
      <c r="H35" s="18" t="s">
        <v>121</v>
      </c>
      <c r="I35" s="18" t="s">
        <v>122</v>
      </c>
      <c r="J35" s="18" t="s">
        <v>123</v>
      </c>
      <c r="K35" s="17">
        <v>2</v>
      </c>
      <c r="L35" s="17" t="s">
        <v>52</v>
      </c>
      <c r="M35" s="18" t="s">
        <v>36</v>
      </c>
      <c r="N35" s="17">
        <v>3</v>
      </c>
      <c r="O35" s="30"/>
      <c r="P35" s="31"/>
      <c r="Q35" s="31"/>
      <c r="R35" s="30">
        <v>0</v>
      </c>
      <c r="S35" s="31"/>
      <c r="T35" s="32">
        <v>35933015</v>
      </c>
      <c r="U35" s="32">
        <v>0</v>
      </c>
      <c r="V35" s="32">
        <f t="shared" si="14"/>
        <v>35933015</v>
      </c>
      <c r="W35" s="32">
        <v>35931439.079999998</v>
      </c>
      <c r="X35" s="27">
        <f t="shared" si="11"/>
        <v>0.99995614283966983</v>
      </c>
      <c r="Y35" s="32">
        <v>35931438.869999997</v>
      </c>
      <c r="Z35" s="27">
        <f t="shared" si="12"/>
        <v>0.99995613699546215</v>
      </c>
      <c r="AA35" s="32">
        <v>34458363.420000002</v>
      </c>
      <c r="AB35" s="27">
        <f t="shared" si="13"/>
        <v>0.95896109524903494</v>
      </c>
      <c r="AML35"/>
    </row>
    <row r="36" spans="1:52 1026:1026" x14ac:dyDescent="0.25">
      <c r="A36" s="35" t="s">
        <v>45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  <c r="O36" s="23">
        <f>SUM(O10:O35)</f>
        <v>0</v>
      </c>
      <c r="P36" s="1"/>
      <c r="Q36" s="1"/>
      <c r="R36" s="14">
        <f>SUM(R10:R35)</f>
        <v>0</v>
      </c>
      <c r="S36" s="1"/>
      <c r="T36" s="14">
        <f>SUM(T10:T35)</f>
        <v>960811143.26000023</v>
      </c>
      <c r="U36" s="14">
        <f>SUM(U10:U35)</f>
        <v>102504.44</v>
      </c>
      <c r="V36" s="14">
        <f>SUM(V10:V35)</f>
        <v>960913647.70000017</v>
      </c>
      <c r="W36" s="14">
        <f>SUM(W10:W35)</f>
        <v>899604429.99000013</v>
      </c>
      <c r="X36" s="27">
        <f>W36/V36</f>
        <v>0.93619695395445046</v>
      </c>
      <c r="Y36" s="14">
        <f>SUM(Y10:Y35)</f>
        <v>854325043.63999999</v>
      </c>
      <c r="Z36" s="27">
        <f>Y36/V36</f>
        <v>0.88907577250554626</v>
      </c>
      <c r="AA36" s="14">
        <f>SUM(AA10:AA35)</f>
        <v>833531667.53999996</v>
      </c>
      <c r="AB36" s="27">
        <f>AA36/V36</f>
        <v>0.86743660008899237</v>
      </c>
    </row>
    <row r="37" spans="1:52 1026:1026" x14ac:dyDescent="0.25">
      <c r="A37" s="25" t="s">
        <v>85</v>
      </c>
      <c r="B37" s="44" t="s">
        <v>87</v>
      </c>
      <c r="C37" s="44"/>
      <c r="D37" s="44"/>
      <c r="E37" s="44"/>
      <c r="F37" s="44"/>
      <c r="G37" s="44"/>
      <c r="H37" s="44"/>
      <c r="I37" s="44"/>
      <c r="J37" s="44"/>
      <c r="T37" s="20"/>
      <c r="U37" s="20"/>
      <c r="V37" s="20"/>
      <c r="W37" s="20"/>
      <c r="X37" s="21"/>
      <c r="Y37" s="20"/>
      <c r="Z37" s="20"/>
      <c r="AA37" s="22"/>
      <c r="AB37" s="21"/>
    </row>
    <row r="38" spans="1:52 1026:1026" x14ac:dyDescent="0.25">
      <c r="B38" s="45" t="s">
        <v>86</v>
      </c>
      <c r="C38" s="45"/>
      <c r="D38" s="45"/>
      <c r="E38" s="45"/>
      <c r="F38" s="45"/>
      <c r="G38" s="45"/>
      <c r="H38" s="45"/>
      <c r="I38" s="45"/>
      <c r="J38" s="45"/>
    </row>
    <row r="39" spans="1:52 1026:1026" x14ac:dyDescent="0.25">
      <c r="W39" s="15"/>
    </row>
    <row r="40" spans="1:52 1026:1026" x14ac:dyDescent="0.25">
      <c r="W40" s="15"/>
    </row>
    <row r="44" spans="1:52 1026:1026" x14ac:dyDescent="0.25">
      <c r="AZ44" s="11">
        <v>4172.4399999999996</v>
      </c>
    </row>
  </sheetData>
  <mergeCells count="23">
    <mergeCell ref="B37:J37"/>
    <mergeCell ref="B38:J38"/>
    <mergeCell ref="C2:J2"/>
    <mergeCell ref="C3:L3"/>
    <mergeCell ref="C4:J4"/>
    <mergeCell ref="L8:M8"/>
    <mergeCell ref="H8:J8"/>
    <mergeCell ref="C8:D9"/>
    <mergeCell ref="E8:G9"/>
    <mergeCell ref="N8:N9"/>
    <mergeCell ref="A36:N36"/>
    <mergeCell ref="A6:AB6"/>
    <mergeCell ref="A7:N7"/>
    <mergeCell ref="O7:O8"/>
    <mergeCell ref="P7:Q7"/>
    <mergeCell ref="R7:R8"/>
    <mergeCell ref="S7:S8"/>
    <mergeCell ref="T7:U7"/>
    <mergeCell ref="V7:V8"/>
    <mergeCell ref="W7:AB7"/>
    <mergeCell ref="A8:B8"/>
    <mergeCell ref="I9:J9"/>
    <mergeCell ref="K8:K9"/>
  </mergeCells>
  <phoneticPr fontId="10" type="noConversion"/>
  <printOptions horizontalCentered="1"/>
  <pageMargins left="0.196527777777778" right="0.196527777777778" top="0.39374999999999999" bottom="0.196527777777778" header="0.51180555555555496" footer="0.51180555555555496"/>
  <pageSetup paperSize="9" scale="50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92FC51EF9B64197AA67613AED1DDF" ma:contentTypeVersion="12" ma:contentTypeDescription="Create a new document." ma:contentTypeScope="" ma:versionID="351e50fd86127c561471074d218c9d80">
  <xsd:schema xmlns:xsd="http://www.w3.org/2001/XMLSchema" xmlns:xs="http://www.w3.org/2001/XMLSchema" xmlns:p="http://schemas.microsoft.com/office/2006/metadata/properties" xmlns:ns3="fed02734-a752-47ba-8936-a432a7118a7e" xmlns:ns4="5705cfee-9805-40b2-bb93-857057e68a02" targetNamespace="http://schemas.microsoft.com/office/2006/metadata/properties" ma:root="true" ma:fieldsID="282f60623dbddc1ce77351ef365efd86" ns3:_="" ns4:_="">
    <xsd:import namespace="fed02734-a752-47ba-8936-a432a7118a7e"/>
    <xsd:import namespace="5705cfee-9805-40b2-bb93-857057e68a02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02734-a752-47ba-8936-a432a7118a7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5cfee-9805-40b2-bb93-857057e68a0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d02734-a752-47ba-8936-a432a7118a7e" xsi:nil="true"/>
  </documentManagement>
</p:properties>
</file>

<file path=customXml/itemProps1.xml><?xml version="1.0" encoding="utf-8"?>
<ds:datastoreItem xmlns:ds="http://schemas.openxmlformats.org/officeDocument/2006/customXml" ds:itemID="{AA5D6988-859C-4868-A7D9-48F45AB43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02734-a752-47ba-8936-a432a7118a7e"/>
    <ds:schemaRef ds:uri="5705cfee-9805-40b2-bb93-857057e68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9D59B5-A406-4E1D-AB11-65344662DE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39F099-435D-4DBE-BF86-23830D250CC8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705cfee-9805-40b2-bb93-857057e68a02"/>
    <ds:schemaRef ds:uri="fed02734-a752-47ba-8936-a432a7118a7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 2024 (SJMG - 090013)</vt:lpstr>
      <vt:lpstr>'NOV 2024 (SJMG - 090013)'!Area_de_impressao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De Figueiredo Gomes</dc:creator>
  <cp:lastModifiedBy>Cristiane</cp:lastModifiedBy>
  <cp:revision>1</cp:revision>
  <cp:lastPrinted>2023-03-10T22:39:15Z</cp:lastPrinted>
  <dcterms:created xsi:type="dcterms:W3CDTF">2023-03-10T17:40:03Z</dcterms:created>
  <dcterms:modified xsi:type="dcterms:W3CDTF">2024-12-13T19:47:49Z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0x01010053692FC51EF9B64197AA67613AED1DDF</vt:lpwstr>
  </property>
</Properties>
</file>