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codeName="EstaPastaDeTrabalho"/>
  <mc:AlternateContent xmlns:mc="http://schemas.openxmlformats.org/markup-compatibility/2006">
    <mc:Choice Requires="x15">
      <x15ac:absPath xmlns:x15ac="http://schemas.microsoft.com/office/spreadsheetml/2010/11/ac" url="C:\Users\Positivo\Desktop\"/>
    </mc:Choice>
  </mc:AlternateContent>
  <xr:revisionPtr revIDLastSave="0" documentId="8_{BAAD4039-DA11-41B2-8B5D-48261F88F8D5}" xr6:coauthVersionLast="45" xr6:coauthVersionMax="45" xr10:uidLastSave="{00000000-0000-0000-0000-000000000000}"/>
  <bookViews>
    <workbookView xWindow="-120" yWindow="-120" windowWidth="20730" windowHeight="11160" tabRatio="500" xr2:uid="{00000000-000D-0000-FFFF-FFFF00000000}"/>
  </bookViews>
  <sheets>
    <sheet name="PREENCHER" sheetId="1" r:id="rId1"/>
    <sheet name="Média 1º, 2º e 3º" sheetId="2" state="hidden" r:id="rId2"/>
    <sheet name="Média 2º, 3º e 4º" sheetId="3" state="hidden" r:id="rId3"/>
    <sheet name="Média 3º, 4º e 5º" sheetId="4" state="hidden" r:id="rId4"/>
    <sheet name="Média 4º, 5º e 6º" sheetId="5" state="hidden" r:id="rId5"/>
  </sheets>
  <definedNames>
    <definedName name="_xlnm.Print_Area" localSheetId="0">PREENCHER!$A$4:$V$76</definedName>
    <definedName name="_xlnm.Print_Titles" localSheetId="0">PREENCHER!$6:$7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  <xcalcf:feature name="microsoft.com:LAMBDA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S67" i="5" l="1"/>
  <c r="O67" i="5"/>
  <c r="P67" i="5" s="1"/>
  <c r="N67" i="5"/>
  <c r="M67" i="5"/>
  <c r="L67" i="5"/>
  <c r="K67" i="5"/>
  <c r="J67" i="5"/>
  <c r="I67" i="5"/>
  <c r="H67" i="5"/>
  <c r="G67" i="5"/>
  <c r="F67" i="5"/>
  <c r="E67" i="5"/>
  <c r="T67" i="5" s="1"/>
  <c r="U67" i="5" s="1"/>
  <c r="D67" i="5"/>
  <c r="C67" i="5"/>
  <c r="B67" i="5"/>
  <c r="A67" i="5"/>
  <c r="N66" i="5"/>
  <c r="M66" i="5"/>
  <c r="L66" i="5"/>
  <c r="K66" i="5"/>
  <c r="J66" i="5"/>
  <c r="I66" i="5"/>
  <c r="H66" i="5"/>
  <c r="G66" i="5"/>
  <c r="F66" i="5"/>
  <c r="E66" i="5"/>
  <c r="D66" i="5"/>
  <c r="C66" i="5"/>
  <c r="B66" i="5"/>
  <c r="A66" i="5"/>
  <c r="O65" i="5"/>
  <c r="N65" i="5"/>
  <c r="M65" i="5"/>
  <c r="L65" i="5"/>
  <c r="K65" i="5"/>
  <c r="J65" i="5"/>
  <c r="I65" i="5"/>
  <c r="H65" i="5"/>
  <c r="G65" i="5"/>
  <c r="F65" i="5"/>
  <c r="E65" i="5"/>
  <c r="T65" i="5" s="1"/>
  <c r="D65" i="5"/>
  <c r="C65" i="5"/>
  <c r="B65" i="5"/>
  <c r="A65" i="5"/>
  <c r="T64" i="5"/>
  <c r="U64" i="5" s="1"/>
  <c r="O64" i="5"/>
  <c r="N64" i="5"/>
  <c r="M64" i="5"/>
  <c r="L64" i="5"/>
  <c r="K64" i="5"/>
  <c r="J64" i="5"/>
  <c r="I64" i="5"/>
  <c r="H64" i="5"/>
  <c r="G64" i="5"/>
  <c r="F64" i="5"/>
  <c r="E64" i="5"/>
  <c r="S64" i="5" s="1"/>
  <c r="D64" i="5"/>
  <c r="P64" i="5" s="1"/>
  <c r="C64" i="5"/>
  <c r="B64" i="5"/>
  <c r="A64" i="5"/>
  <c r="U63" i="5"/>
  <c r="O63" i="5"/>
  <c r="P63" i="5" s="1"/>
  <c r="N63" i="5"/>
  <c r="M63" i="5"/>
  <c r="L63" i="5"/>
  <c r="K63" i="5"/>
  <c r="J63" i="5"/>
  <c r="I63" i="5"/>
  <c r="H63" i="5"/>
  <c r="G63" i="5"/>
  <c r="F63" i="5"/>
  <c r="E63" i="5"/>
  <c r="T63" i="5" s="1"/>
  <c r="D63" i="5"/>
  <c r="C63" i="5"/>
  <c r="B63" i="5"/>
  <c r="A63" i="5"/>
  <c r="S62" i="5"/>
  <c r="N62" i="5"/>
  <c r="M62" i="5"/>
  <c r="L62" i="5"/>
  <c r="K62" i="5"/>
  <c r="J62" i="5"/>
  <c r="I62" i="5"/>
  <c r="H62" i="5"/>
  <c r="G62" i="5"/>
  <c r="F62" i="5"/>
  <c r="E62" i="5"/>
  <c r="O62" i="5" s="1"/>
  <c r="D62" i="5"/>
  <c r="P62" i="5" s="1"/>
  <c r="C62" i="5"/>
  <c r="B62" i="5"/>
  <c r="A62" i="5"/>
  <c r="S61" i="5"/>
  <c r="N61" i="5"/>
  <c r="M61" i="5"/>
  <c r="L61" i="5"/>
  <c r="K61" i="5"/>
  <c r="J61" i="5"/>
  <c r="I61" i="5"/>
  <c r="H61" i="5"/>
  <c r="G61" i="5"/>
  <c r="F61" i="5"/>
  <c r="E61" i="5"/>
  <c r="D61" i="5"/>
  <c r="C61" i="5"/>
  <c r="B61" i="5"/>
  <c r="A61" i="5"/>
  <c r="T60" i="5"/>
  <c r="O60" i="5"/>
  <c r="N60" i="5"/>
  <c r="M60" i="5"/>
  <c r="L60" i="5"/>
  <c r="K60" i="5"/>
  <c r="J60" i="5"/>
  <c r="I60" i="5"/>
  <c r="H60" i="5"/>
  <c r="G60" i="5"/>
  <c r="F60" i="5"/>
  <c r="E60" i="5"/>
  <c r="S60" i="5" s="1"/>
  <c r="D60" i="5"/>
  <c r="C60" i="5"/>
  <c r="B60" i="5"/>
  <c r="A60" i="5"/>
  <c r="T59" i="5"/>
  <c r="N59" i="5"/>
  <c r="M59" i="5"/>
  <c r="L59" i="5"/>
  <c r="K59" i="5"/>
  <c r="J59" i="5"/>
  <c r="I59" i="5"/>
  <c r="H59" i="5"/>
  <c r="G59" i="5"/>
  <c r="F59" i="5"/>
  <c r="E59" i="5"/>
  <c r="D59" i="5"/>
  <c r="C59" i="5"/>
  <c r="B59" i="5"/>
  <c r="A59" i="5"/>
  <c r="P58" i="5"/>
  <c r="N58" i="5"/>
  <c r="M58" i="5"/>
  <c r="L58" i="5"/>
  <c r="K58" i="5"/>
  <c r="J58" i="5"/>
  <c r="I58" i="5"/>
  <c r="H58" i="5"/>
  <c r="G58" i="5"/>
  <c r="F58" i="5"/>
  <c r="E58" i="5"/>
  <c r="O58" i="5" s="1"/>
  <c r="D58" i="5"/>
  <c r="C58" i="5"/>
  <c r="B58" i="5"/>
  <c r="A58" i="5"/>
  <c r="S57" i="5"/>
  <c r="N57" i="5"/>
  <c r="M57" i="5"/>
  <c r="L57" i="5"/>
  <c r="K57" i="5"/>
  <c r="J57" i="5"/>
  <c r="I57" i="5"/>
  <c r="H57" i="5"/>
  <c r="G57" i="5"/>
  <c r="F57" i="5"/>
  <c r="E57" i="5"/>
  <c r="D57" i="5"/>
  <c r="C57" i="5"/>
  <c r="B57" i="5"/>
  <c r="A57" i="5"/>
  <c r="U56" i="5"/>
  <c r="T56" i="5"/>
  <c r="O56" i="5"/>
  <c r="P56" i="5" s="1"/>
  <c r="N56" i="5"/>
  <c r="M56" i="5"/>
  <c r="L56" i="5"/>
  <c r="K56" i="5"/>
  <c r="J56" i="5"/>
  <c r="I56" i="5"/>
  <c r="H56" i="5"/>
  <c r="G56" i="5"/>
  <c r="F56" i="5"/>
  <c r="E56" i="5"/>
  <c r="S56" i="5" s="1"/>
  <c r="D56" i="5"/>
  <c r="C56" i="5"/>
  <c r="B56" i="5"/>
  <c r="A56" i="5"/>
  <c r="N55" i="5"/>
  <c r="M55" i="5"/>
  <c r="L55" i="5"/>
  <c r="K55" i="5"/>
  <c r="J55" i="5"/>
  <c r="I55" i="5"/>
  <c r="H55" i="5"/>
  <c r="G55" i="5"/>
  <c r="F55" i="5"/>
  <c r="E55" i="5"/>
  <c r="D55" i="5"/>
  <c r="C55" i="5"/>
  <c r="B55" i="5"/>
  <c r="A55" i="5"/>
  <c r="T54" i="5"/>
  <c r="N54" i="5"/>
  <c r="M54" i="5"/>
  <c r="L54" i="5"/>
  <c r="K54" i="5"/>
  <c r="J54" i="5"/>
  <c r="I54" i="5"/>
  <c r="H54" i="5"/>
  <c r="G54" i="5"/>
  <c r="F54" i="5"/>
  <c r="E54" i="5"/>
  <c r="D54" i="5"/>
  <c r="C54" i="5"/>
  <c r="B54" i="5"/>
  <c r="A54" i="5"/>
  <c r="O53" i="5"/>
  <c r="U53" i="5" s="1"/>
  <c r="N53" i="5"/>
  <c r="M53" i="5"/>
  <c r="L53" i="5"/>
  <c r="K53" i="5"/>
  <c r="J53" i="5"/>
  <c r="I53" i="5"/>
  <c r="H53" i="5"/>
  <c r="G53" i="5"/>
  <c r="F53" i="5"/>
  <c r="E53" i="5"/>
  <c r="T53" i="5" s="1"/>
  <c r="D53" i="5"/>
  <c r="P53" i="5" s="1"/>
  <c r="C53" i="5"/>
  <c r="B53" i="5"/>
  <c r="A53" i="5"/>
  <c r="U52" i="5"/>
  <c r="T52" i="5"/>
  <c r="O52" i="5"/>
  <c r="N52" i="5"/>
  <c r="M52" i="5"/>
  <c r="L52" i="5"/>
  <c r="K52" i="5"/>
  <c r="J52" i="5"/>
  <c r="I52" i="5"/>
  <c r="H52" i="5"/>
  <c r="G52" i="5"/>
  <c r="F52" i="5"/>
  <c r="E52" i="5"/>
  <c r="S52" i="5" s="1"/>
  <c r="D52" i="5"/>
  <c r="P52" i="5" s="1"/>
  <c r="C52" i="5"/>
  <c r="B52" i="5"/>
  <c r="A52" i="5"/>
  <c r="S51" i="5"/>
  <c r="O51" i="5"/>
  <c r="P51" i="5" s="1"/>
  <c r="N51" i="5"/>
  <c r="M51" i="5"/>
  <c r="L51" i="5"/>
  <c r="K51" i="5"/>
  <c r="J51" i="5"/>
  <c r="I51" i="5"/>
  <c r="H51" i="5"/>
  <c r="G51" i="5"/>
  <c r="F51" i="5"/>
  <c r="E51" i="5"/>
  <c r="T51" i="5" s="1"/>
  <c r="U51" i="5" s="1"/>
  <c r="D51" i="5"/>
  <c r="C51" i="5"/>
  <c r="B51" i="5"/>
  <c r="A51" i="5"/>
  <c r="S50" i="5"/>
  <c r="N50" i="5"/>
  <c r="M50" i="5"/>
  <c r="L50" i="5"/>
  <c r="K50" i="5"/>
  <c r="J50" i="5"/>
  <c r="I50" i="5"/>
  <c r="H50" i="5"/>
  <c r="G50" i="5"/>
  <c r="F50" i="5"/>
  <c r="E50" i="5"/>
  <c r="D50" i="5"/>
  <c r="C50" i="5"/>
  <c r="B50" i="5"/>
  <c r="A50" i="5"/>
  <c r="O49" i="5"/>
  <c r="N49" i="5"/>
  <c r="M49" i="5"/>
  <c r="L49" i="5"/>
  <c r="K49" i="5"/>
  <c r="J49" i="5"/>
  <c r="I49" i="5"/>
  <c r="H49" i="5"/>
  <c r="G49" i="5"/>
  <c r="F49" i="5"/>
  <c r="E49" i="5"/>
  <c r="T49" i="5" s="1"/>
  <c r="D49" i="5"/>
  <c r="C49" i="5"/>
  <c r="B49" i="5"/>
  <c r="A49" i="5"/>
  <c r="T48" i="5"/>
  <c r="U48" i="5" s="1"/>
  <c r="O48" i="5"/>
  <c r="N48" i="5"/>
  <c r="M48" i="5"/>
  <c r="L48" i="5"/>
  <c r="K48" i="5"/>
  <c r="J48" i="5"/>
  <c r="I48" i="5"/>
  <c r="H48" i="5"/>
  <c r="G48" i="5"/>
  <c r="F48" i="5"/>
  <c r="E48" i="5"/>
  <c r="S48" i="5" s="1"/>
  <c r="D48" i="5"/>
  <c r="P48" i="5" s="1"/>
  <c r="C48" i="5"/>
  <c r="B48" i="5"/>
  <c r="A48" i="5"/>
  <c r="U47" i="5"/>
  <c r="O47" i="5"/>
  <c r="P47" i="5" s="1"/>
  <c r="N47" i="5"/>
  <c r="M47" i="5"/>
  <c r="L47" i="5"/>
  <c r="K47" i="5"/>
  <c r="J47" i="5"/>
  <c r="I47" i="5"/>
  <c r="H47" i="5"/>
  <c r="G47" i="5"/>
  <c r="F47" i="5"/>
  <c r="E47" i="5"/>
  <c r="T47" i="5" s="1"/>
  <c r="D47" i="5"/>
  <c r="C47" i="5"/>
  <c r="B47" i="5"/>
  <c r="A47" i="5"/>
  <c r="S46" i="5"/>
  <c r="N46" i="5"/>
  <c r="M46" i="5"/>
  <c r="L46" i="5"/>
  <c r="K46" i="5"/>
  <c r="J46" i="5"/>
  <c r="I46" i="5"/>
  <c r="H46" i="5"/>
  <c r="G46" i="5"/>
  <c r="F46" i="5"/>
  <c r="E46" i="5"/>
  <c r="O46" i="5" s="1"/>
  <c r="D46" i="5"/>
  <c r="P46" i="5" s="1"/>
  <c r="C46" i="5"/>
  <c r="B46" i="5"/>
  <c r="A46" i="5"/>
  <c r="N45" i="5"/>
  <c r="M45" i="5"/>
  <c r="L45" i="5"/>
  <c r="K45" i="5"/>
  <c r="J45" i="5"/>
  <c r="I45" i="5"/>
  <c r="H45" i="5"/>
  <c r="G45" i="5"/>
  <c r="F45" i="5"/>
  <c r="E45" i="5"/>
  <c r="D45" i="5"/>
  <c r="C45" i="5"/>
  <c r="B45" i="5"/>
  <c r="A45" i="5"/>
  <c r="T44" i="5"/>
  <c r="O44" i="5"/>
  <c r="N44" i="5"/>
  <c r="M44" i="5"/>
  <c r="L44" i="5"/>
  <c r="K44" i="5"/>
  <c r="J44" i="5"/>
  <c r="I44" i="5"/>
  <c r="H44" i="5"/>
  <c r="G44" i="5"/>
  <c r="F44" i="5"/>
  <c r="E44" i="5"/>
  <c r="S44" i="5" s="1"/>
  <c r="D44" i="5"/>
  <c r="C44" i="5"/>
  <c r="B44" i="5"/>
  <c r="A44" i="5"/>
  <c r="N43" i="5"/>
  <c r="M43" i="5"/>
  <c r="L43" i="5"/>
  <c r="K43" i="5"/>
  <c r="J43" i="5"/>
  <c r="I43" i="5"/>
  <c r="H43" i="5"/>
  <c r="G43" i="5"/>
  <c r="F43" i="5"/>
  <c r="E43" i="5"/>
  <c r="D43" i="5"/>
  <c r="C43" i="5"/>
  <c r="B43" i="5"/>
  <c r="A43" i="5"/>
  <c r="P42" i="5"/>
  <c r="N42" i="5"/>
  <c r="M42" i="5"/>
  <c r="L42" i="5"/>
  <c r="K42" i="5"/>
  <c r="J42" i="5"/>
  <c r="I42" i="5"/>
  <c r="H42" i="5"/>
  <c r="G42" i="5"/>
  <c r="F42" i="5"/>
  <c r="E42" i="5"/>
  <c r="O42" i="5" s="1"/>
  <c r="D42" i="5"/>
  <c r="C42" i="5"/>
  <c r="B42" i="5"/>
  <c r="A42" i="5"/>
  <c r="S41" i="5"/>
  <c r="N41" i="5"/>
  <c r="M41" i="5"/>
  <c r="L41" i="5"/>
  <c r="K41" i="5"/>
  <c r="J41" i="5"/>
  <c r="I41" i="5"/>
  <c r="H41" i="5"/>
  <c r="G41" i="5"/>
  <c r="F41" i="5"/>
  <c r="E41" i="5"/>
  <c r="D41" i="5"/>
  <c r="C41" i="5"/>
  <c r="B41" i="5"/>
  <c r="A41" i="5"/>
  <c r="T40" i="5"/>
  <c r="O40" i="5"/>
  <c r="N40" i="5"/>
  <c r="M40" i="5"/>
  <c r="L40" i="5"/>
  <c r="K40" i="5"/>
  <c r="J40" i="5"/>
  <c r="I40" i="5"/>
  <c r="H40" i="5"/>
  <c r="G40" i="5"/>
  <c r="F40" i="5"/>
  <c r="E40" i="5"/>
  <c r="S40" i="5" s="1"/>
  <c r="D40" i="5"/>
  <c r="C40" i="5"/>
  <c r="B40" i="5"/>
  <c r="A40" i="5"/>
  <c r="S39" i="5"/>
  <c r="N39" i="5"/>
  <c r="M39" i="5"/>
  <c r="L39" i="5"/>
  <c r="K39" i="5"/>
  <c r="J39" i="5"/>
  <c r="I39" i="5"/>
  <c r="H39" i="5"/>
  <c r="G39" i="5"/>
  <c r="F39" i="5"/>
  <c r="E39" i="5"/>
  <c r="D39" i="5"/>
  <c r="C39" i="5"/>
  <c r="B39" i="5"/>
  <c r="A39" i="5"/>
  <c r="N38" i="5"/>
  <c r="M38" i="5"/>
  <c r="L38" i="5"/>
  <c r="K38" i="5"/>
  <c r="J38" i="5"/>
  <c r="I38" i="5"/>
  <c r="H38" i="5"/>
  <c r="G38" i="5"/>
  <c r="F38" i="5"/>
  <c r="E38" i="5"/>
  <c r="D38" i="5"/>
  <c r="C38" i="5"/>
  <c r="B38" i="5"/>
  <c r="A38" i="5"/>
  <c r="O37" i="5"/>
  <c r="U37" i="5" s="1"/>
  <c r="N37" i="5"/>
  <c r="M37" i="5"/>
  <c r="L37" i="5"/>
  <c r="K37" i="5"/>
  <c r="J37" i="5"/>
  <c r="I37" i="5"/>
  <c r="H37" i="5"/>
  <c r="G37" i="5"/>
  <c r="F37" i="5"/>
  <c r="E37" i="5"/>
  <c r="T37" i="5" s="1"/>
  <c r="D37" i="5"/>
  <c r="P37" i="5" s="1"/>
  <c r="C37" i="5"/>
  <c r="B37" i="5"/>
  <c r="A37" i="5"/>
  <c r="U36" i="5"/>
  <c r="T36" i="5"/>
  <c r="O36" i="5"/>
  <c r="N36" i="5"/>
  <c r="M36" i="5"/>
  <c r="L36" i="5"/>
  <c r="K36" i="5"/>
  <c r="J36" i="5"/>
  <c r="I36" i="5"/>
  <c r="H36" i="5"/>
  <c r="G36" i="5"/>
  <c r="F36" i="5"/>
  <c r="E36" i="5"/>
  <c r="S36" i="5" s="1"/>
  <c r="D36" i="5"/>
  <c r="P36" i="5" s="1"/>
  <c r="C36" i="5"/>
  <c r="B36" i="5"/>
  <c r="A36" i="5"/>
  <c r="S35" i="5"/>
  <c r="O35" i="5"/>
  <c r="P35" i="5" s="1"/>
  <c r="N35" i="5"/>
  <c r="M35" i="5"/>
  <c r="L35" i="5"/>
  <c r="K35" i="5"/>
  <c r="J35" i="5"/>
  <c r="I35" i="5"/>
  <c r="H35" i="5"/>
  <c r="G35" i="5"/>
  <c r="F35" i="5"/>
  <c r="E35" i="5"/>
  <c r="T35" i="5" s="1"/>
  <c r="U35" i="5" s="1"/>
  <c r="D35" i="5"/>
  <c r="C35" i="5"/>
  <c r="B35" i="5"/>
  <c r="A35" i="5"/>
  <c r="N34" i="5"/>
  <c r="M34" i="5"/>
  <c r="L34" i="5"/>
  <c r="K34" i="5"/>
  <c r="J34" i="5"/>
  <c r="I34" i="5"/>
  <c r="H34" i="5"/>
  <c r="G34" i="5"/>
  <c r="F34" i="5"/>
  <c r="E34" i="5"/>
  <c r="D34" i="5"/>
  <c r="C34" i="5"/>
  <c r="B34" i="5"/>
  <c r="A34" i="5"/>
  <c r="O33" i="5"/>
  <c r="N33" i="5"/>
  <c r="M33" i="5"/>
  <c r="L33" i="5"/>
  <c r="K33" i="5"/>
  <c r="J33" i="5"/>
  <c r="I33" i="5"/>
  <c r="H33" i="5"/>
  <c r="G33" i="5"/>
  <c r="F33" i="5"/>
  <c r="E33" i="5"/>
  <c r="T33" i="5" s="1"/>
  <c r="D33" i="5"/>
  <c r="C33" i="5"/>
  <c r="B33" i="5"/>
  <c r="A33" i="5"/>
  <c r="T32" i="5"/>
  <c r="U32" i="5" s="1"/>
  <c r="O32" i="5"/>
  <c r="N32" i="5"/>
  <c r="M32" i="5"/>
  <c r="L32" i="5"/>
  <c r="K32" i="5"/>
  <c r="J32" i="5"/>
  <c r="I32" i="5"/>
  <c r="H32" i="5"/>
  <c r="G32" i="5"/>
  <c r="F32" i="5"/>
  <c r="E32" i="5"/>
  <c r="S32" i="5" s="1"/>
  <c r="D32" i="5"/>
  <c r="P32" i="5" s="1"/>
  <c r="C32" i="5"/>
  <c r="B32" i="5"/>
  <c r="A32" i="5"/>
  <c r="U31" i="5"/>
  <c r="O31" i="5"/>
  <c r="P31" i="5" s="1"/>
  <c r="N31" i="5"/>
  <c r="M31" i="5"/>
  <c r="L31" i="5"/>
  <c r="K31" i="5"/>
  <c r="J31" i="5"/>
  <c r="I31" i="5"/>
  <c r="H31" i="5"/>
  <c r="G31" i="5"/>
  <c r="F31" i="5"/>
  <c r="E31" i="5"/>
  <c r="T31" i="5" s="1"/>
  <c r="D31" i="5"/>
  <c r="C31" i="5"/>
  <c r="B31" i="5"/>
  <c r="A31" i="5"/>
  <c r="S30" i="5"/>
  <c r="N30" i="5"/>
  <c r="M30" i="5"/>
  <c r="L30" i="5"/>
  <c r="K30" i="5"/>
  <c r="J30" i="5"/>
  <c r="I30" i="5"/>
  <c r="H30" i="5"/>
  <c r="G30" i="5"/>
  <c r="F30" i="5"/>
  <c r="E30" i="5"/>
  <c r="O30" i="5" s="1"/>
  <c r="D30" i="5"/>
  <c r="P30" i="5" s="1"/>
  <c r="C30" i="5"/>
  <c r="B30" i="5"/>
  <c r="A30" i="5"/>
  <c r="S29" i="5"/>
  <c r="N29" i="5"/>
  <c r="M29" i="5"/>
  <c r="L29" i="5"/>
  <c r="K29" i="5"/>
  <c r="J29" i="5"/>
  <c r="I29" i="5"/>
  <c r="H29" i="5"/>
  <c r="G29" i="5"/>
  <c r="F29" i="5"/>
  <c r="E29" i="5"/>
  <c r="D29" i="5"/>
  <c r="C29" i="5"/>
  <c r="B29" i="5"/>
  <c r="A29" i="5"/>
  <c r="T28" i="5"/>
  <c r="O28" i="5"/>
  <c r="N28" i="5"/>
  <c r="M28" i="5"/>
  <c r="L28" i="5"/>
  <c r="K28" i="5"/>
  <c r="J28" i="5"/>
  <c r="I28" i="5"/>
  <c r="H28" i="5"/>
  <c r="G28" i="5"/>
  <c r="F28" i="5"/>
  <c r="E28" i="5"/>
  <c r="S28" i="5" s="1"/>
  <c r="D28" i="5"/>
  <c r="C28" i="5"/>
  <c r="B28" i="5"/>
  <c r="A28" i="5"/>
  <c r="T27" i="5"/>
  <c r="N27" i="5"/>
  <c r="M27" i="5"/>
  <c r="L27" i="5"/>
  <c r="K27" i="5"/>
  <c r="J27" i="5"/>
  <c r="I27" i="5"/>
  <c r="H27" i="5"/>
  <c r="G27" i="5"/>
  <c r="F27" i="5"/>
  <c r="E27" i="5"/>
  <c r="D27" i="5"/>
  <c r="C27" i="5"/>
  <c r="B27" i="5"/>
  <c r="A27" i="5"/>
  <c r="P26" i="5"/>
  <c r="N26" i="5"/>
  <c r="M26" i="5"/>
  <c r="L26" i="5"/>
  <c r="K26" i="5"/>
  <c r="J26" i="5"/>
  <c r="I26" i="5"/>
  <c r="H26" i="5"/>
  <c r="G26" i="5"/>
  <c r="F26" i="5"/>
  <c r="E26" i="5"/>
  <c r="O26" i="5" s="1"/>
  <c r="D26" i="5"/>
  <c r="C26" i="5"/>
  <c r="B26" i="5"/>
  <c r="A26" i="5"/>
  <c r="S25" i="5"/>
  <c r="N25" i="5"/>
  <c r="M25" i="5"/>
  <c r="L25" i="5"/>
  <c r="K25" i="5"/>
  <c r="J25" i="5"/>
  <c r="I25" i="5"/>
  <c r="H25" i="5"/>
  <c r="G25" i="5"/>
  <c r="F25" i="5"/>
  <c r="E25" i="5"/>
  <c r="D25" i="5"/>
  <c r="C25" i="5"/>
  <c r="B25" i="5"/>
  <c r="A25" i="5"/>
  <c r="U24" i="5"/>
  <c r="T24" i="5"/>
  <c r="O24" i="5"/>
  <c r="P24" i="5" s="1"/>
  <c r="N24" i="5"/>
  <c r="M24" i="5"/>
  <c r="L24" i="5"/>
  <c r="K24" i="5"/>
  <c r="J24" i="5"/>
  <c r="I24" i="5"/>
  <c r="H24" i="5"/>
  <c r="G24" i="5"/>
  <c r="F24" i="5"/>
  <c r="E24" i="5"/>
  <c r="S24" i="5" s="1"/>
  <c r="D24" i="5"/>
  <c r="C24" i="5"/>
  <c r="B24" i="5"/>
  <c r="A24" i="5"/>
  <c r="N23" i="5"/>
  <c r="M23" i="5"/>
  <c r="L23" i="5"/>
  <c r="K23" i="5"/>
  <c r="J23" i="5"/>
  <c r="I23" i="5"/>
  <c r="H23" i="5"/>
  <c r="G23" i="5"/>
  <c r="F23" i="5"/>
  <c r="E23" i="5"/>
  <c r="D23" i="5"/>
  <c r="C23" i="5"/>
  <c r="B23" i="5"/>
  <c r="A23" i="5"/>
  <c r="T22" i="5"/>
  <c r="N22" i="5"/>
  <c r="M22" i="5"/>
  <c r="L22" i="5"/>
  <c r="K22" i="5"/>
  <c r="J22" i="5"/>
  <c r="I22" i="5"/>
  <c r="H22" i="5"/>
  <c r="G22" i="5"/>
  <c r="F22" i="5"/>
  <c r="E22" i="5"/>
  <c r="D22" i="5"/>
  <c r="C22" i="5"/>
  <c r="B22" i="5"/>
  <c r="A22" i="5"/>
  <c r="O21" i="5"/>
  <c r="U21" i="5" s="1"/>
  <c r="N21" i="5"/>
  <c r="M21" i="5"/>
  <c r="L21" i="5"/>
  <c r="K21" i="5"/>
  <c r="J21" i="5"/>
  <c r="I21" i="5"/>
  <c r="H21" i="5"/>
  <c r="G21" i="5"/>
  <c r="F21" i="5"/>
  <c r="E21" i="5"/>
  <c r="T21" i="5" s="1"/>
  <c r="D21" i="5"/>
  <c r="P21" i="5" s="1"/>
  <c r="C21" i="5"/>
  <c r="B21" i="5"/>
  <c r="A21" i="5"/>
  <c r="U20" i="5"/>
  <c r="T20" i="5"/>
  <c r="O20" i="5"/>
  <c r="N20" i="5"/>
  <c r="M20" i="5"/>
  <c r="L20" i="5"/>
  <c r="K20" i="5"/>
  <c r="J20" i="5"/>
  <c r="I20" i="5"/>
  <c r="H20" i="5"/>
  <c r="G20" i="5"/>
  <c r="F20" i="5"/>
  <c r="E20" i="5"/>
  <c r="S20" i="5" s="1"/>
  <c r="D20" i="5"/>
  <c r="P20" i="5" s="1"/>
  <c r="C20" i="5"/>
  <c r="B20" i="5"/>
  <c r="A20" i="5"/>
  <c r="S19" i="5"/>
  <c r="O19" i="5"/>
  <c r="P19" i="5" s="1"/>
  <c r="N19" i="5"/>
  <c r="M19" i="5"/>
  <c r="L19" i="5"/>
  <c r="K19" i="5"/>
  <c r="J19" i="5"/>
  <c r="I19" i="5"/>
  <c r="H19" i="5"/>
  <c r="G19" i="5"/>
  <c r="F19" i="5"/>
  <c r="E19" i="5"/>
  <c r="T19" i="5" s="1"/>
  <c r="U19" i="5" s="1"/>
  <c r="D19" i="5"/>
  <c r="C19" i="5"/>
  <c r="B19" i="5"/>
  <c r="A19" i="5"/>
  <c r="S18" i="5"/>
  <c r="N18" i="5"/>
  <c r="M18" i="5"/>
  <c r="L18" i="5"/>
  <c r="K18" i="5"/>
  <c r="J18" i="5"/>
  <c r="I18" i="5"/>
  <c r="H18" i="5"/>
  <c r="G18" i="5"/>
  <c r="F18" i="5"/>
  <c r="E18" i="5"/>
  <c r="D18" i="5"/>
  <c r="C18" i="5"/>
  <c r="B18" i="5"/>
  <c r="A18" i="5"/>
  <c r="O17" i="5"/>
  <c r="N17" i="5"/>
  <c r="M17" i="5"/>
  <c r="L17" i="5"/>
  <c r="K17" i="5"/>
  <c r="J17" i="5"/>
  <c r="I17" i="5"/>
  <c r="H17" i="5"/>
  <c r="G17" i="5"/>
  <c r="F17" i="5"/>
  <c r="E17" i="5"/>
  <c r="T17" i="5" s="1"/>
  <c r="D17" i="5"/>
  <c r="C17" i="5"/>
  <c r="B17" i="5"/>
  <c r="A17" i="5"/>
  <c r="T16" i="5"/>
  <c r="U16" i="5" s="1"/>
  <c r="O16" i="5"/>
  <c r="N16" i="5"/>
  <c r="M16" i="5"/>
  <c r="L16" i="5"/>
  <c r="K16" i="5"/>
  <c r="J16" i="5"/>
  <c r="I16" i="5"/>
  <c r="H16" i="5"/>
  <c r="G16" i="5"/>
  <c r="F16" i="5"/>
  <c r="E16" i="5"/>
  <c r="S16" i="5" s="1"/>
  <c r="D16" i="5"/>
  <c r="P16" i="5" s="1"/>
  <c r="C16" i="5"/>
  <c r="B16" i="5"/>
  <c r="A16" i="5"/>
  <c r="U15" i="5"/>
  <c r="O15" i="5"/>
  <c r="P15" i="5" s="1"/>
  <c r="N15" i="5"/>
  <c r="M15" i="5"/>
  <c r="L15" i="5"/>
  <c r="K15" i="5"/>
  <c r="J15" i="5"/>
  <c r="I15" i="5"/>
  <c r="H15" i="5"/>
  <c r="G15" i="5"/>
  <c r="F15" i="5"/>
  <c r="E15" i="5"/>
  <c r="T15" i="5" s="1"/>
  <c r="D15" i="5"/>
  <c r="C15" i="5"/>
  <c r="B15" i="5"/>
  <c r="A15" i="5"/>
  <c r="S14" i="5"/>
  <c r="N14" i="5"/>
  <c r="M14" i="5"/>
  <c r="L14" i="5"/>
  <c r="K14" i="5"/>
  <c r="J14" i="5"/>
  <c r="I14" i="5"/>
  <c r="H14" i="5"/>
  <c r="G14" i="5"/>
  <c r="F14" i="5"/>
  <c r="E14" i="5"/>
  <c r="O14" i="5" s="1"/>
  <c r="D14" i="5"/>
  <c r="P14" i="5" s="1"/>
  <c r="C14" i="5"/>
  <c r="B14" i="5"/>
  <c r="A14" i="5"/>
  <c r="N13" i="5"/>
  <c r="M13" i="5"/>
  <c r="L13" i="5"/>
  <c r="K13" i="5"/>
  <c r="J13" i="5"/>
  <c r="I13" i="5"/>
  <c r="H13" i="5"/>
  <c r="G13" i="5"/>
  <c r="F13" i="5"/>
  <c r="E13" i="5"/>
  <c r="D13" i="5"/>
  <c r="C13" i="5"/>
  <c r="B13" i="5"/>
  <c r="A13" i="5"/>
  <c r="T12" i="5"/>
  <c r="O12" i="5"/>
  <c r="N12" i="5"/>
  <c r="M12" i="5"/>
  <c r="L12" i="5"/>
  <c r="K12" i="5"/>
  <c r="J12" i="5"/>
  <c r="I12" i="5"/>
  <c r="H12" i="5"/>
  <c r="G12" i="5"/>
  <c r="F12" i="5"/>
  <c r="E12" i="5"/>
  <c r="S12" i="5" s="1"/>
  <c r="D12" i="5"/>
  <c r="C12" i="5"/>
  <c r="B12" i="5"/>
  <c r="A12" i="5"/>
  <c r="N11" i="5"/>
  <c r="M11" i="5"/>
  <c r="L11" i="5"/>
  <c r="K11" i="5"/>
  <c r="J11" i="5"/>
  <c r="I11" i="5"/>
  <c r="H11" i="5"/>
  <c r="G11" i="5"/>
  <c r="F11" i="5"/>
  <c r="E11" i="5"/>
  <c r="D11" i="5"/>
  <c r="C11" i="5"/>
  <c r="B11" i="5"/>
  <c r="A11" i="5"/>
  <c r="P10" i="5"/>
  <c r="N10" i="5"/>
  <c r="M10" i="5"/>
  <c r="L10" i="5"/>
  <c r="K10" i="5"/>
  <c r="J10" i="5"/>
  <c r="I10" i="5"/>
  <c r="H10" i="5"/>
  <c r="G10" i="5"/>
  <c r="F10" i="5"/>
  <c r="E10" i="5"/>
  <c r="O10" i="5" s="1"/>
  <c r="D10" i="5"/>
  <c r="C10" i="5"/>
  <c r="B10" i="5"/>
  <c r="A10" i="5"/>
  <c r="S9" i="5"/>
  <c r="N9" i="5"/>
  <c r="M9" i="5"/>
  <c r="L9" i="5"/>
  <c r="K9" i="5"/>
  <c r="J9" i="5"/>
  <c r="I9" i="5"/>
  <c r="H9" i="5"/>
  <c r="G9" i="5"/>
  <c r="F9" i="5"/>
  <c r="E9" i="5"/>
  <c r="D9" i="5"/>
  <c r="C9" i="5"/>
  <c r="B9" i="5"/>
  <c r="A9" i="5"/>
  <c r="N8" i="5"/>
  <c r="M8" i="5"/>
  <c r="L8" i="5"/>
  <c r="K8" i="5"/>
  <c r="J8" i="5"/>
  <c r="G8" i="5"/>
  <c r="E8" i="5"/>
  <c r="S8" i="5" s="1"/>
  <c r="D8" i="5"/>
  <c r="C8" i="5"/>
  <c r="B8" i="5"/>
  <c r="A8" i="5"/>
  <c r="Q7" i="5"/>
  <c r="P7" i="5"/>
  <c r="O7" i="5"/>
  <c r="N7" i="5"/>
  <c r="M7" i="5"/>
  <c r="L7" i="5"/>
  <c r="K7" i="5"/>
  <c r="J7" i="5"/>
  <c r="I7" i="5"/>
  <c r="H7" i="5"/>
  <c r="G7" i="5"/>
  <c r="F7" i="5"/>
  <c r="E7" i="5"/>
  <c r="D7" i="5"/>
  <c r="C7" i="5"/>
  <c r="B7" i="5"/>
  <c r="A7" i="5"/>
  <c r="N67" i="4"/>
  <c r="M67" i="4"/>
  <c r="L67" i="4"/>
  <c r="K67" i="4"/>
  <c r="J67" i="4"/>
  <c r="I67" i="4"/>
  <c r="H67" i="4"/>
  <c r="G67" i="4"/>
  <c r="F67" i="4"/>
  <c r="E67" i="4"/>
  <c r="D67" i="4"/>
  <c r="C67" i="4"/>
  <c r="B67" i="4"/>
  <c r="A67" i="4"/>
  <c r="T66" i="4"/>
  <c r="O66" i="4"/>
  <c r="N66" i="4"/>
  <c r="M66" i="4"/>
  <c r="L66" i="4"/>
  <c r="K66" i="4"/>
  <c r="J66" i="4"/>
  <c r="I66" i="4"/>
  <c r="H66" i="4"/>
  <c r="G66" i="4"/>
  <c r="F66" i="4"/>
  <c r="E66" i="4"/>
  <c r="S66" i="4" s="1"/>
  <c r="D66" i="4"/>
  <c r="C66" i="4"/>
  <c r="B66" i="4"/>
  <c r="A66" i="4"/>
  <c r="T65" i="4"/>
  <c r="N65" i="4"/>
  <c r="M65" i="4"/>
  <c r="L65" i="4"/>
  <c r="K65" i="4"/>
  <c r="J65" i="4"/>
  <c r="I65" i="4"/>
  <c r="H65" i="4"/>
  <c r="G65" i="4"/>
  <c r="F65" i="4"/>
  <c r="E65" i="4"/>
  <c r="D65" i="4"/>
  <c r="C65" i="4"/>
  <c r="B65" i="4"/>
  <c r="A65" i="4"/>
  <c r="P64" i="4"/>
  <c r="N64" i="4"/>
  <c r="M64" i="4"/>
  <c r="L64" i="4"/>
  <c r="K64" i="4"/>
  <c r="J64" i="4"/>
  <c r="I64" i="4"/>
  <c r="H64" i="4"/>
  <c r="G64" i="4"/>
  <c r="F64" i="4"/>
  <c r="E64" i="4"/>
  <c r="O64" i="4" s="1"/>
  <c r="D64" i="4"/>
  <c r="C64" i="4"/>
  <c r="B64" i="4"/>
  <c r="A64" i="4"/>
  <c r="S63" i="4"/>
  <c r="N63" i="4"/>
  <c r="M63" i="4"/>
  <c r="L63" i="4"/>
  <c r="K63" i="4"/>
  <c r="J63" i="4"/>
  <c r="I63" i="4"/>
  <c r="H63" i="4"/>
  <c r="G63" i="4"/>
  <c r="F63" i="4"/>
  <c r="E63" i="4"/>
  <c r="D63" i="4"/>
  <c r="C63" i="4"/>
  <c r="B63" i="4"/>
  <c r="A63" i="4"/>
  <c r="T62" i="4"/>
  <c r="O62" i="4"/>
  <c r="P62" i="4" s="1"/>
  <c r="N62" i="4"/>
  <c r="M62" i="4"/>
  <c r="L62" i="4"/>
  <c r="K62" i="4"/>
  <c r="J62" i="4"/>
  <c r="I62" i="4"/>
  <c r="H62" i="4"/>
  <c r="G62" i="4"/>
  <c r="F62" i="4"/>
  <c r="E62" i="4"/>
  <c r="S62" i="4" s="1"/>
  <c r="D62" i="4"/>
  <c r="C62" i="4"/>
  <c r="B62" i="4"/>
  <c r="A62" i="4"/>
  <c r="N61" i="4"/>
  <c r="M61" i="4"/>
  <c r="L61" i="4"/>
  <c r="K61" i="4"/>
  <c r="J61" i="4"/>
  <c r="I61" i="4"/>
  <c r="H61" i="4"/>
  <c r="G61" i="4"/>
  <c r="F61" i="4"/>
  <c r="E61" i="4"/>
  <c r="D61" i="4"/>
  <c r="C61" i="4"/>
  <c r="B61" i="4"/>
  <c r="A61" i="4"/>
  <c r="T60" i="4"/>
  <c r="O60" i="4"/>
  <c r="N60" i="4"/>
  <c r="M60" i="4"/>
  <c r="L60" i="4"/>
  <c r="K60" i="4"/>
  <c r="J60" i="4"/>
  <c r="I60" i="4"/>
  <c r="H60" i="4"/>
  <c r="G60" i="4"/>
  <c r="F60" i="4"/>
  <c r="E60" i="4"/>
  <c r="S60" i="4" s="1"/>
  <c r="D60" i="4"/>
  <c r="C60" i="4"/>
  <c r="B60" i="4"/>
  <c r="A60" i="4"/>
  <c r="T59" i="4"/>
  <c r="U59" i="4" s="1"/>
  <c r="O59" i="4"/>
  <c r="P59" i="4" s="1"/>
  <c r="N59" i="4"/>
  <c r="M59" i="4"/>
  <c r="L59" i="4"/>
  <c r="K59" i="4"/>
  <c r="J59" i="4"/>
  <c r="I59" i="4"/>
  <c r="H59" i="4"/>
  <c r="G59" i="4"/>
  <c r="F59" i="4"/>
  <c r="E59" i="4"/>
  <c r="S59" i="4" s="1"/>
  <c r="D59" i="4"/>
  <c r="C59" i="4"/>
  <c r="B59" i="4"/>
  <c r="A59" i="4"/>
  <c r="T58" i="4"/>
  <c r="U58" i="4" s="1"/>
  <c r="N58" i="4"/>
  <c r="M58" i="4"/>
  <c r="L58" i="4"/>
  <c r="K58" i="4"/>
  <c r="J58" i="4"/>
  <c r="I58" i="4"/>
  <c r="H58" i="4"/>
  <c r="G58" i="4"/>
  <c r="F58" i="4"/>
  <c r="E58" i="4"/>
  <c r="O58" i="4" s="1"/>
  <c r="P58" i="4" s="1"/>
  <c r="D58" i="4"/>
  <c r="C58" i="4"/>
  <c r="B58" i="4"/>
  <c r="A58" i="4"/>
  <c r="S57" i="4"/>
  <c r="N57" i="4"/>
  <c r="M57" i="4"/>
  <c r="L57" i="4"/>
  <c r="K57" i="4"/>
  <c r="J57" i="4"/>
  <c r="I57" i="4"/>
  <c r="H57" i="4"/>
  <c r="G57" i="4"/>
  <c r="F57" i="4"/>
  <c r="E57" i="4"/>
  <c r="D57" i="4"/>
  <c r="C57" i="4"/>
  <c r="B57" i="4"/>
  <c r="A57" i="4"/>
  <c r="U56" i="4"/>
  <c r="T56" i="4"/>
  <c r="O56" i="4"/>
  <c r="N56" i="4"/>
  <c r="M56" i="4"/>
  <c r="L56" i="4"/>
  <c r="K56" i="4"/>
  <c r="J56" i="4"/>
  <c r="I56" i="4"/>
  <c r="H56" i="4"/>
  <c r="G56" i="4"/>
  <c r="F56" i="4"/>
  <c r="E56" i="4"/>
  <c r="S56" i="4" s="1"/>
  <c r="D56" i="4"/>
  <c r="P56" i="4" s="1"/>
  <c r="C56" i="4"/>
  <c r="B56" i="4"/>
  <c r="A56" i="4"/>
  <c r="T55" i="4"/>
  <c r="O55" i="4"/>
  <c r="P55" i="4" s="1"/>
  <c r="N55" i="4"/>
  <c r="M55" i="4"/>
  <c r="L55" i="4"/>
  <c r="K55" i="4"/>
  <c r="J55" i="4"/>
  <c r="I55" i="4"/>
  <c r="H55" i="4"/>
  <c r="G55" i="4"/>
  <c r="F55" i="4"/>
  <c r="E55" i="4"/>
  <c r="S55" i="4" s="1"/>
  <c r="D55" i="4"/>
  <c r="C55" i="4"/>
  <c r="B55" i="4"/>
  <c r="A55" i="4"/>
  <c r="N54" i="4"/>
  <c r="M54" i="4"/>
  <c r="L54" i="4"/>
  <c r="K54" i="4"/>
  <c r="J54" i="4"/>
  <c r="I54" i="4"/>
  <c r="H54" i="4"/>
  <c r="G54" i="4"/>
  <c r="F54" i="4"/>
  <c r="E54" i="4"/>
  <c r="D54" i="4"/>
  <c r="C54" i="4"/>
  <c r="B54" i="4"/>
  <c r="A54" i="4"/>
  <c r="N53" i="4"/>
  <c r="M53" i="4"/>
  <c r="L53" i="4"/>
  <c r="K53" i="4"/>
  <c r="J53" i="4"/>
  <c r="I53" i="4"/>
  <c r="H53" i="4"/>
  <c r="G53" i="4"/>
  <c r="F53" i="4"/>
  <c r="E53" i="4"/>
  <c r="D53" i="4"/>
  <c r="C53" i="4"/>
  <c r="B53" i="4"/>
  <c r="A53" i="4"/>
  <c r="T52" i="4"/>
  <c r="O52" i="4"/>
  <c r="N52" i="4"/>
  <c r="M52" i="4"/>
  <c r="L52" i="4"/>
  <c r="K52" i="4"/>
  <c r="J52" i="4"/>
  <c r="I52" i="4"/>
  <c r="H52" i="4"/>
  <c r="G52" i="4"/>
  <c r="F52" i="4"/>
  <c r="E52" i="4"/>
  <c r="S52" i="4" s="1"/>
  <c r="D52" i="4"/>
  <c r="C52" i="4"/>
  <c r="B52" i="4"/>
  <c r="A52" i="4"/>
  <c r="T51" i="4"/>
  <c r="U51" i="4" s="1"/>
  <c r="O51" i="4"/>
  <c r="P51" i="4" s="1"/>
  <c r="N51" i="4"/>
  <c r="M51" i="4"/>
  <c r="L51" i="4"/>
  <c r="K51" i="4"/>
  <c r="J51" i="4"/>
  <c r="I51" i="4"/>
  <c r="H51" i="4"/>
  <c r="G51" i="4"/>
  <c r="F51" i="4"/>
  <c r="E51" i="4"/>
  <c r="S51" i="4" s="1"/>
  <c r="D51" i="4"/>
  <c r="C51" i="4"/>
  <c r="B51" i="4"/>
  <c r="A51" i="4"/>
  <c r="T50" i="4"/>
  <c r="U50" i="4" s="1"/>
  <c r="S50" i="4"/>
  <c r="N50" i="4"/>
  <c r="M50" i="4"/>
  <c r="L50" i="4"/>
  <c r="K50" i="4"/>
  <c r="J50" i="4"/>
  <c r="I50" i="4"/>
  <c r="H50" i="4"/>
  <c r="G50" i="4"/>
  <c r="F50" i="4"/>
  <c r="E50" i="4"/>
  <c r="O50" i="4" s="1"/>
  <c r="P50" i="4" s="1"/>
  <c r="D50" i="4"/>
  <c r="C50" i="4"/>
  <c r="B50" i="4"/>
  <c r="A50" i="4"/>
  <c r="S49" i="4"/>
  <c r="N49" i="4"/>
  <c r="M49" i="4"/>
  <c r="L49" i="4"/>
  <c r="K49" i="4"/>
  <c r="J49" i="4"/>
  <c r="I49" i="4"/>
  <c r="H49" i="4"/>
  <c r="G49" i="4"/>
  <c r="F49" i="4"/>
  <c r="E49" i="4"/>
  <c r="D49" i="4"/>
  <c r="C49" i="4"/>
  <c r="B49" i="4"/>
  <c r="A49" i="4"/>
  <c r="U48" i="4"/>
  <c r="T48" i="4"/>
  <c r="O48" i="4"/>
  <c r="N48" i="4"/>
  <c r="M48" i="4"/>
  <c r="L48" i="4"/>
  <c r="K48" i="4"/>
  <c r="J48" i="4"/>
  <c r="I48" i="4"/>
  <c r="H48" i="4"/>
  <c r="G48" i="4"/>
  <c r="F48" i="4"/>
  <c r="E48" i="4"/>
  <c r="S48" i="4" s="1"/>
  <c r="D48" i="4"/>
  <c r="P48" i="4" s="1"/>
  <c r="C48" i="4"/>
  <c r="B48" i="4"/>
  <c r="A48" i="4"/>
  <c r="T47" i="4"/>
  <c r="O47" i="4"/>
  <c r="P47" i="4" s="1"/>
  <c r="N47" i="4"/>
  <c r="M47" i="4"/>
  <c r="L47" i="4"/>
  <c r="K47" i="4"/>
  <c r="J47" i="4"/>
  <c r="I47" i="4"/>
  <c r="H47" i="4"/>
  <c r="G47" i="4"/>
  <c r="F47" i="4"/>
  <c r="E47" i="4"/>
  <c r="S47" i="4" s="1"/>
  <c r="D47" i="4"/>
  <c r="C47" i="4"/>
  <c r="B47" i="4"/>
  <c r="A47" i="4"/>
  <c r="N46" i="4"/>
  <c r="M46" i="4"/>
  <c r="L46" i="4"/>
  <c r="K46" i="4"/>
  <c r="J46" i="4"/>
  <c r="I46" i="4"/>
  <c r="H46" i="4"/>
  <c r="G46" i="4"/>
  <c r="F46" i="4"/>
  <c r="E46" i="4"/>
  <c r="D46" i="4"/>
  <c r="C46" i="4"/>
  <c r="B46" i="4"/>
  <c r="A46" i="4"/>
  <c r="N45" i="4"/>
  <c r="M45" i="4"/>
  <c r="L45" i="4"/>
  <c r="K45" i="4"/>
  <c r="J45" i="4"/>
  <c r="I45" i="4"/>
  <c r="H45" i="4"/>
  <c r="G45" i="4"/>
  <c r="F45" i="4"/>
  <c r="E45" i="4"/>
  <c r="D45" i="4"/>
  <c r="C45" i="4"/>
  <c r="B45" i="4"/>
  <c r="A45" i="4"/>
  <c r="T44" i="4"/>
  <c r="O44" i="4"/>
  <c r="N44" i="4"/>
  <c r="M44" i="4"/>
  <c r="L44" i="4"/>
  <c r="K44" i="4"/>
  <c r="J44" i="4"/>
  <c r="I44" i="4"/>
  <c r="H44" i="4"/>
  <c r="G44" i="4"/>
  <c r="F44" i="4"/>
  <c r="E44" i="4"/>
  <c r="S44" i="4" s="1"/>
  <c r="D44" i="4"/>
  <c r="C44" i="4"/>
  <c r="B44" i="4"/>
  <c r="A44" i="4"/>
  <c r="T43" i="4"/>
  <c r="U43" i="4" s="1"/>
  <c r="O43" i="4"/>
  <c r="P43" i="4" s="1"/>
  <c r="N43" i="4"/>
  <c r="M43" i="4"/>
  <c r="L43" i="4"/>
  <c r="K43" i="4"/>
  <c r="J43" i="4"/>
  <c r="I43" i="4"/>
  <c r="H43" i="4"/>
  <c r="G43" i="4"/>
  <c r="F43" i="4"/>
  <c r="E43" i="4"/>
  <c r="S43" i="4" s="1"/>
  <c r="D43" i="4"/>
  <c r="C43" i="4"/>
  <c r="B43" i="4"/>
  <c r="A43" i="4"/>
  <c r="T42" i="4"/>
  <c r="U42" i="4" s="1"/>
  <c r="N42" i="4"/>
  <c r="M42" i="4"/>
  <c r="L42" i="4"/>
  <c r="K42" i="4"/>
  <c r="J42" i="4"/>
  <c r="I42" i="4"/>
  <c r="H42" i="4"/>
  <c r="G42" i="4"/>
  <c r="F42" i="4"/>
  <c r="E42" i="4"/>
  <c r="O42" i="4" s="1"/>
  <c r="P42" i="4" s="1"/>
  <c r="D42" i="4"/>
  <c r="C42" i="4"/>
  <c r="B42" i="4"/>
  <c r="A42" i="4"/>
  <c r="S41" i="4"/>
  <c r="N41" i="4"/>
  <c r="M41" i="4"/>
  <c r="L41" i="4"/>
  <c r="K41" i="4"/>
  <c r="J41" i="4"/>
  <c r="I41" i="4"/>
  <c r="H41" i="4"/>
  <c r="G41" i="4"/>
  <c r="F41" i="4"/>
  <c r="E41" i="4"/>
  <c r="D41" i="4"/>
  <c r="C41" i="4"/>
  <c r="B41" i="4"/>
  <c r="A41" i="4"/>
  <c r="U40" i="4"/>
  <c r="T40" i="4"/>
  <c r="O40" i="4"/>
  <c r="N40" i="4"/>
  <c r="M40" i="4"/>
  <c r="L40" i="4"/>
  <c r="K40" i="4"/>
  <c r="J40" i="4"/>
  <c r="I40" i="4"/>
  <c r="H40" i="4"/>
  <c r="G40" i="4"/>
  <c r="F40" i="4"/>
  <c r="E40" i="4"/>
  <c r="S40" i="4" s="1"/>
  <c r="D40" i="4"/>
  <c r="P40" i="4" s="1"/>
  <c r="C40" i="4"/>
  <c r="B40" i="4"/>
  <c r="A40" i="4"/>
  <c r="S39" i="4"/>
  <c r="N39" i="4"/>
  <c r="M39" i="4"/>
  <c r="L39" i="4"/>
  <c r="K39" i="4"/>
  <c r="J39" i="4"/>
  <c r="I39" i="4"/>
  <c r="H39" i="4"/>
  <c r="G39" i="4"/>
  <c r="F39" i="4"/>
  <c r="E39" i="4"/>
  <c r="O39" i="4" s="1"/>
  <c r="P39" i="4" s="1"/>
  <c r="D39" i="4"/>
  <c r="C39" i="4"/>
  <c r="B39" i="4"/>
  <c r="A39" i="4"/>
  <c r="T38" i="4"/>
  <c r="N38" i="4"/>
  <c r="M38" i="4"/>
  <c r="L38" i="4"/>
  <c r="K38" i="4"/>
  <c r="J38" i="4"/>
  <c r="I38" i="4"/>
  <c r="H38" i="4"/>
  <c r="G38" i="4"/>
  <c r="F38" i="4"/>
  <c r="E38" i="4"/>
  <c r="D38" i="4"/>
  <c r="C38" i="4"/>
  <c r="B38" i="4"/>
  <c r="A38" i="4"/>
  <c r="T37" i="4"/>
  <c r="U37" i="4" s="1"/>
  <c r="N37" i="4"/>
  <c r="M37" i="4"/>
  <c r="L37" i="4"/>
  <c r="K37" i="4"/>
  <c r="J37" i="4"/>
  <c r="I37" i="4"/>
  <c r="H37" i="4"/>
  <c r="G37" i="4"/>
  <c r="F37" i="4"/>
  <c r="E37" i="4"/>
  <c r="O37" i="4" s="1"/>
  <c r="D37" i="4"/>
  <c r="C37" i="4"/>
  <c r="B37" i="4"/>
  <c r="A37" i="4"/>
  <c r="N36" i="4"/>
  <c r="M36" i="4"/>
  <c r="L36" i="4"/>
  <c r="K36" i="4"/>
  <c r="J36" i="4"/>
  <c r="I36" i="4"/>
  <c r="H36" i="4"/>
  <c r="G36" i="4"/>
  <c r="F36" i="4"/>
  <c r="E36" i="4"/>
  <c r="D36" i="4"/>
  <c r="C36" i="4"/>
  <c r="B36" i="4"/>
  <c r="A36" i="4"/>
  <c r="T35" i="4"/>
  <c r="U35" i="4" s="1"/>
  <c r="O35" i="4"/>
  <c r="N35" i="4"/>
  <c r="M35" i="4"/>
  <c r="L35" i="4"/>
  <c r="K35" i="4"/>
  <c r="J35" i="4"/>
  <c r="I35" i="4"/>
  <c r="H35" i="4"/>
  <c r="G35" i="4"/>
  <c r="F35" i="4"/>
  <c r="E35" i="4"/>
  <c r="S35" i="4" s="1"/>
  <c r="D35" i="4"/>
  <c r="P35" i="4" s="1"/>
  <c r="C35" i="4"/>
  <c r="B35" i="4"/>
  <c r="A35" i="4"/>
  <c r="S34" i="4"/>
  <c r="O34" i="4"/>
  <c r="P34" i="4" s="1"/>
  <c r="N34" i="4"/>
  <c r="M34" i="4"/>
  <c r="L34" i="4"/>
  <c r="K34" i="4"/>
  <c r="J34" i="4"/>
  <c r="I34" i="4"/>
  <c r="H34" i="4"/>
  <c r="G34" i="4"/>
  <c r="F34" i="4"/>
  <c r="E34" i="4"/>
  <c r="T34" i="4" s="1"/>
  <c r="D34" i="4"/>
  <c r="C34" i="4"/>
  <c r="B34" i="4"/>
  <c r="A34" i="4"/>
  <c r="T33" i="4"/>
  <c r="U33" i="4" s="1"/>
  <c r="P33" i="4"/>
  <c r="N33" i="4"/>
  <c r="M33" i="4"/>
  <c r="L33" i="4"/>
  <c r="K33" i="4"/>
  <c r="J33" i="4"/>
  <c r="I33" i="4"/>
  <c r="H33" i="4"/>
  <c r="G33" i="4"/>
  <c r="F33" i="4"/>
  <c r="E33" i="4"/>
  <c r="O33" i="4" s="1"/>
  <c r="D33" i="4"/>
  <c r="C33" i="4"/>
  <c r="B33" i="4"/>
  <c r="A33" i="4"/>
  <c r="S32" i="4"/>
  <c r="N32" i="4"/>
  <c r="M32" i="4"/>
  <c r="L32" i="4"/>
  <c r="K32" i="4"/>
  <c r="J32" i="4"/>
  <c r="I32" i="4"/>
  <c r="H32" i="4"/>
  <c r="G32" i="4"/>
  <c r="F32" i="4"/>
  <c r="E32" i="4"/>
  <c r="T32" i="4" s="1"/>
  <c r="D32" i="4"/>
  <c r="C32" i="4"/>
  <c r="B32" i="4"/>
  <c r="A32" i="4"/>
  <c r="T31" i="4"/>
  <c r="U31" i="4" s="1"/>
  <c r="O31" i="4"/>
  <c r="N31" i="4"/>
  <c r="M31" i="4"/>
  <c r="L31" i="4"/>
  <c r="K31" i="4"/>
  <c r="J31" i="4"/>
  <c r="I31" i="4"/>
  <c r="H31" i="4"/>
  <c r="G31" i="4"/>
  <c r="F31" i="4"/>
  <c r="E31" i="4"/>
  <c r="S31" i="4" s="1"/>
  <c r="D31" i="4"/>
  <c r="P31" i="4" s="1"/>
  <c r="C31" i="4"/>
  <c r="B31" i="4"/>
  <c r="A31" i="4"/>
  <c r="S30" i="4"/>
  <c r="O30" i="4"/>
  <c r="P30" i="4" s="1"/>
  <c r="N30" i="4"/>
  <c r="M30" i="4"/>
  <c r="L30" i="4"/>
  <c r="K30" i="4"/>
  <c r="J30" i="4"/>
  <c r="I30" i="4"/>
  <c r="H30" i="4"/>
  <c r="G30" i="4"/>
  <c r="F30" i="4"/>
  <c r="E30" i="4"/>
  <c r="T30" i="4" s="1"/>
  <c r="U30" i="4" s="1"/>
  <c r="D30" i="4"/>
  <c r="C30" i="4"/>
  <c r="B30" i="4"/>
  <c r="A30" i="4"/>
  <c r="T29" i="4"/>
  <c r="U29" i="4" s="1"/>
  <c r="P29" i="4"/>
  <c r="N29" i="4"/>
  <c r="M29" i="4"/>
  <c r="L29" i="4"/>
  <c r="K29" i="4"/>
  <c r="J29" i="4"/>
  <c r="I29" i="4"/>
  <c r="H29" i="4"/>
  <c r="G29" i="4"/>
  <c r="F29" i="4"/>
  <c r="E29" i="4"/>
  <c r="O29" i="4" s="1"/>
  <c r="D29" i="4"/>
  <c r="C29" i="4"/>
  <c r="B29" i="4"/>
  <c r="A29" i="4"/>
  <c r="S28" i="4"/>
  <c r="O28" i="4"/>
  <c r="P28" i="4" s="1"/>
  <c r="N28" i="4"/>
  <c r="M28" i="4"/>
  <c r="L28" i="4"/>
  <c r="K28" i="4"/>
  <c r="J28" i="4"/>
  <c r="I28" i="4"/>
  <c r="H28" i="4"/>
  <c r="G28" i="4"/>
  <c r="F28" i="4"/>
  <c r="E28" i="4"/>
  <c r="T28" i="4" s="1"/>
  <c r="U28" i="4" s="1"/>
  <c r="D28" i="4"/>
  <c r="C28" i="4"/>
  <c r="B28" i="4"/>
  <c r="A28" i="4"/>
  <c r="T27" i="4"/>
  <c r="U27" i="4" s="1"/>
  <c r="O27" i="4"/>
  <c r="N27" i="4"/>
  <c r="M27" i="4"/>
  <c r="L27" i="4"/>
  <c r="K27" i="4"/>
  <c r="J27" i="4"/>
  <c r="I27" i="4"/>
  <c r="H27" i="4"/>
  <c r="G27" i="4"/>
  <c r="F27" i="4"/>
  <c r="E27" i="4"/>
  <c r="S27" i="4" s="1"/>
  <c r="D27" i="4"/>
  <c r="P27" i="4" s="1"/>
  <c r="C27" i="4"/>
  <c r="B27" i="4"/>
  <c r="A27" i="4"/>
  <c r="N26" i="4"/>
  <c r="M26" i="4"/>
  <c r="L26" i="4"/>
  <c r="K26" i="4"/>
  <c r="J26" i="4"/>
  <c r="I26" i="4"/>
  <c r="H26" i="4"/>
  <c r="G26" i="4"/>
  <c r="F26" i="4"/>
  <c r="E26" i="4"/>
  <c r="D26" i="4"/>
  <c r="C26" i="4"/>
  <c r="B26" i="4"/>
  <c r="A26" i="4"/>
  <c r="T25" i="4"/>
  <c r="N25" i="4"/>
  <c r="M25" i="4"/>
  <c r="L25" i="4"/>
  <c r="K25" i="4"/>
  <c r="J25" i="4"/>
  <c r="I25" i="4"/>
  <c r="H25" i="4"/>
  <c r="G25" i="4"/>
  <c r="F25" i="4"/>
  <c r="E25" i="4"/>
  <c r="O25" i="4" s="1"/>
  <c r="P25" i="4" s="1"/>
  <c r="D25" i="4"/>
  <c r="C25" i="4"/>
  <c r="B25" i="4"/>
  <c r="A25" i="4"/>
  <c r="S24" i="4"/>
  <c r="O24" i="4"/>
  <c r="P24" i="4" s="1"/>
  <c r="N24" i="4"/>
  <c r="M24" i="4"/>
  <c r="L24" i="4"/>
  <c r="K24" i="4"/>
  <c r="J24" i="4"/>
  <c r="I24" i="4"/>
  <c r="H24" i="4"/>
  <c r="G24" i="4"/>
  <c r="F24" i="4"/>
  <c r="E24" i="4"/>
  <c r="T24" i="4" s="1"/>
  <c r="U24" i="4" s="1"/>
  <c r="D24" i="4"/>
  <c r="C24" i="4"/>
  <c r="B24" i="4"/>
  <c r="A24" i="4"/>
  <c r="T23" i="4"/>
  <c r="U23" i="4" s="1"/>
  <c r="O23" i="4"/>
  <c r="N23" i="4"/>
  <c r="M23" i="4"/>
  <c r="L23" i="4"/>
  <c r="K23" i="4"/>
  <c r="J23" i="4"/>
  <c r="I23" i="4"/>
  <c r="H23" i="4"/>
  <c r="G23" i="4"/>
  <c r="F23" i="4"/>
  <c r="E23" i="4"/>
  <c r="S23" i="4" s="1"/>
  <c r="D23" i="4"/>
  <c r="P23" i="4" s="1"/>
  <c r="C23" i="4"/>
  <c r="B23" i="4"/>
  <c r="A23" i="4"/>
  <c r="S22" i="4"/>
  <c r="N22" i="4"/>
  <c r="M22" i="4"/>
  <c r="L22" i="4"/>
  <c r="K22" i="4"/>
  <c r="J22" i="4"/>
  <c r="I22" i="4"/>
  <c r="H22" i="4"/>
  <c r="G22" i="4"/>
  <c r="F22" i="4"/>
  <c r="E22" i="4"/>
  <c r="T22" i="4" s="1"/>
  <c r="D22" i="4"/>
  <c r="C22" i="4"/>
  <c r="B22" i="4"/>
  <c r="A22" i="4"/>
  <c r="T21" i="4"/>
  <c r="U21" i="4" s="1"/>
  <c r="N21" i="4"/>
  <c r="M21" i="4"/>
  <c r="L21" i="4"/>
  <c r="K21" i="4"/>
  <c r="J21" i="4"/>
  <c r="I21" i="4"/>
  <c r="H21" i="4"/>
  <c r="G21" i="4"/>
  <c r="F21" i="4"/>
  <c r="E21" i="4"/>
  <c r="O21" i="4" s="1"/>
  <c r="D21" i="4"/>
  <c r="C21" i="4"/>
  <c r="B21" i="4"/>
  <c r="A21" i="4"/>
  <c r="N20" i="4"/>
  <c r="M20" i="4"/>
  <c r="L20" i="4"/>
  <c r="K20" i="4"/>
  <c r="J20" i="4"/>
  <c r="I20" i="4"/>
  <c r="H20" i="4"/>
  <c r="G20" i="4"/>
  <c r="F20" i="4"/>
  <c r="E20" i="4"/>
  <c r="D20" i="4"/>
  <c r="C20" i="4"/>
  <c r="B20" i="4"/>
  <c r="A20" i="4"/>
  <c r="T19" i="4"/>
  <c r="U19" i="4" s="1"/>
  <c r="O19" i="4"/>
  <c r="N19" i="4"/>
  <c r="M19" i="4"/>
  <c r="L19" i="4"/>
  <c r="K19" i="4"/>
  <c r="J19" i="4"/>
  <c r="I19" i="4"/>
  <c r="H19" i="4"/>
  <c r="G19" i="4"/>
  <c r="F19" i="4"/>
  <c r="E19" i="4"/>
  <c r="S19" i="4" s="1"/>
  <c r="D19" i="4"/>
  <c r="P19" i="4" s="1"/>
  <c r="C19" i="4"/>
  <c r="B19" i="4"/>
  <c r="A19" i="4"/>
  <c r="S18" i="4"/>
  <c r="O18" i="4"/>
  <c r="P18" i="4" s="1"/>
  <c r="N18" i="4"/>
  <c r="M18" i="4"/>
  <c r="L18" i="4"/>
  <c r="K18" i="4"/>
  <c r="J18" i="4"/>
  <c r="I18" i="4"/>
  <c r="H18" i="4"/>
  <c r="G18" i="4"/>
  <c r="F18" i="4"/>
  <c r="E18" i="4"/>
  <c r="T18" i="4" s="1"/>
  <c r="U18" i="4" s="1"/>
  <c r="D18" i="4"/>
  <c r="C18" i="4"/>
  <c r="B18" i="4"/>
  <c r="A18" i="4"/>
  <c r="T17" i="4"/>
  <c r="U17" i="4" s="1"/>
  <c r="P17" i="4"/>
  <c r="N17" i="4"/>
  <c r="M17" i="4"/>
  <c r="L17" i="4"/>
  <c r="K17" i="4"/>
  <c r="J17" i="4"/>
  <c r="I17" i="4"/>
  <c r="H17" i="4"/>
  <c r="G17" i="4"/>
  <c r="F17" i="4"/>
  <c r="E17" i="4"/>
  <c r="O17" i="4" s="1"/>
  <c r="D17" i="4"/>
  <c r="C17" i="4"/>
  <c r="B17" i="4"/>
  <c r="A17" i="4"/>
  <c r="S16" i="4"/>
  <c r="N16" i="4"/>
  <c r="M16" i="4"/>
  <c r="L16" i="4"/>
  <c r="K16" i="4"/>
  <c r="J16" i="4"/>
  <c r="I16" i="4"/>
  <c r="H16" i="4"/>
  <c r="G16" i="4"/>
  <c r="F16" i="4"/>
  <c r="E16" i="4"/>
  <c r="T16" i="4" s="1"/>
  <c r="D16" i="4"/>
  <c r="C16" i="4"/>
  <c r="B16" i="4"/>
  <c r="A16" i="4"/>
  <c r="T15" i="4"/>
  <c r="U15" i="4" s="1"/>
  <c r="O15" i="4"/>
  <c r="N15" i="4"/>
  <c r="M15" i="4"/>
  <c r="L15" i="4"/>
  <c r="K15" i="4"/>
  <c r="J15" i="4"/>
  <c r="I15" i="4"/>
  <c r="H15" i="4"/>
  <c r="G15" i="4"/>
  <c r="F15" i="4"/>
  <c r="E15" i="4"/>
  <c r="S15" i="4" s="1"/>
  <c r="D15" i="4"/>
  <c r="P15" i="4" s="1"/>
  <c r="C15" i="4"/>
  <c r="B15" i="4"/>
  <c r="A15" i="4"/>
  <c r="S14" i="4"/>
  <c r="O14" i="4"/>
  <c r="P14" i="4" s="1"/>
  <c r="N14" i="4"/>
  <c r="M14" i="4"/>
  <c r="L14" i="4"/>
  <c r="K14" i="4"/>
  <c r="J14" i="4"/>
  <c r="I14" i="4"/>
  <c r="H14" i="4"/>
  <c r="G14" i="4"/>
  <c r="F14" i="4"/>
  <c r="E14" i="4"/>
  <c r="T14" i="4" s="1"/>
  <c r="U14" i="4" s="1"/>
  <c r="D14" i="4"/>
  <c r="C14" i="4"/>
  <c r="B14" i="4"/>
  <c r="A14" i="4"/>
  <c r="T13" i="4"/>
  <c r="U13" i="4" s="1"/>
  <c r="P13" i="4"/>
  <c r="N13" i="4"/>
  <c r="M13" i="4"/>
  <c r="L13" i="4"/>
  <c r="K13" i="4"/>
  <c r="J13" i="4"/>
  <c r="I13" i="4"/>
  <c r="H13" i="4"/>
  <c r="G13" i="4"/>
  <c r="F13" i="4"/>
  <c r="E13" i="4"/>
  <c r="O13" i="4" s="1"/>
  <c r="D13" i="4"/>
  <c r="C13" i="4"/>
  <c r="B13" i="4"/>
  <c r="A13" i="4"/>
  <c r="S12" i="4"/>
  <c r="O12" i="4"/>
  <c r="P12" i="4" s="1"/>
  <c r="N12" i="4"/>
  <c r="M12" i="4"/>
  <c r="L12" i="4"/>
  <c r="K12" i="4"/>
  <c r="J12" i="4"/>
  <c r="I12" i="4"/>
  <c r="H12" i="4"/>
  <c r="G12" i="4"/>
  <c r="F12" i="4"/>
  <c r="E12" i="4"/>
  <c r="T12" i="4" s="1"/>
  <c r="U12" i="4" s="1"/>
  <c r="D12" i="4"/>
  <c r="C12" i="4"/>
  <c r="B12" i="4"/>
  <c r="A12" i="4"/>
  <c r="T11" i="4"/>
  <c r="U11" i="4" s="1"/>
  <c r="O11" i="4"/>
  <c r="N11" i="4"/>
  <c r="M11" i="4"/>
  <c r="L11" i="4"/>
  <c r="K11" i="4"/>
  <c r="J11" i="4"/>
  <c r="I11" i="4"/>
  <c r="H11" i="4"/>
  <c r="G11" i="4"/>
  <c r="F11" i="4"/>
  <c r="E11" i="4"/>
  <c r="S11" i="4" s="1"/>
  <c r="D11" i="4"/>
  <c r="P11" i="4" s="1"/>
  <c r="C11" i="4"/>
  <c r="B11" i="4"/>
  <c r="A11" i="4"/>
  <c r="N10" i="4"/>
  <c r="M10" i="4"/>
  <c r="L10" i="4"/>
  <c r="K10" i="4"/>
  <c r="J10" i="4"/>
  <c r="I10" i="4"/>
  <c r="H10" i="4"/>
  <c r="G10" i="4"/>
  <c r="F10" i="4"/>
  <c r="E10" i="4"/>
  <c r="D10" i="4"/>
  <c r="C10" i="4"/>
  <c r="B10" i="4"/>
  <c r="A10" i="4"/>
  <c r="T9" i="4"/>
  <c r="N9" i="4"/>
  <c r="M9" i="4"/>
  <c r="L9" i="4"/>
  <c r="K9" i="4"/>
  <c r="J9" i="4"/>
  <c r="I9" i="4"/>
  <c r="H9" i="4"/>
  <c r="G9" i="4"/>
  <c r="F9" i="4"/>
  <c r="E9" i="4"/>
  <c r="O9" i="4" s="1"/>
  <c r="P9" i="4" s="1"/>
  <c r="D9" i="4"/>
  <c r="C9" i="4"/>
  <c r="B9" i="4"/>
  <c r="A9" i="4"/>
  <c r="N8" i="4"/>
  <c r="M8" i="4"/>
  <c r="L8" i="4"/>
  <c r="K8" i="4"/>
  <c r="J8" i="4"/>
  <c r="G8" i="4"/>
  <c r="E8" i="4"/>
  <c r="T8" i="4" s="1"/>
  <c r="D8" i="4"/>
  <c r="C8" i="4"/>
  <c r="B8" i="4"/>
  <c r="A8" i="4"/>
  <c r="Q7" i="4"/>
  <c r="P7" i="4"/>
  <c r="O7" i="4"/>
  <c r="N7" i="4"/>
  <c r="M7" i="4"/>
  <c r="L7" i="4"/>
  <c r="K7" i="4"/>
  <c r="J7" i="4"/>
  <c r="I7" i="4"/>
  <c r="H7" i="4"/>
  <c r="G7" i="4"/>
  <c r="F7" i="4"/>
  <c r="E7" i="4"/>
  <c r="D7" i="4"/>
  <c r="C7" i="4"/>
  <c r="B7" i="4"/>
  <c r="A7" i="4"/>
  <c r="S67" i="3"/>
  <c r="P67" i="3"/>
  <c r="N67" i="3"/>
  <c r="M67" i="3"/>
  <c r="L67" i="3"/>
  <c r="K67" i="3"/>
  <c r="J67" i="3"/>
  <c r="I67" i="3"/>
  <c r="H67" i="3"/>
  <c r="G67" i="3"/>
  <c r="F67" i="3"/>
  <c r="E67" i="3"/>
  <c r="O67" i="3" s="1"/>
  <c r="D67" i="3"/>
  <c r="C67" i="3"/>
  <c r="B67" i="3"/>
  <c r="A67" i="3"/>
  <c r="S66" i="3"/>
  <c r="N66" i="3"/>
  <c r="M66" i="3"/>
  <c r="L66" i="3"/>
  <c r="K66" i="3"/>
  <c r="J66" i="3"/>
  <c r="I66" i="3"/>
  <c r="H66" i="3"/>
  <c r="G66" i="3"/>
  <c r="F66" i="3"/>
  <c r="E66" i="3"/>
  <c r="D66" i="3"/>
  <c r="C66" i="3"/>
  <c r="B66" i="3"/>
  <c r="A66" i="3"/>
  <c r="T65" i="3"/>
  <c r="O65" i="3"/>
  <c r="P65" i="3" s="1"/>
  <c r="N65" i="3"/>
  <c r="M65" i="3"/>
  <c r="L65" i="3"/>
  <c r="K65" i="3"/>
  <c r="J65" i="3"/>
  <c r="I65" i="3"/>
  <c r="H65" i="3"/>
  <c r="G65" i="3"/>
  <c r="F65" i="3"/>
  <c r="E65" i="3"/>
  <c r="S65" i="3" s="1"/>
  <c r="D65" i="3"/>
  <c r="C65" i="3"/>
  <c r="B65" i="3"/>
  <c r="A65" i="3"/>
  <c r="N64" i="3"/>
  <c r="M64" i="3"/>
  <c r="L64" i="3"/>
  <c r="K64" i="3"/>
  <c r="J64" i="3"/>
  <c r="I64" i="3"/>
  <c r="H64" i="3"/>
  <c r="G64" i="3"/>
  <c r="F64" i="3"/>
  <c r="E64" i="3"/>
  <c r="D64" i="3"/>
  <c r="C64" i="3"/>
  <c r="B64" i="3"/>
  <c r="A64" i="3"/>
  <c r="P63" i="3"/>
  <c r="N63" i="3"/>
  <c r="M63" i="3"/>
  <c r="L63" i="3"/>
  <c r="K63" i="3"/>
  <c r="J63" i="3"/>
  <c r="I63" i="3"/>
  <c r="H63" i="3"/>
  <c r="G63" i="3"/>
  <c r="F63" i="3"/>
  <c r="E63" i="3"/>
  <c r="O63" i="3" s="1"/>
  <c r="D63" i="3"/>
  <c r="C63" i="3"/>
  <c r="B63" i="3"/>
  <c r="A63" i="3"/>
  <c r="N62" i="3"/>
  <c r="M62" i="3"/>
  <c r="L62" i="3"/>
  <c r="K62" i="3"/>
  <c r="J62" i="3"/>
  <c r="I62" i="3"/>
  <c r="H62" i="3"/>
  <c r="G62" i="3"/>
  <c r="F62" i="3"/>
  <c r="E62" i="3"/>
  <c r="T62" i="3" s="1"/>
  <c r="D62" i="3"/>
  <c r="C62" i="3"/>
  <c r="B62" i="3"/>
  <c r="A62" i="3"/>
  <c r="U61" i="3"/>
  <c r="T61" i="3"/>
  <c r="O61" i="3"/>
  <c r="P61" i="3" s="1"/>
  <c r="N61" i="3"/>
  <c r="M61" i="3"/>
  <c r="L61" i="3"/>
  <c r="K61" i="3"/>
  <c r="J61" i="3"/>
  <c r="I61" i="3"/>
  <c r="H61" i="3"/>
  <c r="G61" i="3"/>
  <c r="F61" i="3"/>
  <c r="E61" i="3"/>
  <c r="S61" i="3" s="1"/>
  <c r="D61" i="3"/>
  <c r="C61" i="3"/>
  <c r="B61" i="3"/>
  <c r="A61" i="3"/>
  <c r="S60" i="3"/>
  <c r="N60" i="3"/>
  <c r="M60" i="3"/>
  <c r="L60" i="3"/>
  <c r="K60" i="3"/>
  <c r="J60" i="3"/>
  <c r="I60" i="3"/>
  <c r="H60" i="3"/>
  <c r="G60" i="3"/>
  <c r="F60" i="3"/>
  <c r="E60" i="3"/>
  <c r="O60" i="3" s="1"/>
  <c r="P60" i="3" s="1"/>
  <c r="D60" i="3"/>
  <c r="C60" i="3"/>
  <c r="B60" i="3"/>
  <c r="A60" i="3"/>
  <c r="T59" i="3"/>
  <c r="N59" i="3"/>
  <c r="M59" i="3"/>
  <c r="L59" i="3"/>
  <c r="K59" i="3"/>
  <c r="J59" i="3"/>
  <c r="I59" i="3"/>
  <c r="H59" i="3"/>
  <c r="G59" i="3"/>
  <c r="F59" i="3"/>
  <c r="E59" i="3"/>
  <c r="D59" i="3"/>
  <c r="C59" i="3"/>
  <c r="B59" i="3"/>
  <c r="A59" i="3"/>
  <c r="O58" i="3"/>
  <c r="P58" i="3" s="1"/>
  <c r="N58" i="3"/>
  <c r="M58" i="3"/>
  <c r="L58" i="3"/>
  <c r="K58" i="3"/>
  <c r="J58" i="3"/>
  <c r="I58" i="3"/>
  <c r="H58" i="3"/>
  <c r="G58" i="3"/>
  <c r="F58" i="3"/>
  <c r="E58" i="3"/>
  <c r="T58" i="3" s="1"/>
  <c r="U58" i="3" s="1"/>
  <c r="D58" i="3"/>
  <c r="C58" i="3"/>
  <c r="B58" i="3"/>
  <c r="A58" i="3"/>
  <c r="T57" i="3"/>
  <c r="U57" i="3" s="1"/>
  <c r="O57" i="3"/>
  <c r="P57" i="3" s="1"/>
  <c r="N57" i="3"/>
  <c r="M57" i="3"/>
  <c r="L57" i="3"/>
  <c r="K57" i="3"/>
  <c r="J57" i="3"/>
  <c r="I57" i="3"/>
  <c r="H57" i="3"/>
  <c r="G57" i="3"/>
  <c r="F57" i="3"/>
  <c r="E57" i="3"/>
  <c r="S57" i="3" s="1"/>
  <c r="D57" i="3"/>
  <c r="C57" i="3"/>
  <c r="B57" i="3"/>
  <c r="A57" i="3"/>
  <c r="S56" i="3"/>
  <c r="O56" i="3"/>
  <c r="P56" i="3" s="1"/>
  <c r="N56" i="3"/>
  <c r="M56" i="3"/>
  <c r="L56" i="3"/>
  <c r="K56" i="3"/>
  <c r="J56" i="3"/>
  <c r="I56" i="3"/>
  <c r="H56" i="3"/>
  <c r="G56" i="3"/>
  <c r="F56" i="3"/>
  <c r="E56" i="3"/>
  <c r="T56" i="3" s="1"/>
  <c r="U56" i="3" s="1"/>
  <c r="D56" i="3"/>
  <c r="C56" i="3"/>
  <c r="B56" i="3"/>
  <c r="A56" i="3"/>
  <c r="S55" i="3"/>
  <c r="N55" i="3"/>
  <c r="M55" i="3"/>
  <c r="L55" i="3"/>
  <c r="K55" i="3"/>
  <c r="J55" i="3"/>
  <c r="I55" i="3"/>
  <c r="H55" i="3"/>
  <c r="G55" i="3"/>
  <c r="F55" i="3"/>
  <c r="E55" i="3"/>
  <c r="O55" i="3" s="1"/>
  <c r="D55" i="3"/>
  <c r="C55" i="3"/>
  <c r="B55" i="3"/>
  <c r="A55" i="3"/>
  <c r="U54" i="3"/>
  <c r="O54" i="3"/>
  <c r="P54" i="3" s="1"/>
  <c r="N54" i="3"/>
  <c r="M54" i="3"/>
  <c r="L54" i="3"/>
  <c r="K54" i="3"/>
  <c r="J54" i="3"/>
  <c r="I54" i="3"/>
  <c r="H54" i="3"/>
  <c r="G54" i="3"/>
  <c r="F54" i="3"/>
  <c r="E54" i="3"/>
  <c r="T54" i="3" s="1"/>
  <c r="D54" i="3"/>
  <c r="C54" i="3"/>
  <c r="B54" i="3"/>
  <c r="A54" i="3"/>
  <c r="T53" i="3"/>
  <c r="U53" i="3" s="1"/>
  <c r="O53" i="3"/>
  <c r="N53" i="3"/>
  <c r="M53" i="3"/>
  <c r="L53" i="3"/>
  <c r="K53" i="3"/>
  <c r="J53" i="3"/>
  <c r="I53" i="3"/>
  <c r="H53" i="3"/>
  <c r="G53" i="3"/>
  <c r="F53" i="3"/>
  <c r="E53" i="3"/>
  <c r="S53" i="3" s="1"/>
  <c r="D53" i="3"/>
  <c r="P53" i="3" s="1"/>
  <c r="C53" i="3"/>
  <c r="B53" i="3"/>
  <c r="A53" i="3"/>
  <c r="S52" i="3"/>
  <c r="O52" i="3"/>
  <c r="P52" i="3" s="1"/>
  <c r="N52" i="3"/>
  <c r="M52" i="3"/>
  <c r="L52" i="3"/>
  <c r="K52" i="3"/>
  <c r="J52" i="3"/>
  <c r="I52" i="3"/>
  <c r="H52" i="3"/>
  <c r="G52" i="3"/>
  <c r="F52" i="3"/>
  <c r="E52" i="3"/>
  <c r="T52" i="3" s="1"/>
  <c r="U52" i="3" s="1"/>
  <c r="D52" i="3"/>
  <c r="C52" i="3"/>
  <c r="B52" i="3"/>
  <c r="A52" i="3"/>
  <c r="S51" i="3"/>
  <c r="P51" i="3"/>
  <c r="N51" i="3"/>
  <c r="M51" i="3"/>
  <c r="L51" i="3"/>
  <c r="K51" i="3"/>
  <c r="J51" i="3"/>
  <c r="I51" i="3"/>
  <c r="H51" i="3"/>
  <c r="G51" i="3"/>
  <c r="F51" i="3"/>
  <c r="E51" i="3"/>
  <c r="O51" i="3" s="1"/>
  <c r="D51" i="3"/>
  <c r="C51" i="3"/>
  <c r="B51" i="3"/>
  <c r="A51" i="3"/>
  <c r="N50" i="3"/>
  <c r="M50" i="3"/>
  <c r="L50" i="3"/>
  <c r="K50" i="3"/>
  <c r="J50" i="3"/>
  <c r="I50" i="3"/>
  <c r="H50" i="3"/>
  <c r="G50" i="3"/>
  <c r="F50" i="3"/>
  <c r="E50" i="3"/>
  <c r="D50" i="3"/>
  <c r="C50" i="3"/>
  <c r="B50" i="3"/>
  <c r="A50" i="3"/>
  <c r="T49" i="3"/>
  <c r="O49" i="3"/>
  <c r="P49" i="3" s="1"/>
  <c r="N49" i="3"/>
  <c r="M49" i="3"/>
  <c r="L49" i="3"/>
  <c r="K49" i="3"/>
  <c r="J49" i="3"/>
  <c r="I49" i="3"/>
  <c r="H49" i="3"/>
  <c r="G49" i="3"/>
  <c r="F49" i="3"/>
  <c r="E49" i="3"/>
  <c r="S49" i="3" s="1"/>
  <c r="D49" i="3"/>
  <c r="C49" i="3"/>
  <c r="B49" i="3"/>
  <c r="A49" i="3"/>
  <c r="N48" i="3"/>
  <c r="M48" i="3"/>
  <c r="L48" i="3"/>
  <c r="K48" i="3"/>
  <c r="J48" i="3"/>
  <c r="I48" i="3"/>
  <c r="H48" i="3"/>
  <c r="G48" i="3"/>
  <c r="F48" i="3"/>
  <c r="E48" i="3"/>
  <c r="D48" i="3"/>
  <c r="C48" i="3"/>
  <c r="B48" i="3"/>
  <c r="A48" i="3"/>
  <c r="S47" i="3"/>
  <c r="P47" i="3"/>
  <c r="N47" i="3"/>
  <c r="M47" i="3"/>
  <c r="L47" i="3"/>
  <c r="K47" i="3"/>
  <c r="J47" i="3"/>
  <c r="I47" i="3"/>
  <c r="H47" i="3"/>
  <c r="G47" i="3"/>
  <c r="F47" i="3"/>
  <c r="E47" i="3"/>
  <c r="O47" i="3" s="1"/>
  <c r="D47" i="3"/>
  <c r="C47" i="3"/>
  <c r="B47" i="3"/>
  <c r="A47" i="3"/>
  <c r="N46" i="3"/>
  <c r="M46" i="3"/>
  <c r="L46" i="3"/>
  <c r="K46" i="3"/>
  <c r="J46" i="3"/>
  <c r="I46" i="3"/>
  <c r="H46" i="3"/>
  <c r="G46" i="3"/>
  <c r="F46" i="3"/>
  <c r="E46" i="3"/>
  <c r="T46" i="3" s="1"/>
  <c r="D46" i="3"/>
  <c r="C46" i="3"/>
  <c r="B46" i="3"/>
  <c r="A46" i="3"/>
  <c r="U45" i="3"/>
  <c r="T45" i="3"/>
  <c r="O45" i="3"/>
  <c r="P45" i="3" s="1"/>
  <c r="N45" i="3"/>
  <c r="M45" i="3"/>
  <c r="L45" i="3"/>
  <c r="K45" i="3"/>
  <c r="J45" i="3"/>
  <c r="I45" i="3"/>
  <c r="H45" i="3"/>
  <c r="G45" i="3"/>
  <c r="F45" i="3"/>
  <c r="E45" i="3"/>
  <c r="S45" i="3" s="1"/>
  <c r="D45" i="3"/>
  <c r="C45" i="3"/>
  <c r="B45" i="3"/>
  <c r="A45" i="3"/>
  <c r="S44" i="3"/>
  <c r="N44" i="3"/>
  <c r="M44" i="3"/>
  <c r="L44" i="3"/>
  <c r="K44" i="3"/>
  <c r="J44" i="3"/>
  <c r="I44" i="3"/>
  <c r="H44" i="3"/>
  <c r="G44" i="3"/>
  <c r="F44" i="3"/>
  <c r="E44" i="3"/>
  <c r="O44" i="3" s="1"/>
  <c r="P44" i="3" s="1"/>
  <c r="D44" i="3"/>
  <c r="C44" i="3"/>
  <c r="B44" i="3"/>
  <c r="A44" i="3"/>
  <c r="T43" i="3"/>
  <c r="N43" i="3"/>
  <c r="M43" i="3"/>
  <c r="L43" i="3"/>
  <c r="K43" i="3"/>
  <c r="J43" i="3"/>
  <c r="I43" i="3"/>
  <c r="H43" i="3"/>
  <c r="G43" i="3"/>
  <c r="F43" i="3"/>
  <c r="E43" i="3"/>
  <c r="D43" i="3"/>
  <c r="C43" i="3"/>
  <c r="B43" i="3"/>
  <c r="A43" i="3"/>
  <c r="O42" i="3"/>
  <c r="P42" i="3" s="1"/>
  <c r="N42" i="3"/>
  <c r="M42" i="3"/>
  <c r="L42" i="3"/>
  <c r="K42" i="3"/>
  <c r="J42" i="3"/>
  <c r="I42" i="3"/>
  <c r="H42" i="3"/>
  <c r="G42" i="3"/>
  <c r="F42" i="3"/>
  <c r="E42" i="3"/>
  <c r="T42" i="3" s="1"/>
  <c r="U42" i="3" s="1"/>
  <c r="D42" i="3"/>
  <c r="C42" i="3"/>
  <c r="B42" i="3"/>
  <c r="A42" i="3"/>
  <c r="T41" i="3"/>
  <c r="U41" i="3" s="1"/>
  <c r="O41" i="3"/>
  <c r="P41" i="3" s="1"/>
  <c r="N41" i="3"/>
  <c r="M41" i="3"/>
  <c r="L41" i="3"/>
  <c r="K41" i="3"/>
  <c r="J41" i="3"/>
  <c r="I41" i="3"/>
  <c r="H41" i="3"/>
  <c r="G41" i="3"/>
  <c r="F41" i="3"/>
  <c r="E41" i="3"/>
  <c r="S41" i="3" s="1"/>
  <c r="D41" i="3"/>
  <c r="C41" i="3"/>
  <c r="B41" i="3"/>
  <c r="A41" i="3"/>
  <c r="S40" i="3"/>
  <c r="O40" i="3"/>
  <c r="P40" i="3" s="1"/>
  <c r="N40" i="3"/>
  <c r="M40" i="3"/>
  <c r="L40" i="3"/>
  <c r="K40" i="3"/>
  <c r="J40" i="3"/>
  <c r="I40" i="3"/>
  <c r="H40" i="3"/>
  <c r="G40" i="3"/>
  <c r="F40" i="3"/>
  <c r="E40" i="3"/>
  <c r="T40" i="3" s="1"/>
  <c r="U40" i="3" s="1"/>
  <c r="D40" i="3"/>
  <c r="C40" i="3"/>
  <c r="B40" i="3"/>
  <c r="A40" i="3"/>
  <c r="S39" i="3"/>
  <c r="N39" i="3"/>
  <c r="M39" i="3"/>
  <c r="L39" i="3"/>
  <c r="K39" i="3"/>
  <c r="J39" i="3"/>
  <c r="I39" i="3"/>
  <c r="H39" i="3"/>
  <c r="G39" i="3"/>
  <c r="F39" i="3"/>
  <c r="E39" i="3"/>
  <c r="O39" i="3" s="1"/>
  <c r="D39" i="3"/>
  <c r="C39" i="3"/>
  <c r="B39" i="3"/>
  <c r="A39" i="3"/>
  <c r="U38" i="3"/>
  <c r="O38" i="3"/>
  <c r="P38" i="3" s="1"/>
  <c r="N38" i="3"/>
  <c r="M38" i="3"/>
  <c r="L38" i="3"/>
  <c r="K38" i="3"/>
  <c r="J38" i="3"/>
  <c r="I38" i="3"/>
  <c r="H38" i="3"/>
  <c r="G38" i="3"/>
  <c r="F38" i="3"/>
  <c r="E38" i="3"/>
  <c r="T38" i="3" s="1"/>
  <c r="D38" i="3"/>
  <c r="C38" i="3"/>
  <c r="B38" i="3"/>
  <c r="A38" i="3"/>
  <c r="T37" i="3"/>
  <c r="U37" i="3" s="1"/>
  <c r="O37" i="3"/>
  <c r="N37" i="3"/>
  <c r="M37" i="3"/>
  <c r="L37" i="3"/>
  <c r="K37" i="3"/>
  <c r="J37" i="3"/>
  <c r="I37" i="3"/>
  <c r="H37" i="3"/>
  <c r="G37" i="3"/>
  <c r="F37" i="3"/>
  <c r="E37" i="3"/>
  <c r="S37" i="3" s="1"/>
  <c r="D37" i="3"/>
  <c r="P37" i="3" s="1"/>
  <c r="C37" i="3"/>
  <c r="B37" i="3"/>
  <c r="A37" i="3"/>
  <c r="S36" i="3"/>
  <c r="O36" i="3"/>
  <c r="P36" i="3" s="1"/>
  <c r="N36" i="3"/>
  <c r="M36" i="3"/>
  <c r="L36" i="3"/>
  <c r="K36" i="3"/>
  <c r="J36" i="3"/>
  <c r="I36" i="3"/>
  <c r="H36" i="3"/>
  <c r="G36" i="3"/>
  <c r="F36" i="3"/>
  <c r="E36" i="3"/>
  <c r="T36" i="3" s="1"/>
  <c r="U36" i="3" s="1"/>
  <c r="D36" i="3"/>
  <c r="C36" i="3"/>
  <c r="B36" i="3"/>
  <c r="A36" i="3"/>
  <c r="S35" i="3"/>
  <c r="P35" i="3"/>
  <c r="N35" i="3"/>
  <c r="M35" i="3"/>
  <c r="L35" i="3"/>
  <c r="K35" i="3"/>
  <c r="J35" i="3"/>
  <c r="I35" i="3"/>
  <c r="H35" i="3"/>
  <c r="G35" i="3"/>
  <c r="F35" i="3"/>
  <c r="E35" i="3"/>
  <c r="O35" i="3" s="1"/>
  <c r="D35" i="3"/>
  <c r="C35" i="3"/>
  <c r="B35" i="3"/>
  <c r="A35" i="3"/>
  <c r="N34" i="3"/>
  <c r="M34" i="3"/>
  <c r="L34" i="3"/>
  <c r="K34" i="3"/>
  <c r="J34" i="3"/>
  <c r="I34" i="3"/>
  <c r="H34" i="3"/>
  <c r="G34" i="3"/>
  <c r="F34" i="3"/>
  <c r="E34" i="3"/>
  <c r="D34" i="3"/>
  <c r="C34" i="3"/>
  <c r="B34" i="3"/>
  <c r="A34" i="3"/>
  <c r="T33" i="3"/>
  <c r="O33" i="3"/>
  <c r="P33" i="3" s="1"/>
  <c r="N33" i="3"/>
  <c r="M33" i="3"/>
  <c r="L33" i="3"/>
  <c r="K33" i="3"/>
  <c r="J33" i="3"/>
  <c r="I33" i="3"/>
  <c r="H33" i="3"/>
  <c r="G33" i="3"/>
  <c r="F33" i="3"/>
  <c r="E33" i="3"/>
  <c r="S33" i="3" s="1"/>
  <c r="D33" i="3"/>
  <c r="C33" i="3"/>
  <c r="B33" i="3"/>
  <c r="A33" i="3"/>
  <c r="N32" i="3"/>
  <c r="M32" i="3"/>
  <c r="L32" i="3"/>
  <c r="K32" i="3"/>
  <c r="J32" i="3"/>
  <c r="I32" i="3"/>
  <c r="H32" i="3"/>
  <c r="G32" i="3"/>
  <c r="F32" i="3"/>
  <c r="E32" i="3"/>
  <c r="D32" i="3"/>
  <c r="C32" i="3"/>
  <c r="B32" i="3"/>
  <c r="A32" i="3"/>
  <c r="S31" i="3"/>
  <c r="P31" i="3"/>
  <c r="N31" i="3"/>
  <c r="M31" i="3"/>
  <c r="L31" i="3"/>
  <c r="K31" i="3"/>
  <c r="J31" i="3"/>
  <c r="I31" i="3"/>
  <c r="H31" i="3"/>
  <c r="G31" i="3"/>
  <c r="F31" i="3"/>
  <c r="E31" i="3"/>
  <c r="O31" i="3" s="1"/>
  <c r="D31" i="3"/>
  <c r="C31" i="3"/>
  <c r="B31" i="3"/>
  <c r="A31" i="3"/>
  <c r="N30" i="3"/>
  <c r="M30" i="3"/>
  <c r="L30" i="3"/>
  <c r="K30" i="3"/>
  <c r="J30" i="3"/>
  <c r="I30" i="3"/>
  <c r="H30" i="3"/>
  <c r="G30" i="3"/>
  <c r="F30" i="3"/>
  <c r="E30" i="3"/>
  <c r="T30" i="3" s="1"/>
  <c r="D30" i="3"/>
  <c r="C30" i="3"/>
  <c r="B30" i="3"/>
  <c r="A30" i="3"/>
  <c r="U29" i="3"/>
  <c r="T29" i="3"/>
  <c r="O29" i="3"/>
  <c r="P29" i="3" s="1"/>
  <c r="N29" i="3"/>
  <c r="M29" i="3"/>
  <c r="L29" i="3"/>
  <c r="K29" i="3"/>
  <c r="J29" i="3"/>
  <c r="I29" i="3"/>
  <c r="H29" i="3"/>
  <c r="G29" i="3"/>
  <c r="F29" i="3"/>
  <c r="E29" i="3"/>
  <c r="S29" i="3" s="1"/>
  <c r="D29" i="3"/>
  <c r="C29" i="3"/>
  <c r="B29" i="3"/>
  <c r="A29" i="3"/>
  <c r="S28" i="3"/>
  <c r="N28" i="3"/>
  <c r="M28" i="3"/>
  <c r="L28" i="3"/>
  <c r="K28" i="3"/>
  <c r="J28" i="3"/>
  <c r="I28" i="3"/>
  <c r="H28" i="3"/>
  <c r="G28" i="3"/>
  <c r="F28" i="3"/>
  <c r="E28" i="3"/>
  <c r="O28" i="3" s="1"/>
  <c r="P28" i="3" s="1"/>
  <c r="D28" i="3"/>
  <c r="C28" i="3"/>
  <c r="B28" i="3"/>
  <c r="A28" i="3"/>
  <c r="T27" i="3"/>
  <c r="N27" i="3"/>
  <c r="M27" i="3"/>
  <c r="L27" i="3"/>
  <c r="K27" i="3"/>
  <c r="J27" i="3"/>
  <c r="I27" i="3"/>
  <c r="H27" i="3"/>
  <c r="G27" i="3"/>
  <c r="F27" i="3"/>
  <c r="E27" i="3"/>
  <c r="D27" i="3"/>
  <c r="C27" i="3"/>
  <c r="B27" i="3"/>
  <c r="A27" i="3"/>
  <c r="O26" i="3"/>
  <c r="P26" i="3" s="1"/>
  <c r="N26" i="3"/>
  <c r="M26" i="3"/>
  <c r="L26" i="3"/>
  <c r="K26" i="3"/>
  <c r="J26" i="3"/>
  <c r="I26" i="3"/>
  <c r="H26" i="3"/>
  <c r="G26" i="3"/>
  <c r="F26" i="3"/>
  <c r="E26" i="3"/>
  <c r="T26" i="3" s="1"/>
  <c r="U26" i="3" s="1"/>
  <c r="D26" i="3"/>
  <c r="C26" i="3"/>
  <c r="B26" i="3"/>
  <c r="A26" i="3"/>
  <c r="T25" i="3"/>
  <c r="U25" i="3" s="1"/>
  <c r="O25" i="3"/>
  <c r="P25" i="3" s="1"/>
  <c r="N25" i="3"/>
  <c r="M25" i="3"/>
  <c r="L25" i="3"/>
  <c r="K25" i="3"/>
  <c r="J25" i="3"/>
  <c r="I25" i="3"/>
  <c r="H25" i="3"/>
  <c r="G25" i="3"/>
  <c r="F25" i="3"/>
  <c r="E25" i="3"/>
  <c r="S25" i="3" s="1"/>
  <c r="D25" i="3"/>
  <c r="C25" i="3"/>
  <c r="B25" i="3"/>
  <c r="A25" i="3"/>
  <c r="S24" i="3"/>
  <c r="O24" i="3"/>
  <c r="P24" i="3" s="1"/>
  <c r="N24" i="3"/>
  <c r="M24" i="3"/>
  <c r="L24" i="3"/>
  <c r="K24" i="3"/>
  <c r="J24" i="3"/>
  <c r="I24" i="3"/>
  <c r="H24" i="3"/>
  <c r="G24" i="3"/>
  <c r="F24" i="3"/>
  <c r="E24" i="3"/>
  <c r="T24" i="3" s="1"/>
  <c r="U24" i="3" s="1"/>
  <c r="D24" i="3"/>
  <c r="C24" i="3"/>
  <c r="B24" i="3"/>
  <c r="A24" i="3"/>
  <c r="S23" i="3"/>
  <c r="N23" i="3"/>
  <c r="M23" i="3"/>
  <c r="L23" i="3"/>
  <c r="K23" i="3"/>
  <c r="J23" i="3"/>
  <c r="I23" i="3"/>
  <c r="H23" i="3"/>
  <c r="G23" i="3"/>
  <c r="F23" i="3"/>
  <c r="E23" i="3"/>
  <c r="O23" i="3" s="1"/>
  <c r="D23" i="3"/>
  <c r="C23" i="3"/>
  <c r="B23" i="3"/>
  <c r="A23" i="3"/>
  <c r="U22" i="3"/>
  <c r="O22" i="3"/>
  <c r="P22" i="3" s="1"/>
  <c r="N22" i="3"/>
  <c r="M22" i="3"/>
  <c r="L22" i="3"/>
  <c r="K22" i="3"/>
  <c r="J22" i="3"/>
  <c r="I22" i="3"/>
  <c r="H22" i="3"/>
  <c r="G22" i="3"/>
  <c r="F22" i="3"/>
  <c r="E22" i="3"/>
  <c r="T22" i="3" s="1"/>
  <c r="D22" i="3"/>
  <c r="C22" i="3"/>
  <c r="B22" i="3"/>
  <c r="A22" i="3"/>
  <c r="T21" i="3"/>
  <c r="U21" i="3" s="1"/>
  <c r="O21" i="3"/>
  <c r="N21" i="3"/>
  <c r="M21" i="3"/>
  <c r="L21" i="3"/>
  <c r="K21" i="3"/>
  <c r="J21" i="3"/>
  <c r="I21" i="3"/>
  <c r="H21" i="3"/>
  <c r="G21" i="3"/>
  <c r="F21" i="3"/>
  <c r="E21" i="3"/>
  <c r="S21" i="3" s="1"/>
  <c r="D21" i="3"/>
  <c r="P21" i="3" s="1"/>
  <c r="C21" i="3"/>
  <c r="B21" i="3"/>
  <c r="A21" i="3"/>
  <c r="S20" i="3"/>
  <c r="O20" i="3"/>
  <c r="P20" i="3" s="1"/>
  <c r="N20" i="3"/>
  <c r="M20" i="3"/>
  <c r="L20" i="3"/>
  <c r="K20" i="3"/>
  <c r="J20" i="3"/>
  <c r="I20" i="3"/>
  <c r="H20" i="3"/>
  <c r="G20" i="3"/>
  <c r="F20" i="3"/>
  <c r="E20" i="3"/>
  <c r="T20" i="3" s="1"/>
  <c r="U20" i="3" s="1"/>
  <c r="D20" i="3"/>
  <c r="C20" i="3"/>
  <c r="B20" i="3"/>
  <c r="A20" i="3"/>
  <c r="S19" i="3"/>
  <c r="P19" i="3"/>
  <c r="N19" i="3"/>
  <c r="M19" i="3"/>
  <c r="L19" i="3"/>
  <c r="K19" i="3"/>
  <c r="J19" i="3"/>
  <c r="I19" i="3"/>
  <c r="H19" i="3"/>
  <c r="G19" i="3"/>
  <c r="F19" i="3"/>
  <c r="E19" i="3"/>
  <c r="O19" i="3" s="1"/>
  <c r="D19" i="3"/>
  <c r="C19" i="3"/>
  <c r="B19" i="3"/>
  <c r="A19" i="3"/>
  <c r="N18" i="3"/>
  <c r="M18" i="3"/>
  <c r="L18" i="3"/>
  <c r="K18" i="3"/>
  <c r="J18" i="3"/>
  <c r="I18" i="3"/>
  <c r="H18" i="3"/>
  <c r="G18" i="3"/>
  <c r="F18" i="3"/>
  <c r="E18" i="3"/>
  <c r="D18" i="3"/>
  <c r="C18" i="3"/>
  <c r="B18" i="3"/>
  <c r="A18" i="3"/>
  <c r="T17" i="3"/>
  <c r="O17" i="3"/>
  <c r="P17" i="3" s="1"/>
  <c r="N17" i="3"/>
  <c r="M17" i="3"/>
  <c r="L17" i="3"/>
  <c r="K17" i="3"/>
  <c r="J17" i="3"/>
  <c r="I17" i="3"/>
  <c r="H17" i="3"/>
  <c r="G17" i="3"/>
  <c r="F17" i="3"/>
  <c r="E17" i="3"/>
  <c r="S17" i="3" s="1"/>
  <c r="D17" i="3"/>
  <c r="C17" i="3"/>
  <c r="B17" i="3"/>
  <c r="A17" i="3"/>
  <c r="N16" i="3"/>
  <c r="M16" i="3"/>
  <c r="L16" i="3"/>
  <c r="K16" i="3"/>
  <c r="J16" i="3"/>
  <c r="I16" i="3"/>
  <c r="H16" i="3"/>
  <c r="G16" i="3"/>
  <c r="F16" i="3"/>
  <c r="E16" i="3"/>
  <c r="D16" i="3"/>
  <c r="C16" i="3"/>
  <c r="B16" i="3"/>
  <c r="A16" i="3"/>
  <c r="S15" i="3"/>
  <c r="P15" i="3"/>
  <c r="N15" i="3"/>
  <c r="M15" i="3"/>
  <c r="L15" i="3"/>
  <c r="K15" i="3"/>
  <c r="J15" i="3"/>
  <c r="I15" i="3"/>
  <c r="H15" i="3"/>
  <c r="G15" i="3"/>
  <c r="F15" i="3"/>
  <c r="E15" i="3"/>
  <c r="O15" i="3" s="1"/>
  <c r="D15" i="3"/>
  <c r="C15" i="3"/>
  <c r="B15" i="3"/>
  <c r="A15" i="3"/>
  <c r="N14" i="3"/>
  <c r="M14" i="3"/>
  <c r="L14" i="3"/>
  <c r="K14" i="3"/>
  <c r="J14" i="3"/>
  <c r="I14" i="3"/>
  <c r="H14" i="3"/>
  <c r="G14" i="3"/>
  <c r="F14" i="3"/>
  <c r="E14" i="3"/>
  <c r="T14" i="3" s="1"/>
  <c r="D14" i="3"/>
  <c r="C14" i="3"/>
  <c r="B14" i="3"/>
  <c r="A14" i="3"/>
  <c r="U13" i="3"/>
  <c r="T13" i="3"/>
  <c r="O13" i="3"/>
  <c r="P13" i="3" s="1"/>
  <c r="N13" i="3"/>
  <c r="M13" i="3"/>
  <c r="L13" i="3"/>
  <c r="K13" i="3"/>
  <c r="J13" i="3"/>
  <c r="I13" i="3"/>
  <c r="H13" i="3"/>
  <c r="G13" i="3"/>
  <c r="F13" i="3"/>
  <c r="E13" i="3"/>
  <c r="S13" i="3" s="1"/>
  <c r="D13" i="3"/>
  <c r="C13" i="3"/>
  <c r="B13" i="3"/>
  <c r="A13" i="3"/>
  <c r="S12" i="3"/>
  <c r="N12" i="3"/>
  <c r="M12" i="3"/>
  <c r="L12" i="3"/>
  <c r="K12" i="3"/>
  <c r="J12" i="3"/>
  <c r="I12" i="3"/>
  <c r="H12" i="3"/>
  <c r="G12" i="3"/>
  <c r="F12" i="3"/>
  <c r="E12" i="3"/>
  <c r="O12" i="3" s="1"/>
  <c r="P12" i="3" s="1"/>
  <c r="D12" i="3"/>
  <c r="C12" i="3"/>
  <c r="B12" i="3"/>
  <c r="A12" i="3"/>
  <c r="T11" i="3"/>
  <c r="N11" i="3"/>
  <c r="M11" i="3"/>
  <c r="L11" i="3"/>
  <c r="K11" i="3"/>
  <c r="J11" i="3"/>
  <c r="I11" i="3"/>
  <c r="H11" i="3"/>
  <c r="G11" i="3"/>
  <c r="F11" i="3"/>
  <c r="E11" i="3"/>
  <c r="D11" i="3"/>
  <c r="C11" i="3"/>
  <c r="B11" i="3"/>
  <c r="A11" i="3"/>
  <c r="O10" i="3"/>
  <c r="P10" i="3" s="1"/>
  <c r="N10" i="3"/>
  <c r="M10" i="3"/>
  <c r="L10" i="3"/>
  <c r="K10" i="3"/>
  <c r="J10" i="3"/>
  <c r="I10" i="3"/>
  <c r="H10" i="3"/>
  <c r="G10" i="3"/>
  <c r="F10" i="3"/>
  <c r="E10" i="3"/>
  <c r="T10" i="3" s="1"/>
  <c r="U10" i="3" s="1"/>
  <c r="D10" i="3"/>
  <c r="C10" i="3"/>
  <c r="B10" i="3"/>
  <c r="A10" i="3"/>
  <c r="T9" i="3"/>
  <c r="U9" i="3" s="1"/>
  <c r="O9" i="3"/>
  <c r="P9" i="3" s="1"/>
  <c r="N9" i="3"/>
  <c r="M9" i="3"/>
  <c r="L9" i="3"/>
  <c r="K9" i="3"/>
  <c r="J9" i="3"/>
  <c r="I9" i="3"/>
  <c r="H9" i="3"/>
  <c r="G9" i="3"/>
  <c r="F9" i="3"/>
  <c r="E9" i="3"/>
  <c r="S9" i="3" s="1"/>
  <c r="D9" i="3"/>
  <c r="C9" i="3"/>
  <c r="B9" i="3"/>
  <c r="A9" i="3"/>
  <c r="N8" i="3"/>
  <c r="M8" i="3"/>
  <c r="L8" i="3"/>
  <c r="K8" i="3"/>
  <c r="J8" i="3"/>
  <c r="G8" i="3"/>
  <c r="E8" i="3"/>
  <c r="T8" i="3" s="1"/>
  <c r="D8" i="3"/>
  <c r="C8" i="3"/>
  <c r="B8" i="3"/>
  <c r="A8" i="3"/>
  <c r="Q7" i="3"/>
  <c r="P7" i="3"/>
  <c r="O7" i="3"/>
  <c r="N7" i="3"/>
  <c r="M7" i="3"/>
  <c r="L7" i="3"/>
  <c r="K7" i="3"/>
  <c r="J7" i="3"/>
  <c r="I7" i="3"/>
  <c r="H7" i="3"/>
  <c r="G7" i="3"/>
  <c r="F7" i="3"/>
  <c r="E7" i="3"/>
  <c r="D7" i="3"/>
  <c r="C7" i="3"/>
  <c r="B7" i="3"/>
  <c r="A7" i="3"/>
  <c r="U67" i="2"/>
  <c r="T67" i="2"/>
  <c r="O67" i="2"/>
  <c r="P67" i="2" s="1"/>
  <c r="N67" i="2"/>
  <c r="M67" i="2"/>
  <c r="L67" i="2"/>
  <c r="K67" i="2"/>
  <c r="J67" i="2"/>
  <c r="I67" i="2"/>
  <c r="H67" i="2"/>
  <c r="G67" i="2"/>
  <c r="F67" i="2"/>
  <c r="E67" i="2"/>
  <c r="S67" i="2" s="1"/>
  <c r="D67" i="2"/>
  <c r="C67" i="2"/>
  <c r="B67" i="2"/>
  <c r="A67" i="2"/>
  <c r="S66" i="2"/>
  <c r="N66" i="2"/>
  <c r="M66" i="2"/>
  <c r="L66" i="2"/>
  <c r="K66" i="2"/>
  <c r="J66" i="2"/>
  <c r="I66" i="2"/>
  <c r="H66" i="2"/>
  <c r="G66" i="2"/>
  <c r="F66" i="2"/>
  <c r="E66" i="2"/>
  <c r="O66" i="2" s="1"/>
  <c r="P66" i="2" s="1"/>
  <c r="D66" i="2"/>
  <c r="C66" i="2"/>
  <c r="B66" i="2"/>
  <c r="A66" i="2"/>
  <c r="N65" i="2"/>
  <c r="M65" i="2"/>
  <c r="L65" i="2"/>
  <c r="K65" i="2"/>
  <c r="J65" i="2"/>
  <c r="I65" i="2"/>
  <c r="H65" i="2"/>
  <c r="G65" i="2"/>
  <c r="F65" i="2"/>
  <c r="E65" i="2"/>
  <c r="D65" i="2"/>
  <c r="C65" i="2"/>
  <c r="B65" i="2"/>
  <c r="A65" i="2"/>
  <c r="O64" i="2"/>
  <c r="P64" i="2" s="1"/>
  <c r="N64" i="2"/>
  <c r="M64" i="2"/>
  <c r="L64" i="2"/>
  <c r="K64" i="2"/>
  <c r="J64" i="2"/>
  <c r="I64" i="2"/>
  <c r="H64" i="2"/>
  <c r="G64" i="2"/>
  <c r="F64" i="2"/>
  <c r="E64" i="2"/>
  <c r="T64" i="2" s="1"/>
  <c r="D64" i="2"/>
  <c r="C64" i="2"/>
  <c r="B64" i="2"/>
  <c r="A64" i="2"/>
  <c r="T63" i="2"/>
  <c r="U63" i="2" s="1"/>
  <c r="O63" i="2"/>
  <c r="P63" i="2" s="1"/>
  <c r="N63" i="2"/>
  <c r="M63" i="2"/>
  <c r="L63" i="2"/>
  <c r="K63" i="2"/>
  <c r="J63" i="2"/>
  <c r="I63" i="2"/>
  <c r="H63" i="2"/>
  <c r="G63" i="2"/>
  <c r="F63" i="2"/>
  <c r="E63" i="2"/>
  <c r="S63" i="2" s="1"/>
  <c r="D63" i="2"/>
  <c r="C63" i="2"/>
  <c r="B63" i="2"/>
  <c r="A63" i="2"/>
  <c r="S62" i="2"/>
  <c r="O62" i="2"/>
  <c r="P62" i="2" s="1"/>
  <c r="N62" i="2"/>
  <c r="M62" i="2"/>
  <c r="L62" i="2"/>
  <c r="K62" i="2"/>
  <c r="J62" i="2"/>
  <c r="I62" i="2"/>
  <c r="H62" i="2"/>
  <c r="G62" i="2"/>
  <c r="F62" i="2"/>
  <c r="E62" i="2"/>
  <c r="T62" i="2" s="1"/>
  <c r="D62" i="2"/>
  <c r="C62" i="2"/>
  <c r="B62" i="2"/>
  <c r="A62" i="2"/>
  <c r="S61" i="2"/>
  <c r="N61" i="2"/>
  <c r="M61" i="2"/>
  <c r="L61" i="2"/>
  <c r="K61" i="2"/>
  <c r="J61" i="2"/>
  <c r="I61" i="2"/>
  <c r="H61" i="2"/>
  <c r="G61" i="2"/>
  <c r="F61" i="2"/>
  <c r="E61" i="2"/>
  <c r="O61" i="2" s="1"/>
  <c r="D61" i="2"/>
  <c r="C61" i="2"/>
  <c r="B61" i="2"/>
  <c r="A61" i="2"/>
  <c r="U60" i="2"/>
  <c r="O60" i="2"/>
  <c r="P60" i="2" s="1"/>
  <c r="N60" i="2"/>
  <c r="M60" i="2"/>
  <c r="L60" i="2"/>
  <c r="K60" i="2"/>
  <c r="J60" i="2"/>
  <c r="I60" i="2"/>
  <c r="H60" i="2"/>
  <c r="G60" i="2"/>
  <c r="F60" i="2"/>
  <c r="E60" i="2"/>
  <c r="T60" i="2" s="1"/>
  <c r="D60" i="2"/>
  <c r="C60" i="2"/>
  <c r="B60" i="2"/>
  <c r="A60" i="2"/>
  <c r="T59" i="2"/>
  <c r="U59" i="2" s="1"/>
  <c r="O59" i="2"/>
  <c r="N59" i="2"/>
  <c r="M59" i="2"/>
  <c r="L59" i="2"/>
  <c r="K59" i="2"/>
  <c r="J59" i="2"/>
  <c r="I59" i="2"/>
  <c r="H59" i="2"/>
  <c r="G59" i="2"/>
  <c r="F59" i="2"/>
  <c r="E59" i="2"/>
  <c r="S59" i="2" s="1"/>
  <c r="D59" i="2"/>
  <c r="P59" i="2" s="1"/>
  <c r="C59" i="2"/>
  <c r="B59" i="2"/>
  <c r="A59" i="2"/>
  <c r="S58" i="2"/>
  <c r="O58" i="2"/>
  <c r="P58" i="2" s="1"/>
  <c r="N58" i="2"/>
  <c r="M58" i="2"/>
  <c r="L58" i="2"/>
  <c r="K58" i="2"/>
  <c r="J58" i="2"/>
  <c r="I58" i="2"/>
  <c r="H58" i="2"/>
  <c r="G58" i="2"/>
  <c r="F58" i="2"/>
  <c r="E58" i="2"/>
  <c r="T58" i="2" s="1"/>
  <c r="U58" i="2" s="1"/>
  <c r="D58" i="2"/>
  <c r="C58" i="2"/>
  <c r="B58" i="2"/>
  <c r="A58" i="2"/>
  <c r="S57" i="2"/>
  <c r="P57" i="2"/>
  <c r="N57" i="2"/>
  <c r="M57" i="2"/>
  <c r="L57" i="2"/>
  <c r="K57" i="2"/>
  <c r="J57" i="2"/>
  <c r="I57" i="2"/>
  <c r="H57" i="2"/>
  <c r="G57" i="2"/>
  <c r="F57" i="2"/>
  <c r="E57" i="2"/>
  <c r="O57" i="2" s="1"/>
  <c r="D57" i="2"/>
  <c r="C57" i="2"/>
  <c r="B57" i="2"/>
  <c r="A57" i="2"/>
  <c r="S56" i="2"/>
  <c r="N56" i="2"/>
  <c r="M56" i="2"/>
  <c r="L56" i="2"/>
  <c r="K56" i="2"/>
  <c r="J56" i="2"/>
  <c r="I56" i="2"/>
  <c r="H56" i="2"/>
  <c r="G56" i="2"/>
  <c r="F56" i="2"/>
  <c r="E56" i="2"/>
  <c r="D56" i="2"/>
  <c r="C56" i="2"/>
  <c r="B56" i="2"/>
  <c r="A56" i="2"/>
  <c r="T55" i="2"/>
  <c r="O55" i="2"/>
  <c r="P55" i="2" s="1"/>
  <c r="N55" i="2"/>
  <c r="M55" i="2"/>
  <c r="L55" i="2"/>
  <c r="K55" i="2"/>
  <c r="J55" i="2"/>
  <c r="I55" i="2"/>
  <c r="H55" i="2"/>
  <c r="G55" i="2"/>
  <c r="F55" i="2"/>
  <c r="E55" i="2"/>
  <c r="S55" i="2" s="1"/>
  <c r="D55" i="2"/>
  <c r="C55" i="2"/>
  <c r="B55" i="2"/>
  <c r="A55" i="2"/>
  <c r="T54" i="2"/>
  <c r="N54" i="2"/>
  <c r="M54" i="2"/>
  <c r="L54" i="2"/>
  <c r="K54" i="2"/>
  <c r="J54" i="2"/>
  <c r="I54" i="2"/>
  <c r="H54" i="2"/>
  <c r="G54" i="2"/>
  <c r="F54" i="2"/>
  <c r="E54" i="2"/>
  <c r="D54" i="2"/>
  <c r="C54" i="2"/>
  <c r="B54" i="2"/>
  <c r="A54" i="2"/>
  <c r="S53" i="2"/>
  <c r="P53" i="2"/>
  <c r="N53" i="2"/>
  <c r="M53" i="2"/>
  <c r="L53" i="2"/>
  <c r="K53" i="2"/>
  <c r="J53" i="2"/>
  <c r="I53" i="2"/>
  <c r="H53" i="2"/>
  <c r="G53" i="2"/>
  <c r="F53" i="2"/>
  <c r="E53" i="2"/>
  <c r="O53" i="2" s="1"/>
  <c r="D53" i="2"/>
  <c r="C53" i="2"/>
  <c r="B53" i="2"/>
  <c r="A53" i="2"/>
  <c r="N52" i="2"/>
  <c r="M52" i="2"/>
  <c r="L52" i="2"/>
  <c r="K52" i="2"/>
  <c r="J52" i="2"/>
  <c r="I52" i="2"/>
  <c r="H52" i="2"/>
  <c r="G52" i="2"/>
  <c r="F52" i="2"/>
  <c r="E52" i="2"/>
  <c r="D52" i="2"/>
  <c r="C52" i="2"/>
  <c r="B52" i="2"/>
  <c r="A52" i="2"/>
  <c r="N51" i="2"/>
  <c r="M51" i="2"/>
  <c r="L51" i="2"/>
  <c r="K51" i="2"/>
  <c r="J51" i="2"/>
  <c r="I51" i="2"/>
  <c r="H51" i="2"/>
  <c r="G51" i="2"/>
  <c r="F51" i="2"/>
  <c r="E51" i="2"/>
  <c r="O51" i="2" s="1"/>
  <c r="P51" i="2" s="1"/>
  <c r="D51" i="2"/>
  <c r="C51" i="2"/>
  <c r="B51" i="2"/>
  <c r="A51" i="2"/>
  <c r="U50" i="2"/>
  <c r="O50" i="2"/>
  <c r="P50" i="2" s="1"/>
  <c r="N50" i="2"/>
  <c r="M50" i="2"/>
  <c r="L50" i="2"/>
  <c r="K50" i="2"/>
  <c r="J50" i="2"/>
  <c r="I50" i="2"/>
  <c r="H50" i="2"/>
  <c r="G50" i="2"/>
  <c r="F50" i="2"/>
  <c r="E50" i="2"/>
  <c r="T50" i="2" s="1"/>
  <c r="D50" i="2"/>
  <c r="C50" i="2"/>
  <c r="B50" i="2"/>
  <c r="A50" i="2"/>
  <c r="T49" i="2"/>
  <c r="U49" i="2" s="1"/>
  <c r="O49" i="2"/>
  <c r="P49" i="2" s="1"/>
  <c r="N49" i="2"/>
  <c r="M49" i="2"/>
  <c r="L49" i="2"/>
  <c r="K49" i="2"/>
  <c r="J49" i="2"/>
  <c r="I49" i="2"/>
  <c r="H49" i="2"/>
  <c r="G49" i="2"/>
  <c r="F49" i="2"/>
  <c r="E49" i="2"/>
  <c r="S49" i="2" s="1"/>
  <c r="D49" i="2"/>
  <c r="C49" i="2"/>
  <c r="B49" i="2"/>
  <c r="A49" i="2"/>
  <c r="S48" i="2"/>
  <c r="N48" i="2"/>
  <c r="M48" i="2"/>
  <c r="L48" i="2"/>
  <c r="K48" i="2"/>
  <c r="J48" i="2"/>
  <c r="I48" i="2"/>
  <c r="H48" i="2"/>
  <c r="G48" i="2"/>
  <c r="F48" i="2"/>
  <c r="E48" i="2"/>
  <c r="D48" i="2"/>
  <c r="C48" i="2"/>
  <c r="B48" i="2"/>
  <c r="A48" i="2"/>
  <c r="P47" i="2"/>
  <c r="N47" i="2"/>
  <c r="M47" i="2"/>
  <c r="L47" i="2"/>
  <c r="K47" i="2"/>
  <c r="J47" i="2"/>
  <c r="I47" i="2"/>
  <c r="H47" i="2"/>
  <c r="G47" i="2"/>
  <c r="F47" i="2"/>
  <c r="E47" i="2"/>
  <c r="O47" i="2" s="1"/>
  <c r="D47" i="2"/>
  <c r="C47" i="2"/>
  <c r="B47" i="2"/>
  <c r="A47" i="2"/>
  <c r="O46" i="2"/>
  <c r="P46" i="2" s="1"/>
  <c r="N46" i="2"/>
  <c r="M46" i="2"/>
  <c r="L46" i="2"/>
  <c r="K46" i="2"/>
  <c r="J46" i="2"/>
  <c r="I46" i="2"/>
  <c r="H46" i="2"/>
  <c r="G46" i="2"/>
  <c r="F46" i="2"/>
  <c r="E46" i="2"/>
  <c r="T46" i="2" s="1"/>
  <c r="D46" i="2"/>
  <c r="C46" i="2"/>
  <c r="B46" i="2"/>
  <c r="A46" i="2"/>
  <c r="T45" i="2"/>
  <c r="U45" i="2" s="1"/>
  <c r="O45" i="2"/>
  <c r="P45" i="2" s="1"/>
  <c r="N45" i="2"/>
  <c r="M45" i="2"/>
  <c r="L45" i="2"/>
  <c r="K45" i="2"/>
  <c r="J45" i="2"/>
  <c r="I45" i="2"/>
  <c r="H45" i="2"/>
  <c r="G45" i="2"/>
  <c r="F45" i="2"/>
  <c r="E45" i="2"/>
  <c r="S45" i="2" s="1"/>
  <c r="D45" i="2"/>
  <c r="C45" i="2"/>
  <c r="B45" i="2"/>
  <c r="A45" i="2"/>
  <c r="N44" i="2"/>
  <c r="M44" i="2"/>
  <c r="L44" i="2"/>
  <c r="K44" i="2"/>
  <c r="J44" i="2"/>
  <c r="I44" i="2"/>
  <c r="H44" i="2"/>
  <c r="G44" i="2"/>
  <c r="F44" i="2"/>
  <c r="E44" i="2"/>
  <c r="D44" i="2"/>
  <c r="C44" i="2"/>
  <c r="B44" i="2"/>
  <c r="A44" i="2"/>
  <c r="N43" i="2"/>
  <c r="M43" i="2"/>
  <c r="L43" i="2"/>
  <c r="K43" i="2"/>
  <c r="J43" i="2"/>
  <c r="I43" i="2"/>
  <c r="H43" i="2"/>
  <c r="G43" i="2"/>
  <c r="F43" i="2"/>
  <c r="E43" i="2"/>
  <c r="O43" i="2" s="1"/>
  <c r="P43" i="2" s="1"/>
  <c r="D43" i="2"/>
  <c r="C43" i="2"/>
  <c r="B43" i="2"/>
  <c r="A43" i="2"/>
  <c r="U42" i="2"/>
  <c r="O42" i="2"/>
  <c r="P42" i="2" s="1"/>
  <c r="N42" i="2"/>
  <c r="M42" i="2"/>
  <c r="L42" i="2"/>
  <c r="K42" i="2"/>
  <c r="J42" i="2"/>
  <c r="I42" i="2"/>
  <c r="H42" i="2"/>
  <c r="G42" i="2"/>
  <c r="F42" i="2"/>
  <c r="E42" i="2"/>
  <c r="T42" i="2" s="1"/>
  <c r="D42" i="2"/>
  <c r="C42" i="2"/>
  <c r="B42" i="2"/>
  <c r="A42" i="2"/>
  <c r="T41" i="2"/>
  <c r="U41" i="2" s="1"/>
  <c r="O41" i="2"/>
  <c r="P41" i="2" s="1"/>
  <c r="N41" i="2"/>
  <c r="M41" i="2"/>
  <c r="L41" i="2"/>
  <c r="K41" i="2"/>
  <c r="J41" i="2"/>
  <c r="I41" i="2"/>
  <c r="H41" i="2"/>
  <c r="G41" i="2"/>
  <c r="F41" i="2"/>
  <c r="E41" i="2"/>
  <c r="S41" i="2" s="1"/>
  <c r="D41" i="2"/>
  <c r="C41" i="2"/>
  <c r="B41" i="2"/>
  <c r="A41" i="2"/>
  <c r="S40" i="2"/>
  <c r="N40" i="2"/>
  <c r="M40" i="2"/>
  <c r="L40" i="2"/>
  <c r="K40" i="2"/>
  <c r="J40" i="2"/>
  <c r="I40" i="2"/>
  <c r="H40" i="2"/>
  <c r="G40" i="2"/>
  <c r="F40" i="2"/>
  <c r="E40" i="2"/>
  <c r="D40" i="2"/>
  <c r="C40" i="2"/>
  <c r="B40" i="2"/>
  <c r="A40" i="2"/>
  <c r="P39" i="2"/>
  <c r="N39" i="2"/>
  <c r="M39" i="2"/>
  <c r="L39" i="2"/>
  <c r="K39" i="2"/>
  <c r="J39" i="2"/>
  <c r="I39" i="2"/>
  <c r="H39" i="2"/>
  <c r="G39" i="2"/>
  <c r="F39" i="2"/>
  <c r="E39" i="2"/>
  <c r="O39" i="2" s="1"/>
  <c r="D39" i="2"/>
  <c r="C39" i="2"/>
  <c r="B39" i="2"/>
  <c r="A39" i="2"/>
  <c r="O38" i="2"/>
  <c r="P38" i="2" s="1"/>
  <c r="N38" i="2"/>
  <c r="M38" i="2"/>
  <c r="L38" i="2"/>
  <c r="K38" i="2"/>
  <c r="J38" i="2"/>
  <c r="I38" i="2"/>
  <c r="H38" i="2"/>
  <c r="G38" i="2"/>
  <c r="F38" i="2"/>
  <c r="E38" i="2"/>
  <c r="T38" i="2" s="1"/>
  <c r="D38" i="2"/>
  <c r="C38" i="2"/>
  <c r="B38" i="2"/>
  <c r="A38" i="2"/>
  <c r="T37" i="2"/>
  <c r="U37" i="2" s="1"/>
  <c r="O37" i="2"/>
  <c r="P37" i="2" s="1"/>
  <c r="N37" i="2"/>
  <c r="M37" i="2"/>
  <c r="L37" i="2"/>
  <c r="K37" i="2"/>
  <c r="J37" i="2"/>
  <c r="I37" i="2"/>
  <c r="H37" i="2"/>
  <c r="G37" i="2"/>
  <c r="F37" i="2"/>
  <c r="E37" i="2"/>
  <c r="S37" i="2" s="1"/>
  <c r="D37" i="2"/>
  <c r="C37" i="2"/>
  <c r="B37" i="2"/>
  <c r="A37" i="2"/>
  <c r="N36" i="2"/>
  <c r="M36" i="2"/>
  <c r="L36" i="2"/>
  <c r="K36" i="2"/>
  <c r="J36" i="2"/>
  <c r="I36" i="2"/>
  <c r="H36" i="2"/>
  <c r="G36" i="2"/>
  <c r="F36" i="2"/>
  <c r="E36" i="2"/>
  <c r="D36" i="2"/>
  <c r="C36" i="2"/>
  <c r="B36" i="2"/>
  <c r="A36" i="2"/>
  <c r="N35" i="2"/>
  <c r="M35" i="2"/>
  <c r="L35" i="2"/>
  <c r="K35" i="2"/>
  <c r="J35" i="2"/>
  <c r="I35" i="2"/>
  <c r="H35" i="2"/>
  <c r="G35" i="2"/>
  <c r="F35" i="2"/>
  <c r="E35" i="2"/>
  <c r="O35" i="2" s="1"/>
  <c r="P35" i="2" s="1"/>
  <c r="D35" i="2"/>
  <c r="C35" i="2"/>
  <c r="B35" i="2"/>
  <c r="A35" i="2"/>
  <c r="U34" i="2"/>
  <c r="O34" i="2"/>
  <c r="P34" i="2" s="1"/>
  <c r="N34" i="2"/>
  <c r="M34" i="2"/>
  <c r="L34" i="2"/>
  <c r="K34" i="2"/>
  <c r="J34" i="2"/>
  <c r="I34" i="2"/>
  <c r="H34" i="2"/>
  <c r="G34" i="2"/>
  <c r="F34" i="2"/>
  <c r="E34" i="2"/>
  <c r="T34" i="2" s="1"/>
  <c r="D34" i="2"/>
  <c r="C34" i="2"/>
  <c r="B34" i="2"/>
  <c r="A34" i="2"/>
  <c r="T33" i="2"/>
  <c r="U33" i="2" s="1"/>
  <c r="O33" i="2"/>
  <c r="P33" i="2" s="1"/>
  <c r="N33" i="2"/>
  <c r="M33" i="2"/>
  <c r="L33" i="2"/>
  <c r="K33" i="2"/>
  <c r="J33" i="2"/>
  <c r="I33" i="2"/>
  <c r="H33" i="2"/>
  <c r="G33" i="2"/>
  <c r="F33" i="2"/>
  <c r="E33" i="2"/>
  <c r="S33" i="2" s="1"/>
  <c r="D33" i="2"/>
  <c r="C33" i="2"/>
  <c r="B33" i="2"/>
  <c r="A33" i="2"/>
  <c r="S32" i="2"/>
  <c r="N32" i="2"/>
  <c r="M32" i="2"/>
  <c r="L32" i="2"/>
  <c r="K32" i="2"/>
  <c r="J32" i="2"/>
  <c r="I32" i="2"/>
  <c r="H32" i="2"/>
  <c r="G32" i="2"/>
  <c r="F32" i="2"/>
  <c r="E32" i="2"/>
  <c r="D32" i="2"/>
  <c r="C32" i="2"/>
  <c r="B32" i="2"/>
  <c r="A32" i="2"/>
  <c r="P31" i="2"/>
  <c r="N31" i="2"/>
  <c r="M31" i="2"/>
  <c r="L31" i="2"/>
  <c r="K31" i="2"/>
  <c r="J31" i="2"/>
  <c r="I31" i="2"/>
  <c r="H31" i="2"/>
  <c r="G31" i="2"/>
  <c r="F31" i="2"/>
  <c r="E31" i="2"/>
  <c r="O31" i="2" s="1"/>
  <c r="D31" i="2"/>
  <c r="C31" i="2"/>
  <c r="B31" i="2"/>
  <c r="A31" i="2"/>
  <c r="O30" i="2"/>
  <c r="P30" i="2" s="1"/>
  <c r="N30" i="2"/>
  <c r="M30" i="2"/>
  <c r="L30" i="2"/>
  <c r="K30" i="2"/>
  <c r="J30" i="2"/>
  <c r="I30" i="2"/>
  <c r="H30" i="2"/>
  <c r="G30" i="2"/>
  <c r="F30" i="2"/>
  <c r="E30" i="2"/>
  <c r="T30" i="2" s="1"/>
  <c r="D30" i="2"/>
  <c r="C30" i="2"/>
  <c r="B30" i="2"/>
  <c r="A30" i="2"/>
  <c r="T29" i="2"/>
  <c r="U29" i="2" s="1"/>
  <c r="O29" i="2"/>
  <c r="P29" i="2" s="1"/>
  <c r="N29" i="2"/>
  <c r="M29" i="2"/>
  <c r="L29" i="2"/>
  <c r="K29" i="2"/>
  <c r="J29" i="2"/>
  <c r="I29" i="2"/>
  <c r="H29" i="2"/>
  <c r="G29" i="2"/>
  <c r="F29" i="2"/>
  <c r="E29" i="2"/>
  <c r="S29" i="2" s="1"/>
  <c r="D29" i="2"/>
  <c r="C29" i="2"/>
  <c r="B29" i="2"/>
  <c r="A29" i="2"/>
  <c r="N28" i="2"/>
  <c r="M28" i="2"/>
  <c r="L28" i="2"/>
  <c r="K28" i="2"/>
  <c r="J28" i="2"/>
  <c r="I28" i="2"/>
  <c r="H28" i="2"/>
  <c r="G28" i="2"/>
  <c r="F28" i="2"/>
  <c r="E28" i="2"/>
  <c r="D28" i="2"/>
  <c r="C28" i="2"/>
  <c r="B28" i="2"/>
  <c r="A28" i="2"/>
  <c r="N27" i="2"/>
  <c r="M27" i="2"/>
  <c r="L27" i="2"/>
  <c r="K27" i="2"/>
  <c r="J27" i="2"/>
  <c r="I27" i="2"/>
  <c r="H27" i="2"/>
  <c r="G27" i="2"/>
  <c r="F27" i="2"/>
  <c r="E27" i="2"/>
  <c r="O27" i="2" s="1"/>
  <c r="P27" i="2" s="1"/>
  <c r="D27" i="2"/>
  <c r="C27" i="2"/>
  <c r="B27" i="2"/>
  <c r="A27" i="2"/>
  <c r="U26" i="2"/>
  <c r="O26" i="2"/>
  <c r="P26" i="2" s="1"/>
  <c r="N26" i="2"/>
  <c r="M26" i="2"/>
  <c r="L26" i="2"/>
  <c r="K26" i="2"/>
  <c r="J26" i="2"/>
  <c r="I26" i="2"/>
  <c r="H26" i="2"/>
  <c r="G26" i="2"/>
  <c r="F26" i="2"/>
  <c r="E26" i="2"/>
  <c r="T26" i="2" s="1"/>
  <c r="D26" i="2"/>
  <c r="C26" i="2"/>
  <c r="B26" i="2"/>
  <c r="A26" i="2"/>
  <c r="T25" i="2"/>
  <c r="U25" i="2" s="1"/>
  <c r="O25" i="2"/>
  <c r="P25" i="2" s="1"/>
  <c r="N25" i="2"/>
  <c r="M25" i="2"/>
  <c r="L25" i="2"/>
  <c r="K25" i="2"/>
  <c r="J25" i="2"/>
  <c r="I25" i="2"/>
  <c r="H25" i="2"/>
  <c r="G25" i="2"/>
  <c r="F25" i="2"/>
  <c r="E25" i="2"/>
  <c r="S25" i="2" s="1"/>
  <c r="D25" i="2"/>
  <c r="C25" i="2"/>
  <c r="B25" i="2"/>
  <c r="A25" i="2"/>
  <c r="S24" i="2"/>
  <c r="N24" i="2"/>
  <c r="M24" i="2"/>
  <c r="L24" i="2"/>
  <c r="K24" i="2"/>
  <c r="J24" i="2"/>
  <c r="I24" i="2"/>
  <c r="H24" i="2"/>
  <c r="G24" i="2"/>
  <c r="F24" i="2"/>
  <c r="E24" i="2"/>
  <c r="D24" i="2"/>
  <c r="C24" i="2"/>
  <c r="B24" i="2"/>
  <c r="A24" i="2"/>
  <c r="S23" i="2"/>
  <c r="N23" i="2"/>
  <c r="M23" i="2"/>
  <c r="L23" i="2"/>
  <c r="K23" i="2"/>
  <c r="J23" i="2"/>
  <c r="I23" i="2"/>
  <c r="H23" i="2"/>
  <c r="G23" i="2"/>
  <c r="F23" i="2"/>
  <c r="E23" i="2"/>
  <c r="D23" i="2"/>
  <c r="C23" i="2"/>
  <c r="B23" i="2"/>
  <c r="A23" i="2"/>
  <c r="O22" i="2"/>
  <c r="N22" i="2"/>
  <c r="M22" i="2"/>
  <c r="L22" i="2"/>
  <c r="K22" i="2"/>
  <c r="J22" i="2"/>
  <c r="I22" i="2"/>
  <c r="H22" i="2"/>
  <c r="G22" i="2"/>
  <c r="F22" i="2"/>
  <c r="E22" i="2"/>
  <c r="T22" i="2" s="1"/>
  <c r="U22" i="2" s="1"/>
  <c r="D22" i="2"/>
  <c r="P22" i="2" s="1"/>
  <c r="C22" i="2"/>
  <c r="B22" i="2"/>
  <c r="A22" i="2"/>
  <c r="U21" i="2"/>
  <c r="T21" i="2"/>
  <c r="O21" i="2"/>
  <c r="P21" i="2" s="1"/>
  <c r="N21" i="2"/>
  <c r="M21" i="2"/>
  <c r="L21" i="2"/>
  <c r="K21" i="2"/>
  <c r="J21" i="2"/>
  <c r="I21" i="2"/>
  <c r="H21" i="2"/>
  <c r="G21" i="2"/>
  <c r="F21" i="2"/>
  <c r="E21" i="2"/>
  <c r="S21" i="2" s="1"/>
  <c r="D21" i="2"/>
  <c r="C21" i="2"/>
  <c r="B21" i="2"/>
  <c r="A21" i="2"/>
  <c r="N20" i="2"/>
  <c r="M20" i="2"/>
  <c r="L20" i="2"/>
  <c r="K20" i="2"/>
  <c r="J20" i="2"/>
  <c r="I20" i="2"/>
  <c r="H20" i="2"/>
  <c r="G20" i="2"/>
  <c r="F20" i="2"/>
  <c r="E20" i="2"/>
  <c r="O20" i="2" s="1"/>
  <c r="P20" i="2" s="1"/>
  <c r="D20" i="2"/>
  <c r="C20" i="2"/>
  <c r="B20" i="2"/>
  <c r="A20" i="2"/>
  <c r="N19" i="2"/>
  <c r="M19" i="2"/>
  <c r="L19" i="2"/>
  <c r="K19" i="2"/>
  <c r="J19" i="2"/>
  <c r="I19" i="2"/>
  <c r="H19" i="2"/>
  <c r="G19" i="2"/>
  <c r="F19" i="2"/>
  <c r="E19" i="2"/>
  <c r="D19" i="2"/>
  <c r="C19" i="2"/>
  <c r="B19" i="2"/>
  <c r="A19" i="2"/>
  <c r="O18" i="2"/>
  <c r="P18" i="2" s="1"/>
  <c r="N18" i="2"/>
  <c r="M18" i="2"/>
  <c r="L18" i="2"/>
  <c r="K18" i="2"/>
  <c r="J18" i="2"/>
  <c r="I18" i="2"/>
  <c r="H18" i="2"/>
  <c r="G18" i="2"/>
  <c r="F18" i="2"/>
  <c r="E18" i="2"/>
  <c r="T18" i="2" s="1"/>
  <c r="U18" i="2" s="1"/>
  <c r="D18" i="2"/>
  <c r="C18" i="2"/>
  <c r="B18" i="2"/>
  <c r="A18" i="2"/>
  <c r="T17" i="2"/>
  <c r="U17" i="2" s="1"/>
  <c r="O17" i="2"/>
  <c r="P17" i="2" s="1"/>
  <c r="N17" i="2"/>
  <c r="M17" i="2"/>
  <c r="L17" i="2"/>
  <c r="K17" i="2"/>
  <c r="J17" i="2"/>
  <c r="I17" i="2"/>
  <c r="H17" i="2"/>
  <c r="G17" i="2"/>
  <c r="F17" i="2"/>
  <c r="E17" i="2"/>
  <c r="S17" i="2" s="1"/>
  <c r="D17" i="2"/>
  <c r="C17" i="2"/>
  <c r="B17" i="2"/>
  <c r="A17" i="2"/>
  <c r="T16" i="2"/>
  <c r="U16" i="2" s="1"/>
  <c r="S16" i="2"/>
  <c r="N16" i="2"/>
  <c r="M16" i="2"/>
  <c r="L16" i="2"/>
  <c r="K16" i="2"/>
  <c r="J16" i="2"/>
  <c r="I16" i="2"/>
  <c r="H16" i="2"/>
  <c r="G16" i="2"/>
  <c r="F16" i="2"/>
  <c r="E16" i="2"/>
  <c r="O16" i="2" s="1"/>
  <c r="P16" i="2" s="1"/>
  <c r="D16" i="2"/>
  <c r="C16" i="2"/>
  <c r="B16" i="2"/>
  <c r="A16" i="2"/>
  <c r="T15" i="2"/>
  <c r="U15" i="2" s="1"/>
  <c r="O15" i="2"/>
  <c r="P15" i="2" s="1"/>
  <c r="N15" i="2"/>
  <c r="M15" i="2"/>
  <c r="L15" i="2"/>
  <c r="K15" i="2"/>
  <c r="J15" i="2"/>
  <c r="I15" i="2"/>
  <c r="H15" i="2"/>
  <c r="G15" i="2"/>
  <c r="F15" i="2"/>
  <c r="E15" i="2"/>
  <c r="S15" i="2" s="1"/>
  <c r="D15" i="2"/>
  <c r="C15" i="2"/>
  <c r="B15" i="2"/>
  <c r="A15" i="2"/>
  <c r="N14" i="2"/>
  <c r="M14" i="2"/>
  <c r="L14" i="2"/>
  <c r="K14" i="2"/>
  <c r="J14" i="2"/>
  <c r="I14" i="2"/>
  <c r="H14" i="2"/>
  <c r="G14" i="2"/>
  <c r="F14" i="2"/>
  <c r="E14" i="2"/>
  <c r="O14" i="2" s="1"/>
  <c r="P14" i="2" s="1"/>
  <c r="D14" i="2"/>
  <c r="C14" i="2"/>
  <c r="B14" i="2"/>
  <c r="A14" i="2"/>
  <c r="N13" i="2"/>
  <c r="M13" i="2"/>
  <c r="L13" i="2"/>
  <c r="K13" i="2"/>
  <c r="J13" i="2"/>
  <c r="I13" i="2"/>
  <c r="H13" i="2"/>
  <c r="G13" i="2"/>
  <c r="F13" i="2"/>
  <c r="E13" i="2"/>
  <c r="O13" i="2" s="1"/>
  <c r="P13" i="2" s="1"/>
  <c r="D13" i="2"/>
  <c r="C13" i="2"/>
  <c r="B13" i="2"/>
  <c r="A13" i="2"/>
  <c r="O12" i="2"/>
  <c r="P12" i="2" s="1"/>
  <c r="N12" i="2"/>
  <c r="M12" i="2"/>
  <c r="L12" i="2"/>
  <c r="K12" i="2"/>
  <c r="J12" i="2"/>
  <c r="I12" i="2"/>
  <c r="H12" i="2"/>
  <c r="G12" i="2"/>
  <c r="F12" i="2"/>
  <c r="E12" i="2"/>
  <c r="T12" i="2" s="1"/>
  <c r="U12" i="2" s="1"/>
  <c r="D12" i="2"/>
  <c r="C12" i="2"/>
  <c r="B12" i="2"/>
  <c r="A12" i="2"/>
  <c r="T11" i="2"/>
  <c r="U11" i="2" s="1"/>
  <c r="O11" i="2"/>
  <c r="P11" i="2" s="1"/>
  <c r="N11" i="2"/>
  <c r="M11" i="2"/>
  <c r="L11" i="2"/>
  <c r="K11" i="2"/>
  <c r="J11" i="2"/>
  <c r="I11" i="2"/>
  <c r="H11" i="2"/>
  <c r="G11" i="2"/>
  <c r="F11" i="2"/>
  <c r="E11" i="2"/>
  <c r="S11" i="2" s="1"/>
  <c r="D11" i="2"/>
  <c r="C11" i="2"/>
  <c r="B11" i="2"/>
  <c r="A11" i="2"/>
  <c r="N10" i="2"/>
  <c r="M10" i="2"/>
  <c r="L10" i="2"/>
  <c r="K10" i="2"/>
  <c r="J10" i="2"/>
  <c r="I10" i="2"/>
  <c r="H10" i="2"/>
  <c r="G10" i="2"/>
  <c r="F10" i="2"/>
  <c r="E10" i="2"/>
  <c r="O10" i="2" s="1"/>
  <c r="P10" i="2" s="1"/>
  <c r="D10" i="2"/>
  <c r="C10" i="2"/>
  <c r="B10" i="2"/>
  <c r="A10" i="2"/>
  <c r="N9" i="2"/>
  <c r="M9" i="2"/>
  <c r="L9" i="2"/>
  <c r="K9" i="2"/>
  <c r="J9" i="2"/>
  <c r="I9" i="2"/>
  <c r="H9" i="2"/>
  <c r="G9" i="2"/>
  <c r="F9" i="2"/>
  <c r="E9" i="2"/>
  <c r="O9" i="2" s="1"/>
  <c r="P9" i="2" s="1"/>
  <c r="D9" i="2"/>
  <c r="C9" i="2"/>
  <c r="B9" i="2"/>
  <c r="A9" i="2"/>
  <c r="N8" i="2"/>
  <c r="M8" i="2"/>
  <c r="L8" i="2"/>
  <c r="K8" i="2"/>
  <c r="J8" i="2"/>
  <c r="G8" i="2"/>
  <c r="E8" i="2"/>
  <c r="T8" i="2" s="1"/>
  <c r="D8" i="2"/>
  <c r="C8" i="2"/>
  <c r="B8" i="2"/>
  <c r="A8" i="2"/>
  <c r="Q7" i="2"/>
  <c r="P7" i="2"/>
  <c r="O7" i="2"/>
  <c r="N7" i="2"/>
  <c r="M7" i="2"/>
  <c r="L7" i="2"/>
  <c r="K7" i="2"/>
  <c r="J7" i="2"/>
  <c r="I7" i="2"/>
  <c r="H7" i="2"/>
  <c r="G7" i="2"/>
  <c r="F7" i="2"/>
  <c r="E7" i="2"/>
  <c r="D7" i="2"/>
  <c r="C7" i="2"/>
  <c r="B7" i="2"/>
  <c r="A7" i="2"/>
  <c r="S72" i="1"/>
  <c r="R72" i="1"/>
  <c r="Q72" i="1"/>
  <c r="P72" i="1"/>
  <c r="O72" i="1"/>
  <c r="N72" i="1"/>
  <c r="M72" i="1"/>
  <c r="I72" i="1"/>
  <c r="J72" i="1" s="1"/>
  <c r="S71" i="1"/>
  <c r="R71" i="1"/>
  <c r="Q71" i="1"/>
  <c r="P71" i="1"/>
  <c r="O71" i="1"/>
  <c r="N71" i="1"/>
  <c r="M71" i="1"/>
  <c r="I71" i="1"/>
  <c r="J71" i="1" s="1"/>
  <c r="BA70" i="1"/>
  <c r="AZ70" i="1"/>
  <c r="AY70" i="1"/>
  <c r="AR70" i="1"/>
  <c r="AQ70" i="1"/>
  <c r="AP70" i="1"/>
  <c r="AO70" i="1"/>
  <c r="AN70" i="1"/>
  <c r="AM70" i="1"/>
  <c r="AL70" i="1"/>
  <c r="AK70" i="1"/>
  <c r="AJ70" i="1"/>
  <c r="AI70" i="1"/>
  <c r="AG70" i="1"/>
  <c r="AF70" i="1"/>
  <c r="AE70" i="1"/>
  <c r="AD70" i="1"/>
  <c r="AT70" i="1" s="1"/>
  <c r="AU70" i="1" s="1"/>
  <c r="AC70" i="1"/>
  <c r="AB70" i="1"/>
  <c r="AA70" i="1"/>
  <c r="Z70" i="1"/>
  <c r="Y70" i="1"/>
  <c r="X70" i="1"/>
  <c r="S70" i="1"/>
  <c r="T70" i="1" s="1"/>
  <c r="R70" i="1"/>
  <c r="Q70" i="1"/>
  <c r="P70" i="1"/>
  <c r="O70" i="1"/>
  <c r="N70" i="1"/>
  <c r="M70" i="1"/>
  <c r="K70" i="1"/>
  <c r="J70" i="1"/>
  <c r="BB70" i="1" s="1"/>
  <c r="BC70" i="1" s="1"/>
  <c r="I70" i="1"/>
  <c r="BA69" i="1"/>
  <c r="AZ69" i="1"/>
  <c r="AY69" i="1"/>
  <c r="AT69" i="1"/>
  <c r="AU69" i="1" s="1"/>
  <c r="AR69" i="1"/>
  <c r="AQ69" i="1"/>
  <c r="AP69" i="1"/>
  <c r="AO69" i="1"/>
  <c r="AN69" i="1"/>
  <c r="AM69" i="1"/>
  <c r="AL69" i="1"/>
  <c r="AK69" i="1"/>
  <c r="AJ69" i="1"/>
  <c r="AI69" i="1"/>
  <c r="AG69" i="1"/>
  <c r="AF69" i="1"/>
  <c r="AE69" i="1"/>
  <c r="AD69" i="1"/>
  <c r="AC69" i="1"/>
  <c r="AB69" i="1"/>
  <c r="AA69" i="1"/>
  <c r="Z69" i="1"/>
  <c r="Y69" i="1"/>
  <c r="X69" i="1"/>
  <c r="S69" i="1"/>
  <c r="T69" i="1" s="1"/>
  <c r="R69" i="1"/>
  <c r="Q69" i="1"/>
  <c r="P69" i="1"/>
  <c r="O69" i="1"/>
  <c r="N69" i="1"/>
  <c r="M69" i="1"/>
  <c r="K69" i="1"/>
  <c r="I69" i="1"/>
  <c r="J69" i="1" s="1"/>
  <c r="BB69" i="1" s="1"/>
  <c r="BC69" i="1" s="1"/>
  <c r="BA68" i="1"/>
  <c r="AZ68" i="1"/>
  <c r="AY68" i="1"/>
  <c r="AR68" i="1"/>
  <c r="AQ68" i="1"/>
  <c r="AP68" i="1"/>
  <c r="AO68" i="1"/>
  <c r="AN68" i="1"/>
  <c r="AM68" i="1"/>
  <c r="AL68" i="1"/>
  <c r="AK68" i="1"/>
  <c r="AJ68" i="1"/>
  <c r="AI68" i="1"/>
  <c r="AG68" i="1"/>
  <c r="AF68" i="1"/>
  <c r="AE68" i="1"/>
  <c r="AD68" i="1"/>
  <c r="AT68" i="1" s="1"/>
  <c r="AU68" i="1" s="1"/>
  <c r="AC68" i="1"/>
  <c r="AB68" i="1"/>
  <c r="AA68" i="1"/>
  <c r="Z68" i="1"/>
  <c r="Y68" i="1"/>
  <c r="X68" i="1"/>
  <c r="S68" i="1"/>
  <c r="T68" i="1" s="1"/>
  <c r="R68" i="1"/>
  <c r="Q68" i="1"/>
  <c r="P68" i="1"/>
  <c r="O68" i="1"/>
  <c r="N68" i="1"/>
  <c r="M68" i="1"/>
  <c r="K68" i="1"/>
  <c r="J68" i="1"/>
  <c r="BB68" i="1" s="1"/>
  <c r="BC68" i="1" s="1"/>
  <c r="I68" i="1"/>
  <c r="BA67" i="1"/>
  <c r="AZ67" i="1"/>
  <c r="AY67" i="1"/>
  <c r="AT67" i="1"/>
  <c r="AU67" i="1" s="1"/>
  <c r="AR67" i="1"/>
  <c r="AQ67" i="1"/>
  <c r="AP67" i="1"/>
  <c r="AO67" i="1"/>
  <c r="AN67" i="1"/>
  <c r="AM67" i="1"/>
  <c r="AL67" i="1"/>
  <c r="AK67" i="1"/>
  <c r="AJ67" i="1"/>
  <c r="AI67" i="1"/>
  <c r="AG67" i="1"/>
  <c r="AF67" i="1"/>
  <c r="AE67" i="1"/>
  <c r="AD67" i="1"/>
  <c r="AC67" i="1"/>
  <c r="AB67" i="1"/>
  <c r="AA67" i="1"/>
  <c r="Z67" i="1"/>
  <c r="Y67" i="1"/>
  <c r="X67" i="1"/>
  <c r="S67" i="1"/>
  <c r="T67" i="1" s="1"/>
  <c r="R67" i="1"/>
  <c r="Q67" i="1"/>
  <c r="P67" i="1"/>
  <c r="O67" i="1"/>
  <c r="N67" i="1"/>
  <c r="M67" i="1"/>
  <c r="K67" i="1"/>
  <c r="I67" i="1"/>
  <c r="J67" i="1" s="1"/>
  <c r="BB67" i="1" s="1"/>
  <c r="BC67" i="1" s="1"/>
  <c r="BA66" i="1"/>
  <c r="AZ66" i="1"/>
  <c r="AY66" i="1"/>
  <c r="AR66" i="1"/>
  <c r="AQ66" i="1"/>
  <c r="AP66" i="1"/>
  <c r="AO66" i="1"/>
  <c r="AN66" i="1"/>
  <c r="AM66" i="1"/>
  <c r="AL66" i="1"/>
  <c r="AK66" i="1"/>
  <c r="AJ66" i="1"/>
  <c r="AI66" i="1"/>
  <c r="AG66" i="1"/>
  <c r="AF66" i="1"/>
  <c r="AE66" i="1"/>
  <c r="AD66" i="1"/>
  <c r="AT66" i="1" s="1"/>
  <c r="AU66" i="1" s="1"/>
  <c r="AC66" i="1"/>
  <c r="AB66" i="1"/>
  <c r="AA66" i="1"/>
  <c r="Z66" i="1"/>
  <c r="Y66" i="1"/>
  <c r="X66" i="1"/>
  <c r="S66" i="1"/>
  <c r="T66" i="1" s="1"/>
  <c r="R66" i="1"/>
  <c r="Q66" i="1"/>
  <c r="P66" i="1"/>
  <c r="O66" i="1"/>
  <c r="N66" i="1"/>
  <c r="M66" i="1"/>
  <c r="K66" i="1"/>
  <c r="J66" i="1"/>
  <c r="BB66" i="1" s="1"/>
  <c r="BC66" i="1" s="1"/>
  <c r="I66" i="1"/>
  <c r="BA65" i="1"/>
  <c r="AZ65" i="1"/>
  <c r="AY65" i="1"/>
  <c r="AT65" i="1"/>
  <c r="AU65" i="1" s="1"/>
  <c r="AR65" i="1"/>
  <c r="AQ65" i="1"/>
  <c r="AP65" i="1"/>
  <c r="AO65" i="1"/>
  <c r="AN65" i="1"/>
  <c r="AM65" i="1"/>
  <c r="AL65" i="1"/>
  <c r="AK65" i="1"/>
  <c r="AJ65" i="1"/>
  <c r="AI65" i="1"/>
  <c r="AG65" i="1"/>
  <c r="AF65" i="1"/>
  <c r="AE65" i="1"/>
  <c r="AD65" i="1"/>
  <c r="AC65" i="1"/>
  <c r="AB65" i="1"/>
  <c r="AA65" i="1"/>
  <c r="Z65" i="1"/>
  <c r="Y65" i="1"/>
  <c r="X65" i="1"/>
  <c r="S65" i="1"/>
  <c r="T65" i="1" s="1"/>
  <c r="R65" i="1"/>
  <c r="Q65" i="1"/>
  <c r="P65" i="1"/>
  <c r="O65" i="1"/>
  <c r="N65" i="1"/>
  <c r="M65" i="1"/>
  <c r="K65" i="1"/>
  <c r="I65" i="1"/>
  <c r="J65" i="1" s="1"/>
  <c r="BB65" i="1" s="1"/>
  <c r="BC65" i="1" s="1"/>
  <c r="BA64" i="1"/>
  <c r="AZ64" i="1"/>
  <c r="AY64" i="1"/>
  <c r="AR64" i="1"/>
  <c r="AQ64" i="1"/>
  <c r="AP64" i="1"/>
  <c r="AO64" i="1"/>
  <c r="AN64" i="1"/>
  <c r="AM64" i="1"/>
  <c r="AL64" i="1"/>
  <c r="AK64" i="1"/>
  <c r="AJ64" i="1"/>
  <c r="AI64" i="1"/>
  <c r="AG64" i="1"/>
  <c r="AF64" i="1"/>
  <c r="AE64" i="1"/>
  <c r="AD64" i="1"/>
  <c r="AT64" i="1" s="1"/>
  <c r="AU64" i="1" s="1"/>
  <c r="AC64" i="1"/>
  <c r="AB64" i="1"/>
  <c r="AA64" i="1"/>
  <c r="Z64" i="1"/>
  <c r="Y64" i="1"/>
  <c r="X64" i="1"/>
  <c r="S64" i="1"/>
  <c r="T64" i="1" s="1"/>
  <c r="R64" i="1"/>
  <c r="Q64" i="1"/>
  <c r="P64" i="1"/>
  <c r="O64" i="1"/>
  <c r="N64" i="1"/>
  <c r="M64" i="1"/>
  <c r="K64" i="1"/>
  <c r="J64" i="1"/>
  <c r="BB64" i="1" s="1"/>
  <c r="BC64" i="1" s="1"/>
  <c r="I64" i="1"/>
  <c r="BA63" i="1"/>
  <c r="AZ63" i="1"/>
  <c r="AY63" i="1"/>
  <c r="AT63" i="1"/>
  <c r="AU63" i="1" s="1"/>
  <c r="AR63" i="1"/>
  <c r="AQ63" i="1"/>
  <c r="AP63" i="1"/>
  <c r="AO63" i="1"/>
  <c r="AN63" i="1"/>
  <c r="AM63" i="1"/>
  <c r="AL63" i="1"/>
  <c r="AK63" i="1"/>
  <c r="AJ63" i="1"/>
  <c r="AI63" i="1"/>
  <c r="AG63" i="1"/>
  <c r="AF63" i="1"/>
  <c r="AE63" i="1"/>
  <c r="AD63" i="1"/>
  <c r="AC63" i="1"/>
  <c r="AB63" i="1"/>
  <c r="AA63" i="1"/>
  <c r="Z63" i="1"/>
  <c r="Y63" i="1"/>
  <c r="X63" i="1"/>
  <c r="S63" i="1"/>
  <c r="T63" i="1" s="1"/>
  <c r="R63" i="1"/>
  <c r="Q63" i="1"/>
  <c r="P63" i="1"/>
  <c r="O63" i="1"/>
  <c r="N63" i="1"/>
  <c r="M63" i="1"/>
  <c r="K63" i="1"/>
  <c r="I63" i="1"/>
  <c r="J63" i="1" s="1"/>
  <c r="BB63" i="1" s="1"/>
  <c r="BC63" i="1" s="1"/>
  <c r="BA62" i="1"/>
  <c r="AZ62" i="1"/>
  <c r="AY62" i="1"/>
  <c r="AR62" i="1"/>
  <c r="AQ62" i="1"/>
  <c r="AP62" i="1"/>
  <c r="AO62" i="1"/>
  <c r="AN62" i="1"/>
  <c r="AM62" i="1"/>
  <c r="AL62" i="1"/>
  <c r="AK62" i="1"/>
  <c r="AJ62" i="1"/>
  <c r="AI62" i="1"/>
  <c r="AG62" i="1"/>
  <c r="AF62" i="1"/>
  <c r="AE62" i="1"/>
  <c r="AD62" i="1"/>
  <c r="AT62" i="1" s="1"/>
  <c r="AU62" i="1" s="1"/>
  <c r="AC62" i="1"/>
  <c r="AB62" i="1"/>
  <c r="AA62" i="1"/>
  <c r="Z62" i="1"/>
  <c r="Y62" i="1"/>
  <c r="X62" i="1"/>
  <c r="S62" i="1"/>
  <c r="T62" i="1" s="1"/>
  <c r="R62" i="1"/>
  <c r="Q62" i="1"/>
  <c r="P62" i="1"/>
  <c r="O62" i="1"/>
  <c r="N62" i="1"/>
  <c r="M62" i="1"/>
  <c r="K62" i="1"/>
  <c r="J62" i="1"/>
  <c r="BB62" i="1" s="1"/>
  <c r="BC62" i="1" s="1"/>
  <c r="I62" i="1"/>
  <c r="BA61" i="1"/>
  <c r="AZ61" i="1"/>
  <c r="AY61" i="1"/>
  <c r="AT61" i="1"/>
  <c r="AU61" i="1" s="1"/>
  <c r="AR61" i="1"/>
  <c r="AQ61" i="1"/>
  <c r="AP61" i="1"/>
  <c r="AO61" i="1"/>
  <c r="AN61" i="1"/>
  <c r="AM61" i="1"/>
  <c r="AL61" i="1"/>
  <c r="AK61" i="1"/>
  <c r="AJ61" i="1"/>
  <c r="AI61" i="1"/>
  <c r="AG61" i="1"/>
  <c r="AF61" i="1"/>
  <c r="AE61" i="1"/>
  <c r="AD61" i="1"/>
  <c r="AC61" i="1"/>
  <c r="AB61" i="1"/>
  <c r="AA61" i="1"/>
  <c r="Z61" i="1"/>
  <c r="Y61" i="1"/>
  <c r="X61" i="1"/>
  <c r="S61" i="1"/>
  <c r="T61" i="1" s="1"/>
  <c r="R61" i="1"/>
  <c r="Q61" i="1"/>
  <c r="P61" i="1"/>
  <c r="O61" i="1"/>
  <c r="N61" i="1"/>
  <c r="M61" i="1"/>
  <c r="K61" i="1"/>
  <c r="I61" i="1"/>
  <c r="J61" i="1" s="1"/>
  <c r="BB61" i="1" s="1"/>
  <c r="BC61" i="1" s="1"/>
  <c r="BA60" i="1"/>
  <c r="AZ60" i="1"/>
  <c r="AY60" i="1"/>
  <c r="AR60" i="1"/>
  <c r="AQ60" i="1"/>
  <c r="AP60" i="1"/>
  <c r="AO60" i="1"/>
  <c r="AN60" i="1"/>
  <c r="AM60" i="1"/>
  <c r="AL60" i="1"/>
  <c r="AK60" i="1"/>
  <c r="AJ60" i="1"/>
  <c r="AI60" i="1"/>
  <c r="AG60" i="1"/>
  <c r="AF60" i="1"/>
  <c r="AE60" i="1"/>
  <c r="AD60" i="1"/>
  <c r="AT60" i="1" s="1"/>
  <c r="AU60" i="1" s="1"/>
  <c r="AC60" i="1"/>
  <c r="AB60" i="1"/>
  <c r="AA60" i="1"/>
  <c r="Z60" i="1"/>
  <c r="Y60" i="1"/>
  <c r="X60" i="1"/>
  <c r="S60" i="1"/>
  <c r="T60" i="1" s="1"/>
  <c r="R60" i="1"/>
  <c r="Q60" i="1"/>
  <c r="P60" i="1"/>
  <c r="O60" i="1"/>
  <c r="N60" i="1"/>
  <c r="M60" i="1"/>
  <c r="K60" i="1"/>
  <c r="J60" i="1"/>
  <c r="BB60" i="1" s="1"/>
  <c r="BC60" i="1" s="1"/>
  <c r="I60" i="1"/>
  <c r="BA59" i="1"/>
  <c r="AZ59" i="1"/>
  <c r="AY59" i="1"/>
  <c r="AT59" i="1"/>
  <c r="AU59" i="1" s="1"/>
  <c r="AR59" i="1"/>
  <c r="AQ59" i="1"/>
  <c r="AP59" i="1"/>
  <c r="AO59" i="1"/>
  <c r="AN59" i="1"/>
  <c r="AM59" i="1"/>
  <c r="AL59" i="1"/>
  <c r="AK59" i="1"/>
  <c r="AJ59" i="1"/>
  <c r="AI59" i="1"/>
  <c r="AG59" i="1"/>
  <c r="AF59" i="1"/>
  <c r="AE59" i="1"/>
  <c r="AD59" i="1"/>
  <c r="AC59" i="1"/>
  <c r="AB59" i="1"/>
  <c r="AA59" i="1"/>
  <c r="Z59" i="1"/>
  <c r="Y59" i="1"/>
  <c r="X59" i="1"/>
  <c r="S59" i="1"/>
  <c r="T59" i="1" s="1"/>
  <c r="R59" i="1"/>
  <c r="Q59" i="1"/>
  <c r="P59" i="1"/>
  <c r="O59" i="1"/>
  <c r="N59" i="1"/>
  <c r="M59" i="1"/>
  <c r="K59" i="1"/>
  <c r="I59" i="1"/>
  <c r="J59" i="1" s="1"/>
  <c r="BB59" i="1" s="1"/>
  <c r="BC59" i="1" s="1"/>
  <c r="BA58" i="1"/>
  <c r="AZ58" i="1"/>
  <c r="AY58" i="1"/>
  <c r="AR58" i="1"/>
  <c r="AQ58" i="1"/>
  <c r="AP58" i="1"/>
  <c r="AO58" i="1"/>
  <c r="AN58" i="1"/>
  <c r="AM58" i="1"/>
  <c r="AL58" i="1"/>
  <c r="AK58" i="1"/>
  <c r="AJ58" i="1"/>
  <c r="AI58" i="1"/>
  <c r="AG58" i="1"/>
  <c r="AF58" i="1"/>
  <c r="AE58" i="1"/>
  <c r="AD58" i="1"/>
  <c r="AT58" i="1" s="1"/>
  <c r="AU58" i="1" s="1"/>
  <c r="AC58" i="1"/>
  <c r="AB58" i="1"/>
  <c r="AA58" i="1"/>
  <c r="Z58" i="1"/>
  <c r="Y58" i="1"/>
  <c r="X58" i="1"/>
  <c r="S58" i="1"/>
  <c r="T58" i="1" s="1"/>
  <c r="R58" i="1"/>
  <c r="Q58" i="1"/>
  <c r="P58" i="1"/>
  <c r="O58" i="1"/>
  <c r="N58" i="1"/>
  <c r="M58" i="1"/>
  <c r="K58" i="1"/>
  <c r="J58" i="1"/>
  <c r="BB58" i="1" s="1"/>
  <c r="BC58" i="1" s="1"/>
  <c r="I58" i="1"/>
  <c r="BA57" i="1"/>
  <c r="AZ57" i="1"/>
  <c r="AY57" i="1"/>
  <c r="AT57" i="1"/>
  <c r="AU57" i="1" s="1"/>
  <c r="AR57" i="1"/>
  <c r="AQ57" i="1"/>
  <c r="AP57" i="1"/>
  <c r="AO57" i="1"/>
  <c r="AN57" i="1"/>
  <c r="AM57" i="1"/>
  <c r="AL57" i="1"/>
  <c r="AK57" i="1"/>
  <c r="AJ57" i="1"/>
  <c r="AI57" i="1"/>
  <c r="AG57" i="1"/>
  <c r="AF57" i="1"/>
  <c r="AE57" i="1"/>
  <c r="AD57" i="1"/>
  <c r="AC57" i="1"/>
  <c r="AB57" i="1"/>
  <c r="AA57" i="1"/>
  <c r="Z57" i="1"/>
  <c r="Y57" i="1"/>
  <c r="X57" i="1"/>
  <c r="S57" i="1"/>
  <c r="T57" i="1" s="1"/>
  <c r="R57" i="1"/>
  <c r="Q57" i="1"/>
  <c r="P57" i="1"/>
  <c r="O57" i="1"/>
  <c r="N57" i="1"/>
  <c r="M57" i="1"/>
  <c r="K57" i="1"/>
  <c r="I57" i="1"/>
  <c r="J57" i="1" s="1"/>
  <c r="BB57" i="1" s="1"/>
  <c r="BC57" i="1" s="1"/>
  <c r="BA56" i="1"/>
  <c r="AZ56" i="1"/>
  <c r="AY56" i="1"/>
  <c r="AR56" i="1"/>
  <c r="AQ56" i="1"/>
  <c r="AP56" i="1"/>
  <c r="AO56" i="1"/>
  <c r="AN56" i="1"/>
  <c r="AM56" i="1"/>
  <c r="AL56" i="1"/>
  <c r="AK56" i="1"/>
  <c r="AJ56" i="1"/>
  <c r="AI56" i="1"/>
  <c r="AG56" i="1"/>
  <c r="AF56" i="1"/>
  <c r="AE56" i="1"/>
  <c r="AD56" i="1"/>
  <c r="AT56" i="1" s="1"/>
  <c r="AU56" i="1" s="1"/>
  <c r="AC56" i="1"/>
  <c r="AB56" i="1"/>
  <c r="AA56" i="1"/>
  <c r="Z56" i="1"/>
  <c r="Y56" i="1"/>
  <c r="X56" i="1"/>
  <c r="S56" i="1"/>
  <c r="T56" i="1" s="1"/>
  <c r="R56" i="1"/>
  <c r="Q56" i="1"/>
  <c r="P56" i="1"/>
  <c r="O56" i="1"/>
  <c r="N56" i="1"/>
  <c r="M56" i="1"/>
  <c r="K56" i="1"/>
  <c r="J56" i="1"/>
  <c r="BB56" i="1" s="1"/>
  <c r="BC56" i="1" s="1"/>
  <c r="I56" i="1"/>
  <c r="BA55" i="1"/>
  <c r="AZ55" i="1"/>
  <c r="AY55" i="1"/>
  <c r="AT55" i="1"/>
  <c r="AU55" i="1" s="1"/>
  <c r="AR55" i="1"/>
  <c r="AQ55" i="1"/>
  <c r="AP55" i="1"/>
  <c r="AO55" i="1"/>
  <c r="AN55" i="1"/>
  <c r="AM55" i="1"/>
  <c r="AL55" i="1"/>
  <c r="AK55" i="1"/>
  <c r="AJ55" i="1"/>
  <c r="AI55" i="1"/>
  <c r="AG55" i="1"/>
  <c r="AF55" i="1"/>
  <c r="AE55" i="1"/>
  <c r="AD55" i="1"/>
  <c r="AC55" i="1"/>
  <c r="AB55" i="1"/>
  <c r="AA55" i="1"/>
  <c r="Z55" i="1"/>
  <c r="Y55" i="1"/>
  <c r="X55" i="1"/>
  <c r="S55" i="1"/>
  <c r="T55" i="1" s="1"/>
  <c r="R55" i="1"/>
  <c r="Q55" i="1"/>
  <c r="P55" i="1"/>
  <c r="O55" i="1"/>
  <c r="N55" i="1"/>
  <c r="M55" i="1"/>
  <c r="K55" i="1"/>
  <c r="I55" i="1"/>
  <c r="J55" i="1" s="1"/>
  <c r="BB55" i="1" s="1"/>
  <c r="BC55" i="1" s="1"/>
  <c r="BA54" i="1"/>
  <c r="AZ54" i="1"/>
  <c r="AY54" i="1"/>
  <c r="AR54" i="1"/>
  <c r="AQ54" i="1"/>
  <c r="AP54" i="1"/>
  <c r="AO54" i="1"/>
  <c r="AN54" i="1"/>
  <c r="AM54" i="1"/>
  <c r="AL54" i="1"/>
  <c r="AK54" i="1"/>
  <c r="AJ54" i="1"/>
  <c r="AI54" i="1"/>
  <c r="AG54" i="1"/>
  <c r="AF54" i="1"/>
  <c r="AE54" i="1"/>
  <c r="AD54" i="1"/>
  <c r="AT54" i="1" s="1"/>
  <c r="AU54" i="1" s="1"/>
  <c r="AC54" i="1"/>
  <c r="AB54" i="1"/>
  <c r="AA54" i="1"/>
  <c r="Z54" i="1"/>
  <c r="Y54" i="1"/>
  <c r="X54" i="1"/>
  <c r="S54" i="1"/>
  <c r="T54" i="1" s="1"/>
  <c r="R54" i="1"/>
  <c r="Q54" i="1"/>
  <c r="P54" i="1"/>
  <c r="O54" i="1"/>
  <c r="N54" i="1"/>
  <c r="M54" i="1"/>
  <c r="K54" i="1"/>
  <c r="J54" i="1"/>
  <c r="BB54" i="1" s="1"/>
  <c r="BC54" i="1" s="1"/>
  <c r="I54" i="1"/>
  <c r="BA53" i="1"/>
  <c r="AZ53" i="1"/>
  <c r="AY53" i="1"/>
  <c r="AT53" i="1"/>
  <c r="AU53" i="1" s="1"/>
  <c r="AR53" i="1"/>
  <c r="AQ53" i="1"/>
  <c r="AP53" i="1"/>
  <c r="AO53" i="1"/>
  <c r="AN53" i="1"/>
  <c r="AM53" i="1"/>
  <c r="AL53" i="1"/>
  <c r="AK53" i="1"/>
  <c r="AJ53" i="1"/>
  <c r="AI53" i="1"/>
  <c r="AG53" i="1"/>
  <c r="AF53" i="1"/>
  <c r="AE53" i="1"/>
  <c r="AD53" i="1"/>
  <c r="AC53" i="1"/>
  <c r="AB53" i="1"/>
  <c r="AA53" i="1"/>
  <c r="Z53" i="1"/>
  <c r="Y53" i="1"/>
  <c r="X53" i="1"/>
  <c r="S53" i="1"/>
  <c r="T53" i="1" s="1"/>
  <c r="R53" i="1"/>
  <c r="Q53" i="1"/>
  <c r="P53" i="1"/>
  <c r="O53" i="1"/>
  <c r="N53" i="1"/>
  <c r="M53" i="1"/>
  <c r="K53" i="1"/>
  <c r="I53" i="1"/>
  <c r="J53" i="1" s="1"/>
  <c r="BB53" i="1" s="1"/>
  <c r="BC53" i="1" s="1"/>
  <c r="BA52" i="1"/>
  <c r="AZ52" i="1"/>
  <c r="AY52" i="1"/>
  <c r="AR52" i="1"/>
  <c r="AQ52" i="1"/>
  <c r="AP52" i="1"/>
  <c r="AO52" i="1"/>
  <c r="AN52" i="1"/>
  <c r="AM52" i="1"/>
  <c r="AL52" i="1"/>
  <c r="AK52" i="1"/>
  <c r="AJ52" i="1"/>
  <c r="AI52" i="1"/>
  <c r="AG52" i="1"/>
  <c r="AF52" i="1"/>
  <c r="AE52" i="1"/>
  <c r="AD52" i="1"/>
  <c r="AT52" i="1" s="1"/>
  <c r="AU52" i="1" s="1"/>
  <c r="AC52" i="1"/>
  <c r="AB52" i="1"/>
  <c r="AA52" i="1"/>
  <c r="Z52" i="1"/>
  <c r="Y52" i="1"/>
  <c r="X52" i="1"/>
  <c r="S52" i="1"/>
  <c r="T52" i="1" s="1"/>
  <c r="R52" i="1"/>
  <c r="Q52" i="1"/>
  <c r="P52" i="1"/>
  <c r="O52" i="1"/>
  <c r="N52" i="1"/>
  <c r="M52" i="1"/>
  <c r="K52" i="1"/>
  <c r="J52" i="1"/>
  <c r="BB52" i="1" s="1"/>
  <c r="BC52" i="1" s="1"/>
  <c r="I52" i="1"/>
  <c r="BA51" i="1"/>
  <c r="AZ51" i="1"/>
  <c r="AY51" i="1"/>
  <c r="AT51" i="1"/>
  <c r="AU51" i="1" s="1"/>
  <c r="AR51" i="1"/>
  <c r="AQ51" i="1"/>
  <c r="AP51" i="1"/>
  <c r="AO51" i="1"/>
  <c r="AN51" i="1"/>
  <c r="AM51" i="1"/>
  <c r="AL51" i="1"/>
  <c r="AK51" i="1"/>
  <c r="AJ51" i="1"/>
  <c r="AI51" i="1"/>
  <c r="AG51" i="1"/>
  <c r="AF51" i="1"/>
  <c r="AE51" i="1"/>
  <c r="AD51" i="1"/>
  <c r="AC51" i="1"/>
  <c r="AB51" i="1"/>
  <c r="AA51" i="1"/>
  <c r="Z51" i="1"/>
  <c r="Y51" i="1"/>
  <c r="X51" i="1"/>
  <c r="S51" i="1"/>
  <c r="T51" i="1" s="1"/>
  <c r="R51" i="1"/>
  <c r="Q51" i="1"/>
  <c r="P51" i="1"/>
  <c r="O51" i="1"/>
  <c r="N51" i="1"/>
  <c r="M51" i="1"/>
  <c r="K51" i="1"/>
  <c r="I51" i="1"/>
  <c r="J51" i="1" s="1"/>
  <c r="BB51" i="1" s="1"/>
  <c r="BC51" i="1" s="1"/>
  <c r="BA50" i="1"/>
  <c r="AZ50" i="1"/>
  <c r="AY50" i="1"/>
  <c r="AR50" i="1"/>
  <c r="AQ50" i="1"/>
  <c r="AP50" i="1"/>
  <c r="AO50" i="1"/>
  <c r="AN50" i="1"/>
  <c r="AM50" i="1"/>
  <c r="AL50" i="1"/>
  <c r="AK50" i="1"/>
  <c r="AJ50" i="1"/>
  <c r="AI50" i="1"/>
  <c r="AG50" i="1"/>
  <c r="AF50" i="1"/>
  <c r="AE50" i="1"/>
  <c r="AD50" i="1"/>
  <c r="AT50" i="1" s="1"/>
  <c r="AU50" i="1" s="1"/>
  <c r="AC50" i="1"/>
  <c r="AB50" i="1"/>
  <c r="AA50" i="1"/>
  <c r="Z50" i="1"/>
  <c r="Y50" i="1"/>
  <c r="X50" i="1"/>
  <c r="S50" i="1"/>
  <c r="T50" i="1" s="1"/>
  <c r="R50" i="1"/>
  <c r="Q50" i="1"/>
  <c r="P50" i="1"/>
  <c r="O50" i="1"/>
  <c r="N50" i="1"/>
  <c r="M50" i="1"/>
  <c r="K50" i="1"/>
  <c r="J50" i="1"/>
  <c r="BB50" i="1" s="1"/>
  <c r="BC50" i="1" s="1"/>
  <c r="I50" i="1"/>
  <c r="BA49" i="1"/>
  <c r="AZ49" i="1"/>
  <c r="AY49" i="1"/>
  <c r="AT49" i="1"/>
  <c r="AU49" i="1" s="1"/>
  <c r="AR49" i="1"/>
  <c r="AQ49" i="1"/>
  <c r="AP49" i="1"/>
  <c r="AO49" i="1"/>
  <c r="AN49" i="1"/>
  <c r="AM49" i="1"/>
  <c r="AL49" i="1"/>
  <c r="AK49" i="1"/>
  <c r="AJ49" i="1"/>
  <c r="AI49" i="1"/>
  <c r="AG49" i="1"/>
  <c r="AF49" i="1"/>
  <c r="AE49" i="1"/>
  <c r="AD49" i="1"/>
  <c r="AC49" i="1"/>
  <c r="AB49" i="1"/>
  <c r="AA49" i="1"/>
  <c r="Z49" i="1"/>
  <c r="Y49" i="1"/>
  <c r="X49" i="1"/>
  <c r="S49" i="1"/>
  <c r="T49" i="1" s="1"/>
  <c r="R49" i="1"/>
  <c r="Q49" i="1"/>
  <c r="P49" i="1"/>
  <c r="O49" i="1"/>
  <c r="N49" i="1"/>
  <c r="M49" i="1"/>
  <c r="K49" i="1"/>
  <c r="I49" i="1"/>
  <c r="J49" i="1" s="1"/>
  <c r="BB49" i="1" s="1"/>
  <c r="BC49" i="1" s="1"/>
  <c r="BA48" i="1"/>
  <c r="AZ48" i="1"/>
  <c r="AY48" i="1"/>
  <c r="AR48" i="1"/>
  <c r="AQ48" i="1"/>
  <c r="AP48" i="1"/>
  <c r="AO48" i="1"/>
  <c r="AN48" i="1"/>
  <c r="AM48" i="1"/>
  <c r="AL48" i="1"/>
  <c r="AK48" i="1"/>
  <c r="AJ48" i="1"/>
  <c r="AI48" i="1"/>
  <c r="AG48" i="1"/>
  <c r="AF48" i="1"/>
  <c r="AE48" i="1"/>
  <c r="AD48" i="1"/>
  <c r="AT48" i="1" s="1"/>
  <c r="AU48" i="1" s="1"/>
  <c r="AC48" i="1"/>
  <c r="AB48" i="1"/>
  <c r="AA48" i="1"/>
  <c r="Z48" i="1"/>
  <c r="Y48" i="1"/>
  <c r="X48" i="1"/>
  <c r="S48" i="1"/>
  <c r="T48" i="1" s="1"/>
  <c r="R48" i="1"/>
  <c r="Q48" i="1"/>
  <c r="P48" i="1"/>
  <c r="O48" i="1"/>
  <c r="N48" i="1"/>
  <c r="M48" i="1"/>
  <c r="K48" i="1"/>
  <c r="J48" i="1"/>
  <c r="BB48" i="1" s="1"/>
  <c r="BC48" i="1" s="1"/>
  <c r="I48" i="1"/>
  <c r="BA47" i="1"/>
  <c r="AZ47" i="1"/>
  <c r="AY47" i="1"/>
  <c r="AT47" i="1"/>
  <c r="AU47" i="1" s="1"/>
  <c r="AR47" i="1"/>
  <c r="AQ47" i="1"/>
  <c r="AP47" i="1"/>
  <c r="AO47" i="1"/>
  <c r="AN47" i="1"/>
  <c r="AM47" i="1"/>
  <c r="AL47" i="1"/>
  <c r="AK47" i="1"/>
  <c r="AJ47" i="1"/>
  <c r="AI47" i="1"/>
  <c r="AG47" i="1"/>
  <c r="AF47" i="1"/>
  <c r="AE47" i="1"/>
  <c r="AD47" i="1"/>
  <c r="AC47" i="1"/>
  <c r="AB47" i="1"/>
  <c r="AA47" i="1"/>
  <c r="Z47" i="1"/>
  <c r="Y47" i="1"/>
  <c r="X47" i="1"/>
  <c r="S47" i="1"/>
  <c r="T47" i="1" s="1"/>
  <c r="R47" i="1"/>
  <c r="Q47" i="1"/>
  <c r="P47" i="1"/>
  <c r="O47" i="1"/>
  <c r="N47" i="1"/>
  <c r="M47" i="1"/>
  <c r="K47" i="1"/>
  <c r="I47" i="1"/>
  <c r="J47" i="1" s="1"/>
  <c r="BB47" i="1" s="1"/>
  <c r="BC47" i="1" s="1"/>
  <c r="BA46" i="1"/>
  <c r="AZ46" i="1"/>
  <c r="AY46" i="1"/>
  <c r="AR46" i="1"/>
  <c r="AQ46" i="1"/>
  <c r="AP46" i="1"/>
  <c r="AO46" i="1"/>
  <c r="AN46" i="1"/>
  <c r="AM46" i="1"/>
  <c r="AL46" i="1"/>
  <c r="AK46" i="1"/>
  <c r="AJ46" i="1"/>
  <c r="AI46" i="1"/>
  <c r="AG46" i="1"/>
  <c r="AF46" i="1"/>
  <c r="AE46" i="1"/>
  <c r="AD46" i="1"/>
  <c r="AT46" i="1" s="1"/>
  <c r="AU46" i="1" s="1"/>
  <c r="AC46" i="1"/>
  <c r="AB46" i="1"/>
  <c r="AA46" i="1"/>
  <c r="Z46" i="1"/>
  <c r="Y46" i="1"/>
  <c r="X46" i="1"/>
  <c r="S46" i="1"/>
  <c r="T46" i="1" s="1"/>
  <c r="R46" i="1"/>
  <c r="Q46" i="1"/>
  <c r="P46" i="1"/>
  <c r="O46" i="1"/>
  <c r="N46" i="1"/>
  <c r="M46" i="1"/>
  <c r="K46" i="1"/>
  <c r="J46" i="1"/>
  <c r="BB46" i="1" s="1"/>
  <c r="BC46" i="1" s="1"/>
  <c r="I46" i="1"/>
  <c r="BA45" i="1"/>
  <c r="AZ45" i="1"/>
  <c r="AY45" i="1"/>
  <c r="AT45" i="1"/>
  <c r="AU45" i="1" s="1"/>
  <c r="AR45" i="1"/>
  <c r="AQ45" i="1"/>
  <c r="AP45" i="1"/>
  <c r="AO45" i="1"/>
  <c r="AN45" i="1"/>
  <c r="AM45" i="1"/>
  <c r="AL45" i="1"/>
  <c r="AK45" i="1"/>
  <c r="AJ45" i="1"/>
  <c r="AI45" i="1"/>
  <c r="AG45" i="1"/>
  <c r="AF45" i="1"/>
  <c r="AE45" i="1"/>
  <c r="AD45" i="1"/>
  <c r="AC45" i="1"/>
  <c r="AB45" i="1"/>
  <c r="AA45" i="1"/>
  <c r="Z45" i="1"/>
  <c r="Y45" i="1"/>
  <c r="X45" i="1"/>
  <c r="S45" i="1"/>
  <c r="T45" i="1" s="1"/>
  <c r="R45" i="1"/>
  <c r="Q45" i="1"/>
  <c r="P45" i="1"/>
  <c r="O45" i="1"/>
  <c r="N45" i="1"/>
  <c r="M45" i="1"/>
  <c r="K45" i="1"/>
  <c r="I45" i="1"/>
  <c r="J45" i="1" s="1"/>
  <c r="BB45" i="1" s="1"/>
  <c r="BC45" i="1" s="1"/>
  <c r="BA44" i="1"/>
  <c r="AZ44" i="1"/>
  <c r="AY44" i="1"/>
  <c r="AR44" i="1"/>
  <c r="AQ44" i="1"/>
  <c r="AP44" i="1"/>
  <c r="AO44" i="1"/>
  <c r="AN44" i="1"/>
  <c r="AM44" i="1"/>
  <c r="AL44" i="1"/>
  <c r="AK44" i="1"/>
  <c r="AJ44" i="1"/>
  <c r="AI44" i="1"/>
  <c r="AG44" i="1"/>
  <c r="AF44" i="1"/>
  <c r="AE44" i="1"/>
  <c r="AD44" i="1"/>
  <c r="AT44" i="1" s="1"/>
  <c r="AU44" i="1" s="1"/>
  <c r="AC44" i="1"/>
  <c r="AB44" i="1"/>
  <c r="AA44" i="1"/>
  <c r="Z44" i="1"/>
  <c r="Y44" i="1"/>
  <c r="X44" i="1"/>
  <c r="S44" i="1"/>
  <c r="T44" i="1" s="1"/>
  <c r="R44" i="1"/>
  <c r="Q44" i="1"/>
  <c r="P44" i="1"/>
  <c r="O44" i="1"/>
  <c r="N44" i="1"/>
  <c r="M44" i="1"/>
  <c r="K44" i="1"/>
  <c r="J44" i="1"/>
  <c r="BB44" i="1" s="1"/>
  <c r="BC44" i="1" s="1"/>
  <c r="I44" i="1"/>
  <c r="BA43" i="1"/>
  <c r="AZ43" i="1"/>
  <c r="AY43" i="1"/>
  <c r="AT43" i="1"/>
  <c r="AU43" i="1" s="1"/>
  <c r="AR43" i="1"/>
  <c r="AQ43" i="1"/>
  <c r="AP43" i="1"/>
  <c r="AO43" i="1"/>
  <c r="AN43" i="1"/>
  <c r="AM43" i="1"/>
  <c r="AL43" i="1"/>
  <c r="AK43" i="1"/>
  <c r="AJ43" i="1"/>
  <c r="AI43" i="1"/>
  <c r="AG43" i="1"/>
  <c r="AF43" i="1"/>
  <c r="AE43" i="1"/>
  <c r="AD43" i="1"/>
  <c r="AC43" i="1"/>
  <c r="AB43" i="1"/>
  <c r="AA43" i="1"/>
  <c r="Z43" i="1"/>
  <c r="Y43" i="1"/>
  <c r="X43" i="1"/>
  <c r="S43" i="1"/>
  <c r="T43" i="1" s="1"/>
  <c r="R43" i="1"/>
  <c r="Q43" i="1"/>
  <c r="P43" i="1"/>
  <c r="O43" i="1"/>
  <c r="N43" i="1"/>
  <c r="M43" i="1"/>
  <c r="K43" i="1"/>
  <c r="I43" i="1"/>
  <c r="J43" i="1" s="1"/>
  <c r="BB43" i="1" s="1"/>
  <c r="BC43" i="1" s="1"/>
  <c r="BA42" i="1"/>
  <c r="AZ42" i="1"/>
  <c r="AY42" i="1"/>
  <c r="AR42" i="1"/>
  <c r="AQ42" i="1"/>
  <c r="AP42" i="1"/>
  <c r="AO42" i="1"/>
  <c r="AN42" i="1"/>
  <c r="AM42" i="1"/>
  <c r="AL42" i="1"/>
  <c r="AK42" i="1"/>
  <c r="AJ42" i="1"/>
  <c r="AI42" i="1"/>
  <c r="AG42" i="1"/>
  <c r="AF42" i="1"/>
  <c r="AE42" i="1"/>
  <c r="AD42" i="1"/>
  <c r="AT42" i="1" s="1"/>
  <c r="AU42" i="1" s="1"/>
  <c r="AC42" i="1"/>
  <c r="AB42" i="1"/>
  <c r="AA42" i="1"/>
  <c r="Z42" i="1"/>
  <c r="Y42" i="1"/>
  <c r="X42" i="1"/>
  <c r="S42" i="1"/>
  <c r="T42" i="1" s="1"/>
  <c r="R42" i="1"/>
  <c r="Q42" i="1"/>
  <c r="P42" i="1"/>
  <c r="O42" i="1"/>
  <c r="N42" i="1"/>
  <c r="M42" i="1"/>
  <c r="K42" i="1"/>
  <c r="J42" i="1"/>
  <c r="BB42" i="1" s="1"/>
  <c r="BC42" i="1" s="1"/>
  <c r="I42" i="1"/>
  <c r="BA41" i="1"/>
  <c r="AZ41" i="1"/>
  <c r="AY41" i="1"/>
  <c r="AT41" i="1"/>
  <c r="AU41" i="1" s="1"/>
  <c r="AR41" i="1"/>
  <c r="AQ41" i="1"/>
  <c r="AP41" i="1"/>
  <c r="AO41" i="1"/>
  <c r="AN41" i="1"/>
  <c r="AM41" i="1"/>
  <c r="AL41" i="1"/>
  <c r="AK41" i="1"/>
  <c r="AJ41" i="1"/>
  <c r="AI41" i="1"/>
  <c r="AG41" i="1"/>
  <c r="AF41" i="1"/>
  <c r="AE41" i="1"/>
  <c r="AD41" i="1"/>
  <c r="AC41" i="1"/>
  <c r="AB41" i="1"/>
  <c r="AA41" i="1"/>
  <c r="Z41" i="1"/>
  <c r="Y41" i="1"/>
  <c r="X41" i="1"/>
  <c r="S41" i="1"/>
  <c r="R41" i="1"/>
  <c r="Q41" i="1"/>
  <c r="T41" i="1" s="1"/>
  <c r="P41" i="1"/>
  <c r="O41" i="1"/>
  <c r="N41" i="1"/>
  <c r="M41" i="1"/>
  <c r="K41" i="1"/>
  <c r="I41" i="1"/>
  <c r="J41" i="1" s="1"/>
  <c r="BB41" i="1" s="1"/>
  <c r="BC41" i="1" s="1"/>
  <c r="BA40" i="1"/>
  <c r="AZ40" i="1"/>
  <c r="AY40" i="1"/>
  <c r="AR40" i="1"/>
  <c r="AQ40" i="1"/>
  <c r="AP40" i="1"/>
  <c r="AO40" i="1"/>
  <c r="AN40" i="1"/>
  <c r="AM40" i="1"/>
  <c r="AL40" i="1"/>
  <c r="AK40" i="1"/>
  <c r="AJ40" i="1"/>
  <c r="AI40" i="1"/>
  <c r="AG40" i="1"/>
  <c r="AF40" i="1"/>
  <c r="AE40" i="1"/>
  <c r="AD40" i="1"/>
  <c r="AT40" i="1" s="1"/>
  <c r="AU40" i="1" s="1"/>
  <c r="AC40" i="1"/>
  <c r="AB40" i="1"/>
  <c r="AA40" i="1"/>
  <c r="Z40" i="1"/>
  <c r="Y40" i="1"/>
  <c r="X40" i="1"/>
  <c r="S40" i="1"/>
  <c r="T40" i="1" s="1"/>
  <c r="R40" i="1"/>
  <c r="Q40" i="1"/>
  <c r="P40" i="1"/>
  <c r="O40" i="1"/>
  <c r="N40" i="1"/>
  <c r="M40" i="1"/>
  <c r="K40" i="1"/>
  <c r="J40" i="1"/>
  <c r="BB40" i="1" s="1"/>
  <c r="BC40" i="1" s="1"/>
  <c r="I40" i="1"/>
  <c r="BA39" i="1"/>
  <c r="AZ39" i="1"/>
  <c r="AY39" i="1"/>
  <c r="AT39" i="1"/>
  <c r="AU39" i="1" s="1"/>
  <c r="AR39" i="1"/>
  <c r="AQ39" i="1"/>
  <c r="AP39" i="1"/>
  <c r="AO39" i="1"/>
  <c r="AN39" i="1"/>
  <c r="AM39" i="1"/>
  <c r="AL39" i="1"/>
  <c r="AK39" i="1"/>
  <c r="AJ39" i="1"/>
  <c r="AI39" i="1"/>
  <c r="AG39" i="1"/>
  <c r="AF39" i="1"/>
  <c r="AE39" i="1"/>
  <c r="AD39" i="1"/>
  <c r="AC39" i="1"/>
  <c r="AB39" i="1"/>
  <c r="AA39" i="1"/>
  <c r="Z39" i="1"/>
  <c r="Y39" i="1"/>
  <c r="X39" i="1"/>
  <c r="S39" i="1"/>
  <c r="R39" i="1"/>
  <c r="Q39" i="1"/>
  <c r="T39" i="1" s="1"/>
  <c r="P39" i="1"/>
  <c r="O39" i="1"/>
  <c r="N39" i="1"/>
  <c r="M39" i="1"/>
  <c r="K39" i="1"/>
  <c r="I39" i="1"/>
  <c r="J39" i="1" s="1"/>
  <c r="BB39" i="1" s="1"/>
  <c r="BC39" i="1" s="1"/>
  <c r="BA38" i="1"/>
  <c r="AZ38" i="1"/>
  <c r="AY38" i="1"/>
  <c r="AR38" i="1"/>
  <c r="AQ38" i="1"/>
  <c r="AP38" i="1"/>
  <c r="AO38" i="1"/>
  <c r="AN38" i="1"/>
  <c r="AM38" i="1"/>
  <c r="AL38" i="1"/>
  <c r="AK38" i="1"/>
  <c r="AJ38" i="1"/>
  <c r="AI38" i="1"/>
  <c r="AG38" i="1"/>
  <c r="AF38" i="1"/>
  <c r="AE38" i="1"/>
  <c r="AD38" i="1"/>
  <c r="AT38" i="1" s="1"/>
  <c r="AU38" i="1" s="1"/>
  <c r="AC38" i="1"/>
  <c r="AB38" i="1"/>
  <c r="AA38" i="1"/>
  <c r="Z38" i="1"/>
  <c r="Y38" i="1"/>
  <c r="X38" i="1"/>
  <c r="S38" i="1"/>
  <c r="T38" i="1" s="1"/>
  <c r="R38" i="1"/>
  <c r="Q38" i="1"/>
  <c r="P38" i="1"/>
  <c r="O38" i="1"/>
  <c r="N38" i="1"/>
  <c r="M38" i="1"/>
  <c r="K38" i="1"/>
  <c r="J38" i="1"/>
  <c r="BB38" i="1" s="1"/>
  <c r="BC38" i="1" s="1"/>
  <c r="I38" i="1"/>
  <c r="BA37" i="1"/>
  <c r="AZ37" i="1"/>
  <c r="AY37" i="1"/>
  <c r="AT37" i="1"/>
  <c r="AU37" i="1" s="1"/>
  <c r="AR37" i="1"/>
  <c r="AQ37" i="1"/>
  <c r="AP37" i="1"/>
  <c r="AO37" i="1"/>
  <c r="AN37" i="1"/>
  <c r="AM37" i="1"/>
  <c r="AL37" i="1"/>
  <c r="AK37" i="1"/>
  <c r="AJ37" i="1"/>
  <c r="AI37" i="1"/>
  <c r="AG37" i="1"/>
  <c r="AF37" i="1"/>
  <c r="AE37" i="1"/>
  <c r="AD37" i="1"/>
  <c r="AC37" i="1"/>
  <c r="AB37" i="1"/>
  <c r="AA37" i="1"/>
  <c r="Z37" i="1"/>
  <c r="Y37" i="1"/>
  <c r="X37" i="1"/>
  <c r="S37" i="1"/>
  <c r="R37" i="1"/>
  <c r="Q37" i="1"/>
  <c r="T37" i="1" s="1"/>
  <c r="P37" i="1"/>
  <c r="O37" i="1"/>
  <c r="N37" i="1"/>
  <c r="M37" i="1"/>
  <c r="K37" i="1"/>
  <c r="I37" i="1"/>
  <c r="J37" i="1" s="1"/>
  <c r="BB37" i="1" s="1"/>
  <c r="BC37" i="1" s="1"/>
  <c r="BA36" i="1"/>
  <c r="AZ36" i="1"/>
  <c r="AY36" i="1"/>
  <c r="AR36" i="1"/>
  <c r="AQ36" i="1"/>
  <c r="AP36" i="1"/>
  <c r="AO36" i="1"/>
  <c r="AN36" i="1"/>
  <c r="AM36" i="1"/>
  <c r="AL36" i="1"/>
  <c r="AK36" i="1"/>
  <c r="AJ36" i="1"/>
  <c r="AI36" i="1"/>
  <c r="AG36" i="1"/>
  <c r="AF36" i="1"/>
  <c r="AE36" i="1"/>
  <c r="AD36" i="1"/>
  <c r="AT36" i="1" s="1"/>
  <c r="AU36" i="1" s="1"/>
  <c r="AC36" i="1"/>
  <c r="AB36" i="1"/>
  <c r="AA36" i="1"/>
  <c r="Z36" i="1"/>
  <c r="Y36" i="1"/>
  <c r="X36" i="1"/>
  <c r="S36" i="1"/>
  <c r="T36" i="1" s="1"/>
  <c r="R36" i="1"/>
  <c r="Q36" i="1"/>
  <c r="P36" i="1"/>
  <c r="O36" i="1"/>
  <c r="N36" i="1"/>
  <c r="M36" i="1"/>
  <c r="K36" i="1"/>
  <c r="J36" i="1"/>
  <c r="BB36" i="1" s="1"/>
  <c r="BC36" i="1" s="1"/>
  <c r="I36" i="1"/>
  <c r="BA35" i="1"/>
  <c r="AZ35" i="1"/>
  <c r="AY35" i="1"/>
  <c r="AT35" i="1"/>
  <c r="AU35" i="1" s="1"/>
  <c r="AR35" i="1"/>
  <c r="AQ35" i="1"/>
  <c r="AP35" i="1"/>
  <c r="AO35" i="1"/>
  <c r="AN35" i="1"/>
  <c r="AM35" i="1"/>
  <c r="AL35" i="1"/>
  <c r="AK35" i="1"/>
  <c r="AJ35" i="1"/>
  <c r="AI35" i="1"/>
  <c r="AG35" i="1"/>
  <c r="AF35" i="1"/>
  <c r="AE35" i="1"/>
  <c r="AD35" i="1"/>
  <c r="AC35" i="1"/>
  <c r="AB35" i="1"/>
  <c r="AA35" i="1"/>
  <c r="Z35" i="1"/>
  <c r="Y35" i="1"/>
  <c r="X35" i="1"/>
  <c r="S35" i="1"/>
  <c r="R35" i="1"/>
  <c r="Q35" i="1"/>
  <c r="T35" i="1" s="1"/>
  <c r="P35" i="1"/>
  <c r="O35" i="1"/>
  <c r="N35" i="1"/>
  <c r="M35" i="1"/>
  <c r="K35" i="1"/>
  <c r="I35" i="1"/>
  <c r="J35" i="1" s="1"/>
  <c r="BB35" i="1" s="1"/>
  <c r="BC35" i="1" s="1"/>
  <c r="BA34" i="1"/>
  <c r="AZ34" i="1"/>
  <c r="AY34" i="1"/>
  <c r="AR34" i="1"/>
  <c r="AQ34" i="1"/>
  <c r="AP34" i="1"/>
  <c r="AO34" i="1"/>
  <c r="AN34" i="1"/>
  <c r="AM34" i="1"/>
  <c r="AL34" i="1"/>
  <c r="AK34" i="1"/>
  <c r="AJ34" i="1"/>
  <c r="AI34" i="1"/>
  <c r="AG34" i="1"/>
  <c r="AF34" i="1"/>
  <c r="AE34" i="1"/>
  <c r="AD34" i="1"/>
  <c r="AT34" i="1" s="1"/>
  <c r="AU34" i="1" s="1"/>
  <c r="AC34" i="1"/>
  <c r="AB34" i="1"/>
  <c r="AA34" i="1"/>
  <c r="Z34" i="1"/>
  <c r="Y34" i="1"/>
  <c r="X34" i="1"/>
  <c r="S34" i="1"/>
  <c r="T34" i="1" s="1"/>
  <c r="R34" i="1"/>
  <c r="Q34" i="1"/>
  <c r="P34" i="1"/>
  <c r="O34" i="1"/>
  <c r="N34" i="1"/>
  <c r="M34" i="1"/>
  <c r="K34" i="1"/>
  <c r="J34" i="1"/>
  <c r="BB34" i="1" s="1"/>
  <c r="BC34" i="1" s="1"/>
  <c r="I34" i="1"/>
  <c r="BA33" i="1"/>
  <c r="AZ33" i="1"/>
  <c r="AY33" i="1"/>
  <c r="AT33" i="1"/>
  <c r="AU33" i="1" s="1"/>
  <c r="AR33" i="1"/>
  <c r="AQ33" i="1"/>
  <c r="AP33" i="1"/>
  <c r="AO33" i="1"/>
  <c r="AN33" i="1"/>
  <c r="AM33" i="1"/>
  <c r="AL33" i="1"/>
  <c r="AK33" i="1"/>
  <c r="AJ33" i="1"/>
  <c r="AI33" i="1"/>
  <c r="AG33" i="1"/>
  <c r="AF33" i="1"/>
  <c r="AE33" i="1"/>
  <c r="AD33" i="1"/>
  <c r="AC33" i="1"/>
  <c r="AB33" i="1"/>
  <c r="AA33" i="1"/>
  <c r="Z33" i="1"/>
  <c r="Y33" i="1"/>
  <c r="X33" i="1"/>
  <c r="S33" i="1"/>
  <c r="R33" i="1"/>
  <c r="Q33" i="1"/>
  <c r="T33" i="1" s="1"/>
  <c r="P33" i="1"/>
  <c r="O33" i="1"/>
  <c r="N33" i="1"/>
  <c r="M33" i="1"/>
  <c r="K33" i="1"/>
  <c r="I33" i="1"/>
  <c r="J33" i="1" s="1"/>
  <c r="BB33" i="1" s="1"/>
  <c r="BC33" i="1" s="1"/>
  <c r="BA32" i="1"/>
  <c r="AZ32" i="1"/>
  <c r="AY32" i="1"/>
  <c r="AR32" i="1"/>
  <c r="AQ32" i="1"/>
  <c r="AP32" i="1"/>
  <c r="AO32" i="1"/>
  <c r="AN32" i="1"/>
  <c r="AM32" i="1"/>
  <c r="AL32" i="1"/>
  <c r="AK32" i="1"/>
  <c r="AJ32" i="1"/>
  <c r="AI32" i="1"/>
  <c r="AG32" i="1"/>
  <c r="AF32" i="1"/>
  <c r="AE32" i="1"/>
  <c r="AD32" i="1"/>
  <c r="AT32" i="1" s="1"/>
  <c r="AU32" i="1" s="1"/>
  <c r="AC32" i="1"/>
  <c r="AB32" i="1"/>
  <c r="AA32" i="1"/>
  <c r="Z32" i="1"/>
  <c r="Y32" i="1"/>
  <c r="X32" i="1"/>
  <c r="S32" i="1"/>
  <c r="T32" i="1" s="1"/>
  <c r="R32" i="1"/>
  <c r="Q32" i="1"/>
  <c r="P32" i="1"/>
  <c r="O32" i="1"/>
  <c r="N32" i="1"/>
  <c r="M32" i="1"/>
  <c r="K32" i="1"/>
  <c r="J32" i="1"/>
  <c r="BB32" i="1" s="1"/>
  <c r="BC32" i="1" s="1"/>
  <c r="I32" i="1"/>
  <c r="BA31" i="1"/>
  <c r="AZ31" i="1"/>
  <c r="AY31" i="1"/>
  <c r="AT31" i="1"/>
  <c r="AU31" i="1" s="1"/>
  <c r="AR31" i="1"/>
  <c r="AQ31" i="1"/>
  <c r="AP31" i="1"/>
  <c r="AO31" i="1"/>
  <c r="AN31" i="1"/>
  <c r="AM31" i="1"/>
  <c r="AL31" i="1"/>
  <c r="AK31" i="1"/>
  <c r="AJ31" i="1"/>
  <c r="AI31" i="1"/>
  <c r="AG31" i="1"/>
  <c r="AF31" i="1"/>
  <c r="AE31" i="1"/>
  <c r="AD31" i="1"/>
  <c r="AC31" i="1"/>
  <c r="AB31" i="1"/>
  <c r="AA31" i="1"/>
  <c r="Z31" i="1"/>
  <c r="Y31" i="1"/>
  <c r="X31" i="1"/>
  <c r="S31" i="1"/>
  <c r="R31" i="1"/>
  <c r="Q31" i="1"/>
  <c r="T31" i="1" s="1"/>
  <c r="P31" i="1"/>
  <c r="O31" i="1"/>
  <c r="N31" i="1"/>
  <c r="M31" i="1"/>
  <c r="K31" i="1"/>
  <c r="I31" i="1"/>
  <c r="J31" i="1" s="1"/>
  <c r="BB31" i="1" s="1"/>
  <c r="BC31" i="1" s="1"/>
  <c r="BA30" i="1"/>
  <c r="AZ30" i="1"/>
  <c r="AY30" i="1"/>
  <c r="AR30" i="1"/>
  <c r="AQ30" i="1"/>
  <c r="AP30" i="1"/>
  <c r="AO30" i="1"/>
  <c r="AN30" i="1"/>
  <c r="AM30" i="1"/>
  <c r="AL30" i="1"/>
  <c r="AK30" i="1"/>
  <c r="AJ30" i="1"/>
  <c r="AI30" i="1"/>
  <c r="AG30" i="1"/>
  <c r="AF30" i="1"/>
  <c r="AE30" i="1"/>
  <c r="AD30" i="1"/>
  <c r="AT30" i="1" s="1"/>
  <c r="AU30" i="1" s="1"/>
  <c r="AC30" i="1"/>
  <c r="AB30" i="1"/>
  <c r="AA30" i="1"/>
  <c r="Z30" i="1"/>
  <c r="Y30" i="1"/>
  <c r="X30" i="1"/>
  <c r="S30" i="1"/>
  <c r="T30" i="1" s="1"/>
  <c r="R30" i="1"/>
  <c r="Q30" i="1"/>
  <c r="P30" i="1"/>
  <c r="O30" i="1"/>
  <c r="N30" i="1"/>
  <c r="M30" i="1"/>
  <c r="K30" i="1"/>
  <c r="J30" i="1"/>
  <c r="BB30" i="1" s="1"/>
  <c r="BC30" i="1" s="1"/>
  <c r="I30" i="1"/>
  <c r="BA29" i="1"/>
  <c r="AZ29" i="1"/>
  <c r="AY29" i="1"/>
  <c r="AT29" i="1"/>
  <c r="AU29" i="1" s="1"/>
  <c r="AR29" i="1"/>
  <c r="AQ29" i="1"/>
  <c r="AP29" i="1"/>
  <c r="AO29" i="1"/>
  <c r="AN29" i="1"/>
  <c r="AM29" i="1"/>
  <c r="AL29" i="1"/>
  <c r="AK29" i="1"/>
  <c r="AJ29" i="1"/>
  <c r="AI29" i="1"/>
  <c r="AG29" i="1"/>
  <c r="AF29" i="1"/>
  <c r="AE29" i="1"/>
  <c r="AD29" i="1"/>
  <c r="AC29" i="1"/>
  <c r="AB29" i="1"/>
  <c r="AA29" i="1"/>
  <c r="Z29" i="1"/>
  <c r="Y29" i="1"/>
  <c r="X29" i="1"/>
  <c r="S29" i="1"/>
  <c r="R29" i="1"/>
  <c r="Q29" i="1"/>
  <c r="T29" i="1" s="1"/>
  <c r="P29" i="1"/>
  <c r="O29" i="1"/>
  <c r="N29" i="1"/>
  <c r="M29" i="1"/>
  <c r="K29" i="1"/>
  <c r="I29" i="1"/>
  <c r="J29" i="1" s="1"/>
  <c r="BB29" i="1" s="1"/>
  <c r="BC29" i="1" s="1"/>
  <c r="BA28" i="1"/>
  <c r="AZ28" i="1"/>
  <c r="AY28" i="1"/>
  <c r="AR28" i="1"/>
  <c r="AQ28" i="1"/>
  <c r="AP28" i="1"/>
  <c r="AO28" i="1"/>
  <c r="AN28" i="1"/>
  <c r="AM28" i="1"/>
  <c r="AL28" i="1"/>
  <c r="AK28" i="1"/>
  <c r="AJ28" i="1"/>
  <c r="AI28" i="1"/>
  <c r="AG28" i="1"/>
  <c r="AF28" i="1"/>
  <c r="AE28" i="1"/>
  <c r="AD28" i="1"/>
  <c r="AT28" i="1" s="1"/>
  <c r="AU28" i="1" s="1"/>
  <c r="AC28" i="1"/>
  <c r="AB28" i="1"/>
  <c r="AA28" i="1"/>
  <c r="Z28" i="1"/>
  <c r="Y28" i="1"/>
  <c r="X28" i="1"/>
  <c r="S28" i="1"/>
  <c r="T28" i="1" s="1"/>
  <c r="R28" i="1"/>
  <c r="Q28" i="1"/>
  <c r="P28" i="1"/>
  <c r="O28" i="1"/>
  <c r="N28" i="1"/>
  <c r="M28" i="1"/>
  <c r="K28" i="1"/>
  <c r="J28" i="1"/>
  <c r="BB28" i="1" s="1"/>
  <c r="BC28" i="1" s="1"/>
  <c r="I28" i="1"/>
  <c r="BA27" i="1"/>
  <c r="AZ27" i="1"/>
  <c r="AY27" i="1"/>
  <c r="AT27" i="1"/>
  <c r="AU27" i="1" s="1"/>
  <c r="AR27" i="1"/>
  <c r="AQ27" i="1"/>
  <c r="AP27" i="1"/>
  <c r="AO27" i="1"/>
  <c r="AN27" i="1"/>
  <c r="AM27" i="1"/>
  <c r="AL27" i="1"/>
  <c r="AK27" i="1"/>
  <c r="AJ27" i="1"/>
  <c r="AI27" i="1"/>
  <c r="AG27" i="1"/>
  <c r="AF27" i="1"/>
  <c r="AE27" i="1"/>
  <c r="AD27" i="1"/>
  <c r="AC27" i="1"/>
  <c r="AB27" i="1"/>
  <c r="AA27" i="1"/>
  <c r="Z27" i="1"/>
  <c r="Y27" i="1"/>
  <c r="X27" i="1"/>
  <c r="S27" i="1"/>
  <c r="R27" i="1"/>
  <c r="Q27" i="1"/>
  <c r="T27" i="1" s="1"/>
  <c r="P27" i="1"/>
  <c r="O27" i="1"/>
  <c r="N27" i="1"/>
  <c r="M27" i="1"/>
  <c r="K27" i="1"/>
  <c r="I27" i="1"/>
  <c r="J27" i="1" s="1"/>
  <c r="BB27" i="1" s="1"/>
  <c r="BC27" i="1" s="1"/>
  <c r="BA26" i="1"/>
  <c r="AZ26" i="1"/>
  <c r="AY26" i="1"/>
  <c r="AR26" i="1"/>
  <c r="AQ26" i="1"/>
  <c r="AP26" i="1"/>
  <c r="AO26" i="1"/>
  <c r="AN26" i="1"/>
  <c r="AM26" i="1"/>
  <c r="AL26" i="1"/>
  <c r="AK26" i="1"/>
  <c r="AJ26" i="1"/>
  <c r="AI26" i="1"/>
  <c r="AG26" i="1"/>
  <c r="AF26" i="1"/>
  <c r="AE26" i="1"/>
  <c r="AD26" i="1"/>
  <c r="AT26" i="1" s="1"/>
  <c r="AU26" i="1" s="1"/>
  <c r="AC26" i="1"/>
  <c r="AB26" i="1"/>
  <c r="AA26" i="1"/>
  <c r="Z26" i="1"/>
  <c r="Y26" i="1"/>
  <c r="X26" i="1"/>
  <c r="S26" i="1"/>
  <c r="T26" i="1" s="1"/>
  <c r="R26" i="1"/>
  <c r="Q26" i="1"/>
  <c r="P26" i="1"/>
  <c r="O26" i="1"/>
  <c r="N26" i="1"/>
  <c r="M26" i="1"/>
  <c r="K26" i="1"/>
  <c r="J26" i="1"/>
  <c r="BB26" i="1" s="1"/>
  <c r="BC26" i="1" s="1"/>
  <c r="I26" i="1"/>
  <c r="BA25" i="1"/>
  <c r="AZ25" i="1"/>
  <c r="AY25" i="1"/>
  <c r="AT25" i="1"/>
  <c r="AU25" i="1" s="1"/>
  <c r="AR25" i="1"/>
  <c r="AQ25" i="1"/>
  <c r="AP25" i="1"/>
  <c r="AO25" i="1"/>
  <c r="AN25" i="1"/>
  <c r="AM25" i="1"/>
  <c r="AL25" i="1"/>
  <c r="AK25" i="1"/>
  <c r="AJ25" i="1"/>
  <c r="AI25" i="1"/>
  <c r="AG25" i="1"/>
  <c r="AF25" i="1"/>
  <c r="AE25" i="1"/>
  <c r="AD25" i="1"/>
  <c r="AC25" i="1"/>
  <c r="AB25" i="1"/>
  <c r="AA25" i="1"/>
  <c r="Z25" i="1"/>
  <c r="Y25" i="1"/>
  <c r="X25" i="1"/>
  <c r="S25" i="1"/>
  <c r="R25" i="1"/>
  <c r="Q25" i="1"/>
  <c r="T25" i="1" s="1"/>
  <c r="P25" i="1"/>
  <c r="O25" i="1"/>
  <c r="N25" i="1"/>
  <c r="M25" i="1"/>
  <c r="K25" i="1"/>
  <c r="I25" i="1"/>
  <c r="J25" i="1" s="1"/>
  <c r="BB25" i="1" s="1"/>
  <c r="BC25" i="1" s="1"/>
  <c r="BA24" i="1"/>
  <c r="AZ24" i="1"/>
  <c r="AY24" i="1"/>
  <c r="AR24" i="1"/>
  <c r="AQ24" i="1"/>
  <c r="AP24" i="1"/>
  <c r="AO24" i="1"/>
  <c r="AN24" i="1"/>
  <c r="AM24" i="1"/>
  <c r="AL24" i="1"/>
  <c r="AK24" i="1"/>
  <c r="AJ24" i="1"/>
  <c r="AI24" i="1"/>
  <c r="AG24" i="1"/>
  <c r="AF24" i="1"/>
  <c r="AE24" i="1"/>
  <c r="AD24" i="1"/>
  <c r="AT24" i="1" s="1"/>
  <c r="AU24" i="1" s="1"/>
  <c r="AC24" i="1"/>
  <c r="AB24" i="1"/>
  <c r="AA24" i="1"/>
  <c r="Z24" i="1"/>
  <c r="Y24" i="1"/>
  <c r="X24" i="1"/>
  <c r="S24" i="1"/>
  <c r="T24" i="1" s="1"/>
  <c r="R24" i="1"/>
  <c r="Q24" i="1"/>
  <c r="P24" i="1"/>
  <c r="O24" i="1"/>
  <c r="N24" i="1"/>
  <c r="M24" i="1"/>
  <c r="K24" i="1"/>
  <c r="J24" i="1"/>
  <c r="BB24" i="1" s="1"/>
  <c r="BC24" i="1" s="1"/>
  <c r="I24" i="1"/>
  <c r="BA23" i="1"/>
  <c r="AZ23" i="1"/>
  <c r="AY23" i="1"/>
  <c r="AT23" i="1"/>
  <c r="AU23" i="1" s="1"/>
  <c r="AR23" i="1"/>
  <c r="AQ23" i="1"/>
  <c r="AP23" i="1"/>
  <c r="AO23" i="1"/>
  <c r="AN23" i="1"/>
  <c r="AM23" i="1"/>
  <c r="AL23" i="1"/>
  <c r="AK23" i="1"/>
  <c r="AJ23" i="1"/>
  <c r="AI23" i="1"/>
  <c r="AG23" i="1"/>
  <c r="AF23" i="1"/>
  <c r="AE23" i="1"/>
  <c r="AD23" i="1"/>
  <c r="AC23" i="1"/>
  <c r="AB23" i="1"/>
  <c r="AA23" i="1"/>
  <c r="Z23" i="1"/>
  <c r="Y23" i="1"/>
  <c r="X23" i="1"/>
  <c r="S23" i="1"/>
  <c r="R23" i="1"/>
  <c r="Q23" i="1"/>
  <c r="T23" i="1" s="1"/>
  <c r="P23" i="1"/>
  <c r="O23" i="1"/>
  <c r="N23" i="1"/>
  <c r="M23" i="1"/>
  <c r="K23" i="1"/>
  <c r="I23" i="1"/>
  <c r="J23" i="1" s="1"/>
  <c r="BB23" i="1" s="1"/>
  <c r="BC23" i="1" s="1"/>
  <c r="BA22" i="1"/>
  <c r="AZ22" i="1"/>
  <c r="AY22" i="1"/>
  <c r="AR22" i="1"/>
  <c r="AQ22" i="1"/>
  <c r="AP22" i="1"/>
  <c r="AO22" i="1"/>
  <c r="AN22" i="1"/>
  <c r="AM22" i="1"/>
  <c r="AL22" i="1"/>
  <c r="AK22" i="1"/>
  <c r="AJ22" i="1"/>
  <c r="AI22" i="1"/>
  <c r="AG22" i="1"/>
  <c r="AF22" i="1"/>
  <c r="AE22" i="1"/>
  <c r="AD22" i="1"/>
  <c r="AT22" i="1" s="1"/>
  <c r="AU22" i="1" s="1"/>
  <c r="AC22" i="1"/>
  <c r="AB22" i="1"/>
  <c r="AA22" i="1"/>
  <c r="Z22" i="1"/>
  <c r="Y22" i="1"/>
  <c r="X22" i="1"/>
  <c r="S22" i="1"/>
  <c r="T22" i="1" s="1"/>
  <c r="R22" i="1"/>
  <c r="Q22" i="1"/>
  <c r="P22" i="1"/>
  <c r="O22" i="1"/>
  <c r="N22" i="1"/>
  <c r="M22" i="1"/>
  <c r="K22" i="1"/>
  <c r="J22" i="1"/>
  <c r="BB22" i="1" s="1"/>
  <c r="BC22" i="1" s="1"/>
  <c r="I22" i="1"/>
  <c r="BA21" i="1"/>
  <c r="AZ21" i="1"/>
  <c r="AY21" i="1"/>
  <c r="AT21" i="1"/>
  <c r="AU21" i="1" s="1"/>
  <c r="AR21" i="1"/>
  <c r="AQ21" i="1"/>
  <c r="AP21" i="1"/>
  <c r="AO21" i="1"/>
  <c r="AN21" i="1"/>
  <c r="AM21" i="1"/>
  <c r="AL21" i="1"/>
  <c r="AK21" i="1"/>
  <c r="AJ21" i="1"/>
  <c r="AI21" i="1"/>
  <c r="AG21" i="1"/>
  <c r="AF21" i="1"/>
  <c r="AE21" i="1"/>
  <c r="AD21" i="1"/>
  <c r="AC21" i="1"/>
  <c r="AB21" i="1"/>
  <c r="AA21" i="1"/>
  <c r="Z21" i="1"/>
  <c r="Y21" i="1"/>
  <c r="X21" i="1"/>
  <c r="S21" i="1"/>
  <c r="R21" i="1"/>
  <c r="Q21" i="1"/>
  <c r="T21" i="1" s="1"/>
  <c r="P21" i="1"/>
  <c r="O21" i="1"/>
  <c r="N21" i="1"/>
  <c r="M21" i="1"/>
  <c r="K21" i="1"/>
  <c r="I21" i="1"/>
  <c r="J21" i="1" s="1"/>
  <c r="BB21" i="1" s="1"/>
  <c r="BC21" i="1" s="1"/>
  <c r="BA20" i="1"/>
  <c r="AZ20" i="1"/>
  <c r="AY20" i="1"/>
  <c r="AR20" i="1"/>
  <c r="AQ20" i="1"/>
  <c r="AP20" i="1"/>
  <c r="AO20" i="1"/>
  <c r="AN20" i="1"/>
  <c r="AM20" i="1"/>
  <c r="AL20" i="1"/>
  <c r="AK20" i="1"/>
  <c r="AJ20" i="1"/>
  <c r="AI20" i="1"/>
  <c r="AG20" i="1"/>
  <c r="AF20" i="1"/>
  <c r="AE20" i="1"/>
  <c r="AD20" i="1"/>
  <c r="AT20" i="1" s="1"/>
  <c r="AU20" i="1" s="1"/>
  <c r="AC20" i="1"/>
  <c r="AB20" i="1"/>
  <c r="AA20" i="1"/>
  <c r="Z20" i="1"/>
  <c r="Y20" i="1"/>
  <c r="X20" i="1"/>
  <c r="S20" i="1"/>
  <c r="T20" i="1" s="1"/>
  <c r="R20" i="1"/>
  <c r="Q20" i="1"/>
  <c r="P20" i="1"/>
  <c r="O20" i="1"/>
  <c r="N20" i="1"/>
  <c r="M20" i="1"/>
  <c r="K20" i="1"/>
  <c r="J20" i="1"/>
  <c r="BB20" i="1" s="1"/>
  <c r="BC20" i="1" s="1"/>
  <c r="I20" i="1"/>
  <c r="BA19" i="1"/>
  <c r="AZ19" i="1"/>
  <c r="AY19" i="1"/>
  <c r="AT19" i="1"/>
  <c r="AU19" i="1" s="1"/>
  <c r="AR19" i="1"/>
  <c r="AQ19" i="1"/>
  <c r="AP19" i="1"/>
  <c r="AO19" i="1"/>
  <c r="AN19" i="1"/>
  <c r="AM19" i="1"/>
  <c r="AL19" i="1"/>
  <c r="AK19" i="1"/>
  <c r="AJ19" i="1"/>
  <c r="AI19" i="1"/>
  <c r="AG19" i="1"/>
  <c r="AF19" i="1"/>
  <c r="AE19" i="1"/>
  <c r="AD19" i="1"/>
  <c r="AC19" i="1"/>
  <c r="AB19" i="1"/>
  <c r="AA19" i="1"/>
  <c r="Z19" i="1"/>
  <c r="Y19" i="1"/>
  <c r="X19" i="1"/>
  <c r="S19" i="1"/>
  <c r="R19" i="1"/>
  <c r="Q19" i="1"/>
  <c r="T19" i="1" s="1"/>
  <c r="P19" i="1"/>
  <c r="O19" i="1"/>
  <c r="N19" i="1"/>
  <c r="M19" i="1"/>
  <c r="K19" i="1"/>
  <c r="I19" i="1"/>
  <c r="J19" i="1" s="1"/>
  <c r="BB19" i="1" s="1"/>
  <c r="BC19" i="1" s="1"/>
  <c r="BA18" i="1"/>
  <c r="AZ18" i="1"/>
  <c r="AY18" i="1"/>
  <c r="AR18" i="1"/>
  <c r="AQ18" i="1"/>
  <c r="AP18" i="1"/>
  <c r="AO18" i="1"/>
  <c r="AN18" i="1"/>
  <c r="AM18" i="1"/>
  <c r="AL18" i="1"/>
  <c r="AK18" i="1"/>
  <c r="AJ18" i="1"/>
  <c r="AI18" i="1"/>
  <c r="AG18" i="1"/>
  <c r="AF18" i="1"/>
  <c r="AE18" i="1"/>
  <c r="AD18" i="1"/>
  <c r="AT18" i="1" s="1"/>
  <c r="AU18" i="1" s="1"/>
  <c r="AC18" i="1"/>
  <c r="AB18" i="1"/>
  <c r="AA18" i="1"/>
  <c r="Z18" i="1"/>
  <c r="Y18" i="1"/>
  <c r="X18" i="1"/>
  <c r="S18" i="1"/>
  <c r="T18" i="1" s="1"/>
  <c r="R18" i="1"/>
  <c r="Q18" i="1"/>
  <c r="P18" i="1"/>
  <c r="O18" i="1"/>
  <c r="N18" i="1"/>
  <c r="M18" i="1"/>
  <c r="K18" i="1"/>
  <c r="J18" i="1"/>
  <c r="BB18" i="1" s="1"/>
  <c r="BC18" i="1" s="1"/>
  <c r="I18" i="1"/>
  <c r="BA17" i="1"/>
  <c r="AZ17" i="1"/>
  <c r="AY17" i="1"/>
  <c r="AT17" i="1"/>
  <c r="AU17" i="1" s="1"/>
  <c r="AR17" i="1"/>
  <c r="AQ17" i="1"/>
  <c r="AP17" i="1"/>
  <c r="AO17" i="1"/>
  <c r="AN17" i="1"/>
  <c r="AM17" i="1"/>
  <c r="AL17" i="1"/>
  <c r="AK17" i="1"/>
  <c r="AJ17" i="1"/>
  <c r="AI17" i="1"/>
  <c r="AG17" i="1"/>
  <c r="AF17" i="1"/>
  <c r="AE17" i="1"/>
  <c r="AD17" i="1"/>
  <c r="AC17" i="1"/>
  <c r="AB17" i="1"/>
  <c r="AA17" i="1"/>
  <c r="Z17" i="1"/>
  <c r="Y17" i="1"/>
  <c r="X17" i="1"/>
  <c r="S17" i="1"/>
  <c r="R17" i="1"/>
  <c r="Q17" i="1"/>
  <c r="T17" i="1" s="1"/>
  <c r="P17" i="1"/>
  <c r="O17" i="1"/>
  <c r="N17" i="1"/>
  <c r="M17" i="1"/>
  <c r="K17" i="1"/>
  <c r="I17" i="1"/>
  <c r="J17" i="1" s="1"/>
  <c r="BB17" i="1" s="1"/>
  <c r="BC17" i="1" s="1"/>
  <c r="BA16" i="1"/>
  <c r="AZ16" i="1"/>
  <c r="AY16" i="1"/>
  <c r="AR16" i="1"/>
  <c r="AQ16" i="1"/>
  <c r="AP16" i="1"/>
  <c r="AO16" i="1"/>
  <c r="AN16" i="1"/>
  <c r="AM16" i="1"/>
  <c r="AL16" i="1"/>
  <c r="AK16" i="1"/>
  <c r="AJ16" i="1"/>
  <c r="AI16" i="1"/>
  <c r="AG16" i="1"/>
  <c r="AF16" i="1"/>
  <c r="AE16" i="1"/>
  <c r="AD16" i="1"/>
  <c r="AT16" i="1" s="1"/>
  <c r="AU16" i="1" s="1"/>
  <c r="AC16" i="1"/>
  <c r="AB16" i="1"/>
  <c r="AA16" i="1"/>
  <c r="Z16" i="1"/>
  <c r="Y16" i="1"/>
  <c r="X16" i="1"/>
  <c r="S16" i="1"/>
  <c r="T16" i="1" s="1"/>
  <c r="R16" i="1"/>
  <c r="Q16" i="1"/>
  <c r="P16" i="1"/>
  <c r="O16" i="1"/>
  <c r="N16" i="1"/>
  <c r="M16" i="1"/>
  <c r="K16" i="1"/>
  <c r="J16" i="1"/>
  <c r="BB16" i="1" s="1"/>
  <c r="BC16" i="1" s="1"/>
  <c r="I16" i="1"/>
  <c r="BA15" i="1"/>
  <c r="AZ15" i="1"/>
  <c r="AY15" i="1"/>
  <c r="AT15" i="1"/>
  <c r="AU15" i="1" s="1"/>
  <c r="AR15" i="1"/>
  <c r="AQ15" i="1"/>
  <c r="AP15" i="1"/>
  <c r="AO15" i="1"/>
  <c r="AN15" i="1"/>
  <c r="AM15" i="1"/>
  <c r="AL15" i="1"/>
  <c r="AK15" i="1"/>
  <c r="AJ15" i="1"/>
  <c r="AI15" i="1"/>
  <c r="AG15" i="1"/>
  <c r="AF15" i="1"/>
  <c r="AE15" i="1"/>
  <c r="AD15" i="1"/>
  <c r="AC15" i="1"/>
  <c r="AB15" i="1"/>
  <c r="AA15" i="1"/>
  <c r="Z15" i="1"/>
  <c r="Y15" i="1"/>
  <c r="X15" i="1"/>
  <c r="S15" i="1"/>
  <c r="R15" i="1"/>
  <c r="Q15" i="1"/>
  <c r="T15" i="1" s="1"/>
  <c r="P15" i="1"/>
  <c r="O15" i="1"/>
  <c r="N15" i="1"/>
  <c r="M15" i="1"/>
  <c r="K15" i="1"/>
  <c r="I15" i="1"/>
  <c r="J15" i="1" s="1"/>
  <c r="BB15" i="1" s="1"/>
  <c r="BC15" i="1" s="1"/>
  <c r="BA14" i="1"/>
  <c r="AZ14" i="1"/>
  <c r="AY14" i="1"/>
  <c r="AR14" i="1"/>
  <c r="AQ14" i="1"/>
  <c r="AP14" i="1"/>
  <c r="AO14" i="1"/>
  <c r="AN14" i="1"/>
  <c r="AM14" i="1"/>
  <c r="AL14" i="1"/>
  <c r="AK14" i="1"/>
  <c r="AJ14" i="1"/>
  <c r="AI14" i="1"/>
  <c r="AG14" i="1"/>
  <c r="AF14" i="1"/>
  <c r="AE14" i="1"/>
  <c r="AD14" i="1"/>
  <c r="AT14" i="1" s="1"/>
  <c r="AU14" i="1" s="1"/>
  <c r="AC14" i="1"/>
  <c r="AB14" i="1"/>
  <c r="AA14" i="1"/>
  <c r="Z14" i="1"/>
  <c r="Y14" i="1"/>
  <c r="X14" i="1"/>
  <c r="S14" i="1"/>
  <c r="T14" i="1" s="1"/>
  <c r="R14" i="1"/>
  <c r="Q14" i="1"/>
  <c r="P14" i="1"/>
  <c r="O14" i="1"/>
  <c r="N14" i="1"/>
  <c r="M14" i="1"/>
  <c r="K14" i="1"/>
  <c r="J14" i="1"/>
  <c r="BB14" i="1" s="1"/>
  <c r="BC14" i="1" s="1"/>
  <c r="I14" i="1"/>
  <c r="BA13" i="1"/>
  <c r="AZ13" i="1"/>
  <c r="AY13" i="1"/>
  <c r="AT13" i="1"/>
  <c r="AU13" i="1" s="1"/>
  <c r="AR13" i="1"/>
  <c r="AQ13" i="1"/>
  <c r="AP13" i="1"/>
  <c r="AO13" i="1"/>
  <c r="AN13" i="1"/>
  <c r="AM13" i="1"/>
  <c r="AL13" i="1"/>
  <c r="AK13" i="1"/>
  <c r="AJ13" i="1"/>
  <c r="AI13" i="1"/>
  <c r="AG13" i="1"/>
  <c r="AF13" i="1"/>
  <c r="AE13" i="1"/>
  <c r="AD13" i="1"/>
  <c r="AC13" i="1"/>
  <c r="AB13" i="1"/>
  <c r="AA13" i="1"/>
  <c r="Z13" i="1"/>
  <c r="Y13" i="1"/>
  <c r="X13" i="1"/>
  <c r="S13" i="1"/>
  <c r="R13" i="1"/>
  <c r="Q13" i="1"/>
  <c r="T13" i="1" s="1"/>
  <c r="P13" i="1"/>
  <c r="O13" i="1"/>
  <c r="N13" i="1"/>
  <c r="M13" i="1"/>
  <c r="K13" i="1"/>
  <c r="I13" i="1"/>
  <c r="J13" i="1" s="1"/>
  <c r="BB13" i="1" s="1"/>
  <c r="BC13" i="1" s="1"/>
  <c r="BA12" i="1"/>
  <c r="AZ12" i="1"/>
  <c r="AY12" i="1"/>
  <c r="AR12" i="1"/>
  <c r="AQ12" i="1"/>
  <c r="AP12" i="1"/>
  <c r="AO12" i="1"/>
  <c r="AN12" i="1"/>
  <c r="AM12" i="1"/>
  <c r="AL12" i="1"/>
  <c r="AK12" i="1"/>
  <c r="AJ12" i="1"/>
  <c r="AI12" i="1"/>
  <c r="AG12" i="1"/>
  <c r="AF12" i="1"/>
  <c r="AE12" i="1"/>
  <c r="AD12" i="1"/>
  <c r="AT12" i="1" s="1"/>
  <c r="AU12" i="1" s="1"/>
  <c r="AC12" i="1"/>
  <c r="AB12" i="1"/>
  <c r="AA12" i="1"/>
  <c r="Z12" i="1"/>
  <c r="Y12" i="1"/>
  <c r="X12" i="1"/>
  <c r="S12" i="1"/>
  <c r="T12" i="1" s="1"/>
  <c r="R12" i="1"/>
  <c r="Q12" i="1"/>
  <c r="P12" i="1"/>
  <c r="O12" i="1"/>
  <c r="N12" i="1"/>
  <c r="M12" i="1"/>
  <c r="K12" i="1"/>
  <c r="J12" i="1"/>
  <c r="BB12" i="1" s="1"/>
  <c r="BC12" i="1" s="1"/>
  <c r="I12" i="1"/>
  <c r="BA8" i="1"/>
  <c r="AZ8" i="1"/>
  <c r="AY8" i="1"/>
  <c r="AR8" i="1"/>
  <c r="AQ8" i="1"/>
  <c r="AP8" i="1"/>
  <c r="AO8" i="1"/>
  <c r="AN8" i="1"/>
  <c r="AM8" i="1"/>
  <c r="AL8" i="1"/>
  <c r="AK8" i="1"/>
  <c r="AJ8" i="1"/>
  <c r="AI8" i="1"/>
  <c r="AG8" i="1"/>
  <c r="AF8" i="1"/>
  <c r="AC8" i="1"/>
  <c r="AB8" i="1"/>
  <c r="AA8" i="1"/>
  <c r="Z8" i="1"/>
  <c r="Y8" i="1"/>
  <c r="X8" i="1"/>
  <c r="S8" i="1"/>
  <c r="R8" i="1"/>
  <c r="Q8" i="1"/>
  <c r="P8" i="1"/>
  <c r="O8" i="1"/>
  <c r="N8" i="1"/>
  <c r="M8" i="1"/>
  <c r="I8" i="1"/>
  <c r="J8" i="1" s="1"/>
  <c r="T72" i="1" l="1"/>
  <c r="T71" i="1"/>
  <c r="O8" i="3"/>
  <c r="P8" i="3" s="1"/>
  <c r="T8" i="1"/>
  <c r="S8" i="3"/>
  <c r="T8" i="5"/>
  <c r="O8" i="2"/>
  <c r="P8" i="2" s="1"/>
  <c r="O8" i="5"/>
  <c r="P8" i="5" s="1"/>
  <c r="BB8" i="1"/>
  <c r="BC8" i="1" s="1"/>
  <c r="I73" i="1"/>
  <c r="BB73" i="1" s="1"/>
  <c r="F8" i="2"/>
  <c r="I8" i="2"/>
  <c r="AD8" i="1"/>
  <c r="H8" i="2"/>
  <c r="S14" i="2"/>
  <c r="O36" i="2"/>
  <c r="P36" i="2" s="1"/>
  <c r="T36" i="2"/>
  <c r="U36" i="2" s="1"/>
  <c r="O44" i="2"/>
  <c r="P44" i="2" s="1"/>
  <c r="T44" i="2"/>
  <c r="U44" i="2" s="1"/>
  <c r="T50" i="3"/>
  <c r="O50" i="3"/>
  <c r="P50" i="3" s="1"/>
  <c r="T26" i="4"/>
  <c r="U26" i="4" s="1"/>
  <c r="S26" i="4"/>
  <c r="O26" i="4"/>
  <c r="P26" i="4" s="1"/>
  <c r="P40" i="5"/>
  <c r="U40" i="5"/>
  <c r="S9" i="2"/>
  <c r="T10" i="2"/>
  <c r="U10" i="2" s="1"/>
  <c r="S13" i="2"/>
  <c r="T14" i="2"/>
  <c r="U14" i="2" s="1"/>
  <c r="U55" i="2"/>
  <c r="O65" i="2"/>
  <c r="P65" i="2" s="1"/>
  <c r="S65" i="2"/>
  <c r="S16" i="3"/>
  <c r="O16" i="3"/>
  <c r="P16" i="3" s="1"/>
  <c r="P23" i="3"/>
  <c r="S32" i="3"/>
  <c r="O32" i="3"/>
  <c r="P32" i="3" s="1"/>
  <c r="P39" i="3"/>
  <c r="S48" i="3"/>
  <c r="O48" i="3"/>
  <c r="P48" i="3" s="1"/>
  <c r="P55" i="3"/>
  <c r="T10" i="4"/>
  <c r="U10" i="4" s="1"/>
  <c r="S10" i="4"/>
  <c r="O10" i="4"/>
  <c r="P10" i="4" s="1"/>
  <c r="P33" i="5"/>
  <c r="U33" i="5"/>
  <c r="P65" i="5"/>
  <c r="U65" i="5"/>
  <c r="S10" i="2"/>
  <c r="O28" i="2"/>
  <c r="P28" i="2" s="1"/>
  <c r="T28" i="2"/>
  <c r="U28" i="2" s="1"/>
  <c r="O52" i="2"/>
  <c r="P52" i="2" s="1"/>
  <c r="T52" i="2"/>
  <c r="U52" i="2" s="1"/>
  <c r="T18" i="3"/>
  <c r="O18" i="3"/>
  <c r="P18" i="3" s="1"/>
  <c r="T34" i="3"/>
  <c r="O34" i="3"/>
  <c r="P34" i="3" s="1"/>
  <c r="S64" i="3"/>
  <c r="O64" i="3"/>
  <c r="P64" i="3" s="1"/>
  <c r="H8" i="3"/>
  <c r="I8" i="3"/>
  <c r="F8" i="4"/>
  <c r="H8" i="4"/>
  <c r="I8" i="4"/>
  <c r="S8" i="2"/>
  <c r="T9" i="2"/>
  <c r="U9" i="2" s="1"/>
  <c r="S12" i="2"/>
  <c r="T13" i="2"/>
  <c r="U13" i="2" s="1"/>
  <c r="S20" i="2"/>
  <c r="O23" i="2"/>
  <c r="P23" i="2" s="1"/>
  <c r="T23" i="2"/>
  <c r="U23" i="2" s="1"/>
  <c r="O24" i="2"/>
  <c r="P24" i="2" s="1"/>
  <c r="T24" i="2"/>
  <c r="S28" i="2"/>
  <c r="U30" i="2"/>
  <c r="O32" i="2"/>
  <c r="P32" i="2" s="1"/>
  <c r="T32" i="2"/>
  <c r="S36" i="2"/>
  <c r="U38" i="2"/>
  <c r="O40" i="2"/>
  <c r="P40" i="2" s="1"/>
  <c r="T40" i="2"/>
  <c r="S44" i="2"/>
  <c r="U46" i="2"/>
  <c r="O48" i="2"/>
  <c r="P48" i="2" s="1"/>
  <c r="T48" i="2"/>
  <c r="S52" i="2"/>
  <c r="T56" i="2"/>
  <c r="O56" i="2"/>
  <c r="P56" i="2" s="1"/>
  <c r="U62" i="2"/>
  <c r="U64" i="2"/>
  <c r="F8" i="3"/>
  <c r="S18" i="3"/>
  <c r="S34" i="3"/>
  <c r="S50" i="3"/>
  <c r="T64" i="3"/>
  <c r="U64" i="3" s="1"/>
  <c r="U65" i="3"/>
  <c r="P37" i="4"/>
  <c r="O46" i="4"/>
  <c r="P46" i="4" s="1"/>
  <c r="T46" i="4"/>
  <c r="U46" i="4" s="1"/>
  <c r="S46" i="4"/>
  <c r="O54" i="4"/>
  <c r="P54" i="4" s="1"/>
  <c r="T54" i="4"/>
  <c r="U54" i="4" s="1"/>
  <c r="S54" i="4"/>
  <c r="U28" i="5"/>
  <c r="P28" i="5"/>
  <c r="U60" i="5"/>
  <c r="P60" i="5"/>
  <c r="O19" i="2"/>
  <c r="P19" i="2" s="1"/>
  <c r="T19" i="2"/>
  <c r="T20" i="4"/>
  <c r="S20" i="4"/>
  <c r="O20" i="4"/>
  <c r="P20" i="4" s="1"/>
  <c r="U8" i="5"/>
  <c r="I8" i="5"/>
  <c r="H8" i="5"/>
  <c r="F8" i="5"/>
  <c r="AE8" i="1"/>
  <c r="S19" i="2"/>
  <c r="T20" i="2"/>
  <c r="U20" i="2" s="1"/>
  <c r="S54" i="2"/>
  <c r="O54" i="2"/>
  <c r="P54" i="2" s="1"/>
  <c r="P61" i="2"/>
  <c r="T65" i="2"/>
  <c r="U65" i="2" s="1"/>
  <c r="U8" i="3"/>
  <c r="O11" i="3"/>
  <c r="P11" i="3" s="1"/>
  <c r="P68" i="3" s="1"/>
  <c r="S11" i="3"/>
  <c r="T16" i="3"/>
  <c r="U16" i="3" s="1"/>
  <c r="U17" i="3"/>
  <c r="O27" i="3"/>
  <c r="P27" i="3" s="1"/>
  <c r="S27" i="3"/>
  <c r="T32" i="3"/>
  <c r="U32" i="3" s="1"/>
  <c r="U33" i="3"/>
  <c r="O43" i="3"/>
  <c r="P43" i="3" s="1"/>
  <c r="S43" i="3"/>
  <c r="T48" i="3"/>
  <c r="U48" i="3" s="1"/>
  <c r="U49" i="3"/>
  <c r="O59" i="3"/>
  <c r="P59" i="3" s="1"/>
  <c r="S59" i="3"/>
  <c r="T66" i="3"/>
  <c r="U66" i="3" s="1"/>
  <c r="O66" i="3"/>
  <c r="P66" i="3" s="1"/>
  <c r="P21" i="4"/>
  <c r="U34" i="4"/>
  <c r="T36" i="4"/>
  <c r="S36" i="4"/>
  <c r="O36" i="4"/>
  <c r="P36" i="4" s="1"/>
  <c r="U38" i="4"/>
  <c r="O61" i="4"/>
  <c r="P61" i="4" s="1"/>
  <c r="T61" i="4"/>
  <c r="U61" i="4" s="1"/>
  <c r="S61" i="4"/>
  <c r="S27" i="2"/>
  <c r="S31" i="2"/>
  <c r="S35" i="2"/>
  <c r="S39" i="2"/>
  <c r="S43" i="2"/>
  <c r="S47" i="2"/>
  <c r="S51" i="2"/>
  <c r="T61" i="2"/>
  <c r="U61" i="2" s="1"/>
  <c r="T66" i="2"/>
  <c r="U66" i="2" s="1"/>
  <c r="T12" i="3"/>
  <c r="U12" i="3" s="1"/>
  <c r="S14" i="3"/>
  <c r="T23" i="3"/>
  <c r="U23" i="3" s="1"/>
  <c r="T28" i="3"/>
  <c r="U28" i="3" s="1"/>
  <c r="S30" i="3"/>
  <c r="T39" i="3"/>
  <c r="U39" i="3" s="1"/>
  <c r="T44" i="3"/>
  <c r="U44" i="3" s="1"/>
  <c r="S46" i="3"/>
  <c r="T55" i="3"/>
  <c r="U55" i="3" s="1"/>
  <c r="T60" i="3"/>
  <c r="U60" i="3" s="1"/>
  <c r="S62" i="3"/>
  <c r="O8" i="4"/>
  <c r="P8" i="4" s="1"/>
  <c r="O38" i="4"/>
  <c r="P38" i="4" s="1"/>
  <c r="S38" i="4"/>
  <c r="O45" i="4"/>
  <c r="P45" i="4" s="1"/>
  <c r="T45" i="4"/>
  <c r="U45" i="4" s="1"/>
  <c r="S45" i="4"/>
  <c r="O53" i="4"/>
  <c r="P53" i="4" s="1"/>
  <c r="T53" i="4"/>
  <c r="U53" i="4" s="1"/>
  <c r="S53" i="4"/>
  <c r="S11" i="5"/>
  <c r="O11" i="5"/>
  <c r="P11" i="5" s="1"/>
  <c r="P17" i="5"/>
  <c r="U17" i="5"/>
  <c r="O23" i="5"/>
  <c r="P23" i="5" s="1"/>
  <c r="T23" i="5"/>
  <c r="U23" i="5" s="1"/>
  <c r="O34" i="5"/>
  <c r="P34" i="5" s="1"/>
  <c r="T34" i="5"/>
  <c r="S43" i="5"/>
  <c r="O43" i="5"/>
  <c r="P43" i="5" s="1"/>
  <c r="P49" i="5"/>
  <c r="U49" i="5"/>
  <c r="O55" i="5"/>
  <c r="P55" i="5" s="1"/>
  <c r="T55" i="5"/>
  <c r="U55" i="5" s="1"/>
  <c r="O66" i="5"/>
  <c r="P66" i="5" s="1"/>
  <c r="T66" i="5"/>
  <c r="U66" i="5" s="1"/>
  <c r="S18" i="2"/>
  <c r="S22" i="2"/>
  <c r="S26" i="2"/>
  <c r="T27" i="2"/>
  <c r="U27" i="2" s="1"/>
  <c r="S30" i="2"/>
  <c r="T31" i="2"/>
  <c r="U31" i="2" s="1"/>
  <c r="S34" i="2"/>
  <c r="T35" i="2"/>
  <c r="U35" i="2" s="1"/>
  <c r="S38" i="2"/>
  <c r="T39" i="2"/>
  <c r="U39" i="2" s="1"/>
  <c r="S42" i="2"/>
  <c r="T43" i="2"/>
  <c r="U43" i="2" s="1"/>
  <c r="S46" i="2"/>
  <c r="T47" i="2"/>
  <c r="U47" i="2" s="1"/>
  <c r="S50" i="2"/>
  <c r="T51" i="2"/>
  <c r="U51" i="2" s="1"/>
  <c r="T57" i="2"/>
  <c r="U57" i="2" s="1"/>
  <c r="S64" i="2"/>
  <c r="S10" i="3"/>
  <c r="T19" i="3"/>
  <c r="U19" i="3" s="1"/>
  <c r="S26" i="3"/>
  <c r="T35" i="3"/>
  <c r="U35" i="3" s="1"/>
  <c r="S42" i="3"/>
  <c r="T51" i="3"/>
  <c r="U51" i="3" s="1"/>
  <c r="S58" i="3"/>
  <c r="S63" i="3"/>
  <c r="T67" i="3"/>
  <c r="U67" i="3" s="1"/>
  <c r="S8" i="4"/>
  <c r="U60" i="4"/>
  <c r="P60" i="4"/>
  <c r="S65" i="4"/>
  <c r="O65" i="4"/>
  <c r="P65" i="4" s="1"/>
  <c r="U12" i="5"/>
  <c r="P12" i="5"/>
  <c r="O18" i="5"/>
  <c r="P18" i="5" s="1"/>
  <c r="T18" i="5"/>
  <c r="U18" i="5" s="1"/>
  <c r="U44" i="5"/>
  <c r="P44" i="5"/>
  <c r="O50" i="5"/>
  <c r="P50" i="5" s="1"/>
  <c r="T50" i="5"/>
  <c r="U50" i="5" s="1"/>
  <c r="T53" i="2"/>
  <c r="U53" i="2" s="1"/>
  <c r="S60" i="2"/>
  <c r="O14" i="3"/>
  <c r="P14" i="3" s="1"/>
  <c r="T15" i="3"/>
  <c r="U15" i="3" s="1"/>
  <c r="S22" i="3"/>
  <c r="O30" i="3"/>
  <c r="P30" i="3" s="1"/>
  <c r="T31" i="3"/>
  <c r="U31" i="3" s="1"/>
  <c r="S38" i="3"/>
  <c r="O46" i="3"/>
  <c r="P46" i="3" s="1"/>
  <c r="T47" i="3"/>
  <c r="U47" i="3" s="1"/>
  <c r="S54" i="3"/>
  <c r="O62" i="3"/>
  <c r="P62" i="3" s="1"/>
  <c r="T63" i="3"/>
  <c r="U63" i="3" s="1"/>
  <c r="U9" i="4"/>
  <c r="O16" i="4"/>
  <c r="P16" i="4" s="1"/>
  <c r="O22" i="4"/>
  <c r="P22" i="4" s="1"/>
  <c r="U25" i="4"/>
  <c r="O32" i="4"/>
  <c r="P32" i="4" s="1"/>
  <c r="U44" i="4"/>
  <c r="P44" i="4"/>
  <c r="U47" i="4"/>
  <c r="P52" i="4"/>
  <c r="U52" i="4"/>
  <c r="U55" i="4"/>
  <c r="U62" i="4"/>
  <c r="U66" i="4"/>
  <c r="P66" i="4"/>
  <c r="T11" i="5"/>
  <c r="U11" i="5" s="1"/>
  <c r="S23" i="5"/>
  <c r="S27" i="5"/>
  <c r="O27" i="5"/>
  <c r="P27" i="5" s="1"/>
  <c r="S34" i="5"/>
  <c r="O39" i="5"/>
  <c r="P39" i="5" s="1"/>
  <c r="T39" i="5"/>
  <c r="U39" i="5" s="1"/>
  <c r="T43" i="5"/>
  <c r="U43" i="5" s="1"/>
  <c r="S55" i="5"/>
  <c r="S59" i="5"/>
  <c r="O59" i="5"/>
  <c r="P59" i="5" s="1"/>
  <c r="S66" i="5"/>
  <c r="S9" i="4"/>
  <c r="S13" i="4"/>
  <c r="S17" i="4"/>
  <c r="S21" i="4"/>
  <c r="S25" i="4"/>
  <c r="S29" i="4"/>
  <c r="S33" i="4"/>
  <c r="S37" i="4"/>
  <c r="T39" i="4"/>
  <c r="U39" i="4" s="1"/>
  <c r="O41" i="4"/>
  <c r="P41" i="4" s="1"/>
  <c r="T41" i="4"/>
  <c r="U41" i="4" s="1"/>
  <c r="O57" i="4"/>
  <c r="P57" i="4" s="1"/>
  <c r="T57" i="4"/>
  <c r="U57" i="4" s="1"/>
  <c r="T63" i="4"/>
  <c r="O63" i="4"/>
  <c r="P63" i="4" s="1"/>
  <c r="T67" i="4"/>
  <c r="O67" i="4"/>
  <c r="P67" i="4" s="1"/>
  <c r="T9" i="5"/>
  <c r="O9" i="5"/>
  <c r="P9" i="5" s="1"/>
  <c r="T13" i="5"/>
  <c r="O13" i="5"/>
  <c r="P13" i="5" s="1"/>
  <c r="U22" i="5"/>
  <c r="O38" i="5"/>
  <c r="P38" i="5" s="1"/>
  <c r="S38" i="5"/>
  <c r="T41" i="5"/>
  <c r="O41" i="5"/>
  <c r="P41" i="5" s="1"/>
  <c r="T45" i="5"/>
  <c r="U45" i="5" s="1"/>
  <c r="O45" i="5"/>
  <c r="P45" i="5" s="1"/>
  <c r="U54" i="5"/>
  <c r="S42" i="4"/>
  <c r="O49" i="4"/>
  <c r="P49" i="4" s="1"/>
  <c r="T49" i="4"/>
  <c r="S58" i="4"/>
  <c r="S67" i="4"/>
  <c r="S13" i="5"/>
  <c r="O22" i="5"/>
  <c r="P22" i="5" s="1"/>
  <c r="S22" i="5"/>
  <c r="T25" i="5"/>
  <c r="O25" i="5"/>
  <c r="P25" i="5" s="1"/>
  <c r="T29" i="5"/>
  <c r="O29" i="5"/>
  <c r="P29" i="5" s="1"/>
  <c r="T38" i="5"/>
  <c r="U38" i="5" s="1"/>
  <c r="S45" i="5"/>
  <c r="O54" i="5"/>
  <c r="P54" i="5" s="1"/>
  <c r="S54" i="5"/>
  <c r="T57" i="5"/>
  <c r="O57" i="5"/>
  <c r="P57" i="5" s="1"/>
  <c r="T61" i="5"/>
  <c r="O61" i="5"/>
  <c r="P61" i="5" s="1"/>
  <c r="S64" i="4"/>
  <c r="S10" i="5"/>
  <c r="T14" i="5"/>
  <c r="U14" i="5" s="1"/>
  <c r="S15" i="5"/>
  <c r="S21" i="5"/>
  <c r="S26" i="5"/>
  <c r="T30" i="5"/>
  <c r="U30" i="5" s="1"/>
  <c r="S31" i="5"/>
  <c r="S37" i="5"/>
  <c r="S42" i="5"/>
  <c r="T46" i="5"/>
  <c r="U46" i="5" s="1"/>
  <c r="S47" i="5"/>
  <c r="S53" i="5"/>
  <c r="S58" i="5"/>
  <c r="T62" i="5"/>
  <c r="U62" i="5" s="1"/>
  <c r="S63" i="5"/>
  <c r="T64" i="4"/>
  <c r="U64" i="4" s="1"/>
  <c r="T10" i="5"/>
  <c r="U10" i="5" s="1"/>
  <c r="S17" i="5"/>
  <c r="T26" i="5"/>
  <c r="U26" i="5" s="1"/>
  <c r="S33" i="5"/>
  <c r="T42" i="5"/>
  <c r="U42" i="5" s="1"/>
  <c r="S49" i="5"/>
  <c r="T58" i="5"/>
  <c r="U58" i="5" s="1"/>
  <c r="S65" i="5"/>
  <c r="P68" i="2" l="1"/>
  <c r="U8" i="2"/>
  <c r="U9" i="5"/>
  <c r="U63" i="4"/>
  <c r="U27" i="5"/>
  <c r="U46" i="3"/>
  <c r="U14" i="3"/>
  <c r="U34" i="3"/>
  <c r="U65" i="4"/>
  <c r="U41" i="5"/>
  <c r="U8" i="4"/>
  <c r="U20" i="4"/>
  <c r="U56" i="2"/>
  <c r="U16" i="4"/>
  <c r="U59" i="3"/>
  <c r="U43" i="3"/>
  <c r="U27" i="3"/>
  <c r="U11" i="3"/>
  <c r="U32" i="4"/>
  <c r="BC73" i="1"/>
  <c r="K73" i="1"/>
  <c r="U57" i="5"/>
  <c r="U25" i="5"/>
  <c r="U61" i="5"/>
  <c r="U29" i="5"/>
  <c r="U49" i="4"/>
  <c r="U13" i="5"/>
  <c r="U67" i="4"/>
  <c r="U34" i="5"/>
  <c r="U36" i="4"/>
  <c r="P68" i="5"/>
  <c r="U19" i="2"/>
  <c r="U62" i="3"/>
  <c r="U30" i="3"/>
  <c r="U18" i="3"/>
  <c r="U54" i="2"/>
  <c r="U50" i="3"/>
  <c r="AT8" i="1"/>
  <c r="AU8" i="1" s="1"/>
  <c r="U59" i="5"/>
  <c r="P68" i="4"/>
  <c r="U22" i="4"/>
  <c r="U48" i="2"/>
  <c r="U40" i="2"/>
  <c r="U32" i="2"/>
  <c r="U24" i="2"/>
  <c r="K8" i="1"/>
</calcChain>
</file>

<file path=xl/sharedStrings.xml><?xml version="1.0" encoding="utf-8"?>
<sst xmlns="http://schemas.openxmlformats.org/spreadsheetml/2006/main" count="143" uniqueCount="58">
  <si>
    <t>PLANILHA DE ANÁLISE DE PREÇOS</t>
  </si>
  <si>
    <t>PREÇOS ESTIMATIVOS</t>
  </si>
  <si>
    <t>ANÁLISE ESTATÍSTICA</t>
  </si>
  <si>
    <t>ITEM</t>
  </si>
  <si>
    <t>ESPECIFICAÇÃO</t>
  </si>
  <si>
    <t>UN</t>
  </si>
  <si>
    <t>QTDE</t>
  </si>
  <si>
    <t>MÉDIA DOS VALORES PESQUISADOS (R$)</t>
  </si>
  <si>
    <t>OBSERVAÇÃO</t>
  </si>
  <si>
    <t>MENORES PREÇOS</t>
  </si>
  <si>
    <t>PREÇOS FORMATADO PARA TEXTO</t>
  </si>
  <si>
    <t>MÉDIA A SER UTILIZADA</t>
  </si>
  <si>
    <t>OBSERVAÇÕES</t>
  </si>
  <si>
    <t>BANCO DE PREÇOS</t>
  </si>
  <si>
    <t>PESQUISA INTERNET 2</t>
  </si>
  <si>
    <t>PESQUISA INTERNET 3</t>
  </si>
  <si>
    <t>UNITÁRIO</t>
  </si>
  <si>
    <t>TOTAL</t>
  </si>
  <si>
    <t>NÚMERO DE COTAÇÕES AVALIADAS</t>
  </si>
  <si>
    <t>NÚMERO DE COTAÇÕES UTILIZADAS</t>
  </si>
  <si>
    <t>MENOR VALOR CONSIDERADO</t>
  </si>
  <si>
    <t>MAIOR VALOR CONSIDERADO</t>
  </si>
  <si>
    <t>MÉDIA</t>
  </si>
  <si>
    <t>MEDIANA</t>
  </si>
  <si>
    <t>DESVIO PADRÃO</t>
  </si>
  <si>
    <t>COEFICIENTE DE VARIAÇÃO</t>
  </si>
  <si>
    <t>1º</t>
  </si>
  <si>
    <t>2º</t>
  </si>
  <si>
    <t>3º</t>
  </si>
  <si>
    <t>4º</t>
  </si>
  <si>
    <t>5º</t>
  </si>
  <si>
    <t>6º</t>
  </si>
  <si>
    <t>MÉDIA DO 1º, 2º E 3º</t>
  </si>
  <si>
    <t>MÉDIA DO 2º, 3º E 4º</t>
  </si>
  <si>
    <t>MÉDIA DO 3º, 4º E 5º</t>
  </si>
  <si>
    <t>MÉDIA DO 4º, 5º E 6º</t>
  </si>
  <si>
    <t>PREÇO 1</t>
  </si>
  <si>
    <t>PREÇO 2</t>
  </si>
  <si>
    <t>PREÇO 3</t>
  </si>
  <si>
    <t>PREÇO 4</t>
  </si>
  <si>
    <t>PREÇO 5</t>
  </si>
  <si>
    <t>PREÇO 6</t>
  </si>
  <si>
    <t>PREÇO 7</t>
  </si>
  <si>
    <t>PREÇO 8</t>
  </si>
  <si>
    <t>PREÇO 9</t>
  </si>
  <si>
    <t>PREÇO 10</t>
  </si>
  <si>
    <t>SEM ARRED</t>
  </si>
  <si>
    <t>COM ARRED</t>
  </si>
  <si>
    <t>MENOS DE TRÊS PREÇOS COMPARATIVOS VÁLIDOS</t>
  </si>
  <si>
    <t>PREÇO CONTRATADO É SUPERIOR AO PESQUISADO</t>
  </si>
  <si>
    <t xml:space="preserve">Forno de elétrico de bancada, de 45L a 52L, gabinete externo em aço inoxidável, gabinete interno com revestimento autolimpante, frontal em aço inoxidável, puxador em aço inox, 127V. Potência mínima de 2000W, 3 níveis: 3 Temperatura mínima 50 °C. Temperatura máxima 300 °C. Eficiência energética A. Acessórios incluídos 1 bandeja de migalhas, 1 grelha. GARANTIA MÍNIMA DE 12 MESES, A CONTAR DA DATA DO RECEBIMENTO DEFINITIVO. </t>
  </si>
  <si>
    <t xml:space="preserve"> Valor desconsiderado do cálculo da média comparativa.</t>
  </si>
  <si>
    <t>Freezer vertical, frost free, capacidade total mínima de 228 Litros, 110v, cor branca, porta reversível, painel de controle, congelamento rápido, classificação energética "A". GARANTIA MÍNIMA DE 12 MESES, A CONTAR DA DATA DO RECEBIMENTO DEFINITIVO.</t>
  </si>
  <si>
    <t>Máquina de lavar roupa. Tipo: tanquinho automático, capacidade mínima de 10 KG, painel mecânico, com 6 programas de lavagem, 127V.  GARANTIA MÍNIMA DE 12 MESES, A CONTAR DA DATA DO RECEBIMENTO DEFINITIVO.</t>
  </si>
  <si>
    <t xml:space="preserve">Forno de bancada elétrico, Inox 46L aço inoxidável, 127V. Características gerais: Especificações: Potência de 2400 W, 3 níveis: 3 Temperatura mínima 50 °C. Temperatura máxima 300 °C. Eficiência energética A. Acessórios incluídos 1 bandeja de migalhas, 1 grelha Peso e dimensões Largura 49 cm Profundidade 49 cm Altura 41.5 cm. GARANTIA MÍNIMA DE 12 MESES, A CONTAR DA DATA DO RECEBIMENTO DEFINITIVO. </t>
  </si>
  <si>
    <t>VALOR GLOBAL</t>
  </si>
  <si>
    <t>NOTA: O objetivo desta análise é incluir no cálculo da média todos os preços cujo coeficiente de variação  não ultrapasse 25%, para mais ou para menos, em relação à mediana dos preços pesquisados. Quando essa condição não é atendida o preço será desconsiderado.</t>
  </si>
  <si>
    <t xml:space="preserve">PESQUISA INTERNET 1 -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</si>
</sst>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$ &quot;#,##0.00"/>
  </numFmts>
  <fonts count="10" x14ac:knownFonts="1">
    <font>
      <sz val="11"/>
      <color rgb="FF000000"/>
      <name val="Calibri"/>
      <family val="2"/>
      <charset val="1"/>
    </font>
    <font>
      <b/>
      <sz val="16"/>
      <color rgb="FF000000"/>
      <name val="Calibri"/>
      <family val="2"/>
      <charset val="1"/>
    </font>
    <font>
      <b/>
      <sz val="14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0"/>
      <name val="Calibri"/>
      <family val="2"/>
      <charset val="1"/>
    </font>
    <font>
      <sz val="12"/>
      <color rgb="FF000000"/>
      <name val="Times New Roman"/>
      <family val="1"/>
      <charset val="1"/>
    </font>
    <font>
      <sz val="11"/>
      <name val="Calibri"/>
      <family val="2"/>
      <charset val="1"/>
    </font>
    <font>
      <b/>
      <sz val="11"/>
      <name val="Calibri"/>
      <family val="2"/>
      <charset val="1"/>
    </font>
    <font>
      <b/>
      <sz val="12"/>
      <color rgb="FF000000"/>
      <name val="Calibri"/>
      <family val="2"/>
      <charset val="1"/>
    </font>
    <font>
      <sz val="11"/>
      <color rgb="FF000000"/>
      <name val="Calibri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333399"/>
        <bgColor rgb="FF003366"/>
      </patternFill>
    </fill>
    <fill>
      <patternFill patternType="solid">
        <fgColor rgb="FF99CCFF"/>
        <bgColor rgb="FFCCCCFF"/>
      </patternFill>
    </fill>
    <fill>
      <patternFill patternType="solid">
        <fgColor rgb="FF339966"/>
        <bgColor rgb="FF008080"/>
      </patternFill>
    </fill>
    <fill>
      <patternFill patternType="solid">
        <fgColor rgb="FF969696"/>
        <bgColor rgb="FF808080"/>
      </patternFill>
    </fill>
    <fill>
      <patternFill patternType="solid">
        <fgColor rgb="FF99CC00"/>
        <bgColor rgb="FFFFCC00"/>
      </patternFill>
    </fill>
    <fill>
      <patternFill patternType="solid">
        <fgColor rgb="FFFFFFFF"/>
        <bgColor rgb="FFFFFFCC"/>
      </patternFill>
    </fill>
    <fill>
      <patternFill patternType="solid">
        <fgColor rgb="FF00FF00"/>
        <bgColor rgb="FF33CCCC"/>
      </patternFill>
    </fill>
  </fills>
  <borders count="1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9" fontId="9" fillId="0" borderId="0" applyBorder="0" applyProtection="0"/>
  </cellStyleXfs>
  <cellXfs count="73">
    <xf numFmtId="0" fontId="0" fillId="0" borderId="0" xfId="0"/>
    <xf numFmtId="0" fontId="3" fillId="0" borderId="6" xfId="0" applyFont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3" fillId="3" borderId="3" xfId="0" applyFont="1" applyFill="1" applyBorder="1" applyAlignment="1">
      <alignment horizontal="center" vertical="center" textRotation="90" wrapText="1"/>
    </xf>
    <xf numFmtId="0" fontId="3" fillId="6" borderId="1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3" fontId="0" fillId="0" borderId="7" xfId="0" applyNumberFormat="1" applyBorder="1" applyAlignment="1">
      <alignment horizontal="center" vertical="center"/>
    </xf>
    <xf numFmtId="0" fontId="4" fillId="0" borderId="6" xfId="0" applyFont="1" applyBorder="1" applyAlignment="1">
      <alignment horizontal="justify" vertical="center" wrapText="1"/>
    </xf>
    <xf numFmtId="3" fontId="0" fillId="0" borderId="8" xfId="0" applyNumberFormat="1" applyBorder="1" applyAlignment="1">
      <alignment horizontal="center" vertical="center" wrapText="1"/>
    </xf>
    <xf numFmtId="3" fontId="0" fillId="0" borderId="9" xfId="0" applyNumberFormat="1" applyBorder="1" applyAlignment="1">
      <alignment horizontal="center" vertical="center"/>
    </xf>
    <xf numFmtId="4" fontId="0" fillId="0" borderId="9" xfId="0" applyNumberFormat="1" applyBorder="1" applyAlignment="1">
      <alignment horizontal="center" vertical="center"/>
    </xf>
    <xf numFmtId="4" fontId="0" fillId="7" borderId="9" xfId="0" applyNumberFormat="1" applyFill="1" applyBorder="1" applyAlignment="1">
      <alignment horizontal="center" vertical="center"/>
    </xf>
    <xf numFmtId="4" fontId="3" fillId="0" borderId="9" xfId="0" applyNumberFormat="1" applyFont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0" xfId="0" applyAlignment="1">
      <alignment vertical="center"/>
    </xf>
    <xf numFmtId="0" fontId="0" fillId="0" borderId="1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164" fontId="0" fillId="0" borderId="9" xfId="0" applyNumberFormat="1" applyBorder="1" applyAlignment="1">
      <alignment horizontal="center" vertical="center"/>
    </xf>
    <xf numFmtId="2" fontId="0" fillId="0" borderId="9" xfId="0" applyNumberFormat="1" applyBorder="1" applyAlignment="1">
      <alignment horizontal="center" vertical="center"/>
    </xf>
    <xf numFmtId="10" fontId="0" fillId="0" borderId="10" xfId="0" applyNumberFormat="1" applyBorder="1" applyAlignment="1">
      <alignment horizontal="center" vertical="center"/>
    </xf>
    <xf numFmtId="4" fontId="0" fillId="0" borderId="6" xfId="0" applyNumberFormat="1" applyBorder="1" applyAlignment="1">
      <alignment vertical="center"/>
    </xf>
    <xf numFmtId="0" fontId="0" fillId="0" borderId="6" xfId="0" applyBorder="1" applyAlignment="1">
      <alignment horizontal="right" vertical="center"/>
    </xf>
    <xf numFmtId="4" fontId="3" fillId="0" borderId="6" xfId="0" applyNumberFormat="1" applyFont="1" applyBorder="1" applyAlignment="1">
      <alignment vertical="center"/>
    </xf>
    <xf numFmtId="0" fontId="0" fillId="0" borderId="6" xfId="0" applyBorder="1"/>
    <xf numFmtId="0" fontId="5" fillId="0" borderId="6" xfId="0" applyFont="1" applyBorder="1"/>
    <xf numFmtId="10" fontId="9" fillId="0" borderId="6" xfId="1" applyNumberFormat="1" applyBorder="1" applyProtection="1"/>
    <xf numFmtId="3" fontId="0" fillId="3" borderId="11" xfId="0" applyNumberFormat="1" applyFill="1" applyBorder="1" applyAlignment="1">
      <alignment horizontal="center" vertical="center"/>
    </xf>
    <xf numFmtId="3" fontId="0" fillId="3" borderId="12" xfId="0" applyNumberFormat="1" applyFill="1" applyBorder="1" applyAlignment="1">
      <alignment horizontal="center" vertical="center"/>
    </xf>
    <xf numFmtId="3" fontId="0" fillId="3" borderId="6" xfId="0" applyNumberFormat="1" applyFill="1" applyBorder="1" applyAlignment="1">
      <alignment horizontal="center" vertical="center"/>
    </xf>
    <xf numFmtId="4" fontId="0" fillId="3" borderId="6" xfId="0" applyNumberFormat="1" applyFill="1" applyBorder="1" applyAlignment="1">
      <alignment horizontal="center" vertical="center"/>
    </xf>
    <xf numFmtId="4" fontId="3" fillId="3" borderId="6" xfId="0" applyNumberFormat="1" applyFont="1" applyFill="1" applyBorder="1" applyAlignment="1">
      <alignment horizontal="center" vertical="center"/>
    </xf>
    <xf numFmtId="0" fontId="0" fillId="3" borderId="13" xfId="0" applyFill="1" applyBorder="1" applyAlignment="1">
      <alignment vertical="center"/>
    </xf>
    <xf numFmtId="0" fontId="0" fillId="8" borderId="11" xfId="0" applyFill="1" applyBorder="1" applyAlignment="1">
      <alignment horizontal="center" vertical="center"/>
    </xf>
    <xf numFmtId="0" fontId="0" fillId="8" borderId="9" xfId="0" applyFill="1" applyBorder="1" applyAlignment="1">
      <alignment horizontal="center" vertical="center"/>
    </xf>
    <xf numFmtId="164" fontId="0" fillId="8" borderId="9" xfId="0" applyNumberFormat="1" applyFill="1" applyBorder="1" applyAlignment="1">
      <alignment horizontal="center" vertical="center"/>
    </xf>
    <xf numFmtId="2" fontId="0" fillId="8" borderId="9" xfId="0" applyNumberFormat="1" applyFill="1" applyBorder="1" applyAlignment="1">
      <alignment horizontal="center" vertical="center"/>
    </xf>
    <xf numFmtId="10" fontId="0" fillId="8" borderId="10" xfId="0" applyNumberFormat="1" applyFill="1" applyBorder="1" applyAlignment="1">
      <alignment horizontal="center" vertical="center"/>
    </xf>
    <xf numFmtId="3" fontId="0" fillId="0" borderId="11" xfId="0" applyNumberFormat="1" applyBorder="1" applyAlignment="1">
      <alignment horizontal="center" vertical="center"/>
    </xf>
    <xf numFmtId="3" fontId="0" fillId="0" borderId="12" xfId="0" applyNumberFormat="1" applyBorder="1" applyAlignment="1">
      <alignment horizontal="center" vertical="center"/>
    </xf>
    <xf numFmtId="3" fontId="0" fillId="0" borderId="6" xfId="0" applyNumberFormat="1" applyBorder="1" applyAlignment="1">
      <alignment horizontal="center" vertical="center"/>
    </xf>
    <xf numFmtId="4" fontId="0" fillId="0" borderId="6" xfId="0" applyNumberFormat="1" applyBorder="1" applyAlignment="1">
      <alignment horizontal="center" vertical="center"/>
    </xf>
    <xf numFmtId="4" fontId="3" fillId="0" borderId="6" xfId="0" applyNumberFormat="1" applyFont="1" applyBorder="1" applyAlignment="1">
      <alignment horizontal="center" vertical="center"/>
    </xf>
    <xf numFmtId="0" fontId="0" fillId="0" borderId="13" xfId="0" applyBorder="1" applyAlignment="1">
      <alignment vertical="center"/>
    </xf>
    <xf numFmtId="3" fontId="6" fillId="3" borderId="11" xfId="0" applyNumberFormat="1" applyFont="1" applyFill="1" applyBorder="1" applyAlignment="1">
      <alignment horizontal="center" vertical="center"/>
    </xf>
    <xf numFmtId="3" fontId="6" fillId="3" borderId="6" xfId="0" applyNumberFormat="1" applyFont="1" applyFill="1" applyBorder="1" applyAlignment="1">
      <alignment horizontal="center" vertical="center"/>
    </xf>
    <xf numFmtId="4" fontId="6" fillId="3" borderId="6" xfId="0" applyNumberFormat="1" applyFont="1" applyFill="1" applyBorder="1" applyAlignment="1">
      <alignment horizontal="center" vertical="center"/>
    </xf>
    <xf numFmtId="4" fontId="7" fillId="3" borderId="6" xfId="0" applyNumberFormat="1" applyFont="1" applyFill="1" applyBorder="1" applyAlignment="1">
      <alignment horizontal="center" vertical="center"/>
    </xf>
    <xf numFmtId="3" fontId="0" fillId="3" borderId="11" xfId="0" applyNumberFormat="1" applyFill="1" applyBorder="1" applyAlignment="1">
      <alignment vertical="center"/>
    </xf>
    <xf numFmtId="0" fontId="0" fillId="0" borderId="16" xfId="0" applyBorder="1" applyAlignment="1">
      <alignment vertical="center"/>
    </xf>
    <xf numFmtId="0" fontId="8" fillId="0" borderId="0" xfId="0" applyFont="1"/>
    <xf numFmtId="0" fontId="3" fillId="0" borderId="0" xfId="0" applyFont="1" applyAlignment="1">
      <alignment horizontal="justify"/>
    </xf>
    <xf numFmtId="0" fontId="0" fillId="0" borderId="6" xfId="0" applyBorder="1" applyAlignment="1">
      <alignment horizontal="center" vertical="center"/>
    </xf>
    <xf numFmtId="3" fontId="0" fillId="0" borderId="6" xfId="0" applyNumberFormat="1" applyBorder="1" applyAlignment="1">
      <alignment vertical="center"/>
    </xf>
    <xf numFmtId="4" fontId="0" fillId="0" borderId="6" xfId="0" applyNumberFormat="1" applyBorder="1" applyAlignment="1">
      <alignment horizontal="right" vertical="center"/>
    </xf>
    <xf numFmtId="0" fontId="0" fillId="0" borderId="6" xfId="0" applyBorder="1" applyAlignment="1">
      <alignment vertical="center"/>
    </xf>
    <xf numFmtId="10" fontId="0" fillId="0" borderId="6" xfId="0" applyNumberFormat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4" fontId="3" fillId="0" borderId="15" xfId="0" applyNumberFormat="1" applyFont="1" applyBorder="1" applyAlignment="1">
      <alignment horizontal="center" vertical="center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left" wrapText="1"/>
    </xf>
  </cellXfs>
  <cellStyles count="2">
    <cellStyle name="Normal" xfId="0" builtinId="0"/>
    <cellStyle name="Porcentagem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BK76"/>
  <sheetViews>
    <sheetView showGridLines="0" tabSelected="1" topLeftCell="A4" zoomScale="96" zoomScaleNormal="96" workbookViewId="0">
      <selection activeCell="B8" sqref="B8"/>
    </sheetView>
  </sheetViews>
  <sheetFormatPr defaultColWidth="8.7109375" defaultRowHeight="15" x14ac:dyDescent="0.25"/>
  <cols>
    <col min="1" max="1" width="9.7109375" customWidth="1"/>
    <col min="2" max="2" width="64" customWidth="1"/>
    <col min="3" max="3" width="4.85546875" customWidth="1"/>
    <col min="4" max="4" width="6.42578125" customWidth="1"/>
    <col min="5" max="5" width="8.7109375" customWidth="1"/>
    <col min="6" max="6" width="8.5703125" customWidth="1"/>
    <col min="7" max="7" width="8.140625" customWidth="1"/>
    <col min="8" max="8" width="9.7109375" customWidth="1"/>
    <col min="9" max="9" width="10.140625" customWidth="1"/>
    <col min="10" max="10" width="10.28515625" customWidth="1"/>
    <col min="11" max="11" width="26.28515625" customWidth="1"/>
    <col min="12" max="12" width="4.7109375" customWidth="1"/>
    <col min="13" max="13" width="20.28515625" customWidth="1"/>
    <col min="14" max="14" width="18.7109375" customWidth="1"/>
    <col min="15" max="15" width="21.140625" customWidth="1"/>
    <col min="16" max="16" width="20.85546875" customWidth="1"/>
    <col min="17" max="17" width="14.5703125" customWidth="1"/>
    <col min="18" max="18" width="14.140625" customWidth="1"/>
    <col min="19" max="19" width="15.42578125" customWidth="1"/>
    <col min="20" max="20" width="19.5703125" customWidth="1"/>
    <col min="21" max="22" width="4.7109375" customWidth="1"/>
    <col min="24" max="29" width="9.140625" hidden="1" customWidth="1"/>
    <col min="30" max="33" width="10" hidden="1" customWidth="1"/>
    <col min="34" max="45" width="9.140625" hidden="1" customWidth="1"/>
    <col min="46" max="46" width="14.28515625" hidden="1" customWidth="1"/>
    <col min="47" max="47" width="12" hidden="1" customWidth="1"/>
    <col min="48" max="48" width="11.5703125" hidden="1" customWidth="1"/>
    <col min="49" max="49" width="21.7109375" hidden="1" customWidth="1"/>
    <col min="50" max="50" width="14.28515625" hidden="1" customWidth="1"/>
    <col min="51" max="51" width="38.5703125" hidden="1" customWidth="1"/>
    <col min="52" max="52" width="34.7109375" hidden="1" customWidth="1"/>
    <col min="53" max="53" width="38.42578125" hidden="1" customWidth="1"/>
    <col min="54" max="54" width="9.140625" hidden="1" customWidth="1"/>
    <col min="55" max="57" width="18" hidden="1" customWidth="1"/>
    <col min="58" max="58" width="9.140625" hidden="1" customWidth="1"/>
    <col min="59" max="61" width="18" hidden="1" customWidth="1"/>
    <col min="62" max="63" width="11.5703125" hidden="1" customWidth="1"/>
    <col min="16382" max="16384" width="11.5703125" customWidth="1"/>
  </cols>
  <sheetData>
    <row r="3" spans="1:55" ht="36.75" customHeight="1" x14ac:dyDescent="0.25"/>
    <row r="4" spans="1:55" ht="33" customHeight="1" x14ac:dyDescent="0.25">
      <c r="A4" s="58" t="s">
        <v>0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</row>
    <row r="5" spans="1:55" ht="27" customHeight="1" x14ac:dyDescent="0.25">
      <c r="A5" s="59" t="s">
        <v>1</v>
      </c>
      <c r="B5" s="59"/>
      <c r="C5" s="59"/>
      <c r="D5" s="59"/>
      <c r="E5" s="59"/>
      <c r="F5" s="59"/>
      <c r="G5" s="59"/>
      <c r="H5" s="59"/>
      <c r="I5" s="59"/>
      <c r="J5" s="59"/>
      <c r="K5" s="59"/>
      <c r="M5" s="60" t="s">
        <v>2</v>
      </c>
      <c r="N5" s="60"/>
      <c r="O5" s="60"/>
      <c r="P5" s="60"/>
      <c r="Q5" s="60"/>
      <c r="R5" s="60"/>
      <c r="S5" s="60"/>
      <c r="T5" s="60"/>
    </row>
    <row r="6" spans="1:55" ht="51.75" customHeight="1" x14ac:dyDescent="0.25">
      <c r="A6" s="61" t="s">
        <v>3</v>
      </c>
      <c r="B6" s="62" t="s">
        <v>4</v>
      </c>
      <c r="C6" s="62" t="s">
        <v>5</v>
      </c>
      <c r="D6" s="63" t="s">
        <v>6</v>
      </c>
      <c r="E6" s="64"/>
      <c r="F6" s="64"/>
      <c r="G6" s="64"/>
      <c r="H6" s="64"/>
      <c r="I6" s="62" t="s">
        <v>7</v>
      </c>
      <c r="J6" s="62"/>
      <c r="K6" s="65" t="s">
        <v>8</v>
      </c>
      <c r="M6" s="60"/>
      <c r="N6" s="60"/>
      <c r="O6" s="60"/>
      <c r="P6" s="60"/>
      <c r="Q6" s="60"/>
      <c r="R6" s="60"/>
      <c r="S6" s="60"/>
      <c r="T6" s="60"/>
      <c r="X6" s="66" t="s">
        <v>9</v>
      </c>
      <c r="Y6" s="66"/>
      <c r="Z6" s="66"/>
      <c r="AA6" s="66"/>
      <c r="AB6" s="66"/>
      <c r="AC6" s="66"/>
      <c r="AD6" s="66"/>
      <c r="AE6" s="66"/>
      <c r="AF6" s="66"/>
      <c r="AG6" s="66"/>
      <c r="AI6" s="66" t="s">
        <v>10</v>
      </c>
      <c r="AJ6" s="66"/>
      <c r="AK6" s="66"/>
      <c r="AL6" s="66"/>
      <c r="AM6" s="66"/>
      <c r="AN6" s="66"/>
      <c r="AO6" s="66"/>
      <c r="AP6" s="66"/>
      <c r="AQ6" s="66"/>
      <c r="AR6" s="66"/>
      <c r="AT6" s="67" t="s">
        <v>11</v>
      </c>
      <c r="AU6" s="67"/>
      <c r="AW6" s="3"/>
      <c r="AY6" s="68" t="s">
        <v>12</v>
      </c>
      <c r="AZ6" s="68"/>
      <c r="BA6" s="68"/>
      <c r="BB6" s="68"/>
      <c r="BC6" s="68"/>
    </row>
    <row r="7" spans="1:55" ht="111" customHeight="1" x14ac:dyDescent="0.25">
      <c r="A7" s="61"/>
      <c r="B7" s="62"/>
      <c r="C7" s="62"/>
      <c r="D7" s="63"/>
      <c r="E7" s="4" t="s">
        <v>13</v>
      </c>
      <c r="F7" s="4" t="s">
        <v>57</v>
      </c>
      <c r="G7" s="4" t="s">
        <v>14</v>
      </c>
      <c r="H7" s="4" t="s">
        <v>15</v>
      </c>
      <c r="I7" s="2" t="s">
        <v>16</v>
      </c>
      <c r="J7" s="2" t="s">
        <v>17</v>
      </c>
      <c r="K7" s="65"/>
      <c r="M7" s="5" t="s">
        <v>18</v>
      </c>
      <c r="N7" s="5" t="s">
        <v>19</v>
      </c>
      <c r="O7" s="5" t="s">
        <v>20</v>
      </c>
      <c r="P7" s="5" t="s">
        <v>21</v>
      </c>
      <c r="Q7" s="5" t="s">
        <v>22</v>
      </c>
      <c r="R7" s="5" t="s">
        <v>23</v>
      </c>
      <c r="S7" s="5" t="s">
        <v>24</v>
      </c>
      <c r="T7" s="5" t="s">
        <v>25</v>
      </c>
      <c r="X7" s="6" t="s">
        <v>26</v>
      </c>
      <c r="Y7" s="6" t="s">
        <v>27</v>
      </c>
      <c r="Z7" s="6" t="s">
        <v>28</v>
      </c>
      <c r="AA7" s="6" t="s">
        <v>29</v>
      </c>
      <c r="AB7" s="6" t="s">
        <v>30</v>
      </c>
      <c r="AC7" s="6" t="s">
        <v>31</v>
      </c>
      <c r="AD7" s="6" t="s">
        <v>32</v>
      </c>
      <c r="AE7" s="6" t="s">
        <v>33</v>
      </c>
      <c r="AF7" s="6" t="s">
        <v>34</v>
      </c>
      <c r="AG7" s="6" t="s">
        <v>35</v>
      </c>
      <c r="AI7" s="6" t="s">
        <v>36</v>
      </c>
      <c r="AJ7" s="6" t="s">
        <v>37</v>
      </c>
      <c r="AK7" s="6" t="s">
        <v>38</v>
      </c>
      <c r="AL7" s="6" t="s">
        <v>39</v>
      </c>
      <c r="AM7" s="6" t="s">
        <v>40</v>
      </c>
      <c r="AN7" s="6" t="s">
        <v>41</v>
      </c>
      <c r="AO7" s="6" t="s">
        <v>42</v>
      </c>
      <c r="AP7" s="6" t="s">
        <v>43</v>
      </c>
      <c r="AQ7" s="6" t="s">
        <v>44</v>
      </c>
      <c r="AR7" s="6" t="s">
        <v>45</v>
      </c>
      <c r="AT7" s="1" t="s">
        <v>46</v>
      </c>
      <c r="AU7" s="1" t="s">
        <v>47</v>
      </c>
      <c r="AW7" s="7" t="s">
        <v>8</v>
      </c>
      <c r="AX7" s="7"/>
      <c r="AY7" s="68" t="s">
        <v>48</v>
      </c>
      <c r="AZ7" s="68"/>
      <c r="BA7" s="68"/>
      <c r="BB7" s="68" t="s">
        <v>49</v>
      </c>
      <c r="BC7" s="68"/>
    </row>
    <row r="8" spans="1:55" ht="94.5" customHeight="1" x14ac:dyDescent="0.25">
      <c r="A8" s="8">
        <v>1</v>
      </c>
      <c r="B8" s="9" t="s">
        <v>50</v>
      </c>
      <c r="C8" s="10" t="s">
        <v>5</v>
      </c>
      <c r="D8" s="11">
        <v>3</v>
      </c>
      <c r="E8" s="12">
        <v>1461.03</v>
      </c>
      <c r="F8" s="12">
        <v>1639</v>
      </c>
      <c r="G8" s="13">
        <v>1325</v>
      </c>
      <c r="H8" s="12">
        <v>1075.23</v>
      </c>
      <c r="I8" s="14">
        <f>IF(ISERROR(ROUND(AVERAGE(E8:H8),2)),"",ROUND(AVERAGE(E8:H8),2))</f>
        <v>1375.07</v>
      </c>
      <c r="J8" s="14">
        <f>IF(ISERROR(ROUND(I8*D8,2)),"",ROUND(I8*D8,2))</f>
        <v>4125.21</v>
      </c>
      <c r="K8" s="15" t="str">
        <f>IF(A8="","",CONCATENATE($AY8,$AZ8,$BA8,$BB8,$BI8))</f>
        <v/>
      </c>
      <c r="L8" s="16"/>
      <c r="M8" s="17">
        <f>IF(ISERROR(COUNTA(E8:H8)),"",COUNTA(E8:H8))</f>
        <v>4</v>
      </c>
      <c r="N8" s="18">
        <f>IF(ISERROR(COUNT(E8:H8)),"",COUNT(E8:H8))</f>
        <v>4</v>
      </c>
      <c r="O8" s="19">
        <f>IF(ISERROR(MIN(E8:H8)),"",MIN(E8:H8))</f>
        <v>1075.23</v>
      </c>
      <c r="P8" s="19">
        <f>IF(ISERROR(MAX(E8:H8)),"",MAX(E8:H8))</f>
        <v>1639</v>
      </c>
      <c r="Q8" s="19">
        <f>IF(ISERROR(ROUND(AVERAGE(E8:H8),2)),"",ROUND(AVERAGE(E8:H8),2))</f>
        <v>1375.07</v>
      </c>
      <c r="R8" s="19">
        <f>IF(ISERROR(MEDIAN(E8:H8)),"",MEDIAN(E8:H8))</f>
        <v>1393.0149999999999</v>
      </c>
      <c r="S8" s="20">
        <f>IF(ISERROR(STDEV(E8:H8)),"",STDEV(E8:H8))</f>
        <v>237.66867476945006</v>
      </c>
      <c r="T8" s="21">
        <f>IF(ISERROR(S8/Q8),"",S8/Q8)</f>
        <v>0.17284114610125309</v>
      </c>
      <c r="U8" s="16"/>
      <c r="V8" s="16"/>
      <c r="W8" s="16"/>
      <c r="X8" s="22">
        <f>IF(COUNT(E8:H8)&lt;1,"",SMALL(E8:H8,1))</f>
        <v>1075.23</v>
      </c>
      <c r="Y8" s="22">
        <f>IF(COUNT(E8:H8)&lt;2,"",SMALL(E8:H8,2))</f>
        <v>1325</v>
      </c>
      <c r="Z8" s="22">
        <f>IF(COUNT(E8:H8)&lt;3,"",SMALL(E8:H8,3))</f>
        <v>1461.03</v>
      </c>
      <c r="AA8" s="22">
        <f>IF(COUNT(E8:H8)&lt;4,"",SMALL(E8:H8,4))</f>
        <v>1639</v>
      </c>
      <c r="AB8" s="22" t="str">
        <f>IF(COUNT(E8:H8)&lt;5,"",SMALL(E8:H8,5))</f>
        <v/>
      </c>
      <c r="AC8" s="22" t="str">
        <f>IF(COUNT(E8:H8)&lt;6,"",SMALL(E8:H8,6))</f>
        <v/>
      </c>
      <c r="AD8" s="22">
        <f>IF(COUNT(E8:H8)&lt;3,"",AVERAGE(X8:Z8))</f>
        <v>1287.0866666666668</v>
      </c>
      <c r="AE8" s="22">
        <f>IF(COUNT(E8:H8)&lt;4,"",AVERAGE(Y8:AA8))</f>
        <v>1475.01</v>
      </c>
      <c r="AF8" s="22" t="str">
        <f>IF(COUNT(E8:H8)&lt;5,"",AVERAGE(Z8:AB8))</f>
        <v/>
      </c>
      <c r="AG8" s="22" t="str">
        <f>IF(COUNT(E8:H8)&lt;6,"",AVERAGE(AA8:AC8))</f>
        <v/>
      </c>
      <c r="AH8" s="16"/>
      <c r="AI8" s="23" t="e">
        <f>IF(#REF!&gt;=1000,TEXT(#REF!,"0.000,00"),TEXT(#REF!,"0,00"))</f>
        <v>#REF!</v>
      </c>
      <c r="AJ8" s="23" t="str">
        <f>IF(E8&gt;=1000,TEXT(E8,"0.000,00"),TEXT(E8,"0,00"))</f>
        <v>1.461,03</v>
      </c>
      <c r="AK8" s="23" t="e">
        <f>IF(#REF!&gt;=1000,TEXT(#REF!,"0.000,00"),TEXT(#REF!,"0,00"))</f>
        <v>#REF!</v>
      </c>
      <c r="AL8" s="23" t="str">
        <f>IF(G8&gt;=1000,TEXT(G8,"0.000,00"),TEXT(G8,"0,00"))</f>
        <v>1.325,00</v>
      </c>
      <c r="AM8" s="23" t="str">
        <f>IF(H8&gt;=1000,TEXT(H8,"0.000,00"),TEXT(H8,"0,00"))</f>
        <v>1.075,23</v>
      </c>
      <c r="AN8" s="23" t="e">
        <f>IF(#REF!&gt;=1000,TEXT(#REF!,"0.000,00"),TEXT(#REF!,"0,00"))</f>
        <v>#REF!</v>
      </c>
      <c r="AO8" s="23" t="e">
        <f>IF(#REF!&gt;=1000,TEXT(#REF!,"0.000,00"),TEXT(#REF!,"0,00"))</f>
        <v>#REF!</v>
      </c>
      <c r="AP8" s="23" t="e">
        <f>IF(#REF!&gt;=1000,TEXT(#REF!,"0.000,00"),TEXT(#REF!,"0,00"))</f>
        <v>#REF!</v>
      </c>
      <c r="AQ8" s="23" t="e">
        <f>IF(#REF!&gt;=1000,TEXT(#REF!,"0.000,00"),TEXT(#REF!,"0,00"))</f>
        <v>#REF!</v>
      </c>
      <c r="AR8" s="23" t="e">
        <f>IF(#REF!&gt;=1000,TEXT(#REF!,"0.000,00"),TEXT(#REF!,"0,00"))</f>
        <v>#REF!</v>
      </c>
      <c r="AS8" s="16"/>
      <c r="AT8" s="24" t="e">
        <f>IF(PREENCHER!AD8="",#REF!,IF(PREENCHER!AE8="",#REF!,IF(PREENCHER!AF8="",#REF!,IF(STDEV(PREENCHER!$X8:$Z8)/AVERAGE(PREENCHER!$X8:$Z8)&gt;#REF!,IF(STDEV(PREENCHER!$Y8:$AA8)/AVERAGE(PREENCHER!$Y8:$AA8)&gt;#REF!,IF(STDEV(PREENCHER!$Z8:$AB8)/AVERAGE(PREENCHER!$Z8:$AB8)&gt;#REF!,IF(STDEV(PREENCHER!$AA8:$AC8)/AVERAGE(PREENCHER!$AA8:$AC8)&gt;#REF!,#REF!,AVERAGE(PREENCHER!$AA8:$AC8)),AVERAGE(PREENCHER!$Z8:$AB8)),AVERAGE(PREENCHER!$Y8:$AA8)),AVERAGE(PREENCHER!$X8:$Z8)))))</f>
        <v>#REF!</v>
      </c>
      <c r="AU8" s="24" t="str">
        <f>IF(ISERROR(ROUND(AT8,2)),"",ROUND(AT8,2))</f>
        <v/>
      </c>
      <c r="AW8" t="s">
        <v>51</v>
      </c>
      <c r="AY8" s="25" t="str">
        <f>IF(ISERROR(IF(COUNT(E8:H8)=2,"Apenas dois preços comparativos válidos. ","")),"",IF(COUNT(E8:H8)=2,"Apenas dois preços comparativos válidos. ",""))</f>
        <v/>
      </c>
      <c r="AZ8" s="26" t="str">
        <f>IF(ISERROR(IF(COUNT(E8:H8)=1,"Apenas um preço comparativo válido. ","")),"",IF(COUNT(E8:H8)=1,"Apenas um preço comparativo válido. ",""))</f>
        <v/>
      </c>
      <c r="BA8" s="25" t="str">
        <f>IF(A8="","",IF(ISERROR(IF(COUNT(E8:H8)=0,"Nenhum preço comparativo válido. ","")),"",IF(COUNT(E8:H8)=0,"Nenhum preço comparativo válido. ","")))</f>
        <v/>
      </c>
      <c r="BB8" s="27" t="str">
        <f>IF(ISERROR(IF(#REF!&gt;J8,(#REF!-J8)/J8,"")),"",IF(#REF!&gt;J8,(#REF!-J8)/J8,""))</f>
        <v/>
      </c>
      <c r="BC8" s="25" t="str">
        <f>IF(ISERROR(IF(BB8="","","Neste item, o valor contratado pelo TJDFT é "&amp;TEXT(BB8,"0,00%")&amp;" superior à média comparativa.")),"",IF(BB8="","","Neste item, o valor contratado pelo TJDFT é "&amp;TEXT(BB8,"0,00%")&amp;" superior à média comparativa."))</f>
        <v/>
      </c>
    </row>
    <row r="9" spans="1:55" ht="75.75" hidden="1" customHeight="1" x14ac:dyDescent="0.25">
      <c r="A9" s="8"/>
      <c r="B9" s="9" t="s">
        <v>52</v>
      </c>
      <c r="C9" s="10"/>
      <c r="D9" s="11"/>
      <c r="E9" s="12"/>
      <c r="F9" s="12"/>
      <c r="G9" s="13"/>
      <c r="H9" s="12"/>
      <c r="I9" s="14"/>
      <c r="J9" s="14"/>
      <c r="K9" s="15"/>
      <c r="L9" s="16"/>
      <c r="M9" s="17"/>
      <c r="N9" s="18"/>
      <c r="O9" s="19"/>
      <c r="P9" s="19"/>
      <c r="Q9" s="19"/>
      <c r="R9" s="19"/>
      <c r="S9" s="20"/>
      <c r="T9" s="21"/>
      <c r="U9" s="16"/>
      <c r="V9" s="16"/>
      <c r="W9" s="16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16"/>
      <c r="AI9" s="23"/>
      <c r="AJ9" s="23"/>
      <c r="AK9" s="23"/>
      <c r="AL9" s="23"/>
      <c r="AM9" s="23"/>
      <c r="AN9" s="23"/>
      <c r="AO9" s="23"/>
      <c r="AP9" s="23"/>
      <c r="AQ9" s="23"/>
      <c r="AR9" s="23"/>
      <c r="AS9" s="16"/>
      <c r="AT9" s="24"/>
      <c r="AU9" s="24"/>
      <c r="AY9" s="25"/>
      <c r="AZ9" s="26"/>
      <c r="BA9" s="25"/>
      <c r="BB9" s="27"/>
      <c r="BC9" s="25"/>
    </row>
    <row r="10" spans="1:55" ht="75.75" hidden="1" customHeight="1" x14ac:dyDescent="0.25">
      <c r="A10" s="8"/>
      <c r="B10" s="9" t="s">
        <v>53</v>
      </c>
      <c r="C10" s="10"/>
      <c r="D10" s="11"/>
      <c r="E10" s="12"/>
      <c r="F10" s="12"/>
      <c r="G10" s="13"/>
      <c r="H10" s="12"/>
      <c r="I10" s="14"/>
      <c r="J10" s="14"/>
      <c r="K10" s="15"/>
      <c r="L10" s="16"/>
      <c r="M10" s="17"/>
      <c r="N10" s="18"/>
      <c r="O10" s="19"/>
      <c r="P10" s="19"/>
      <c r="Q10" s="19"/>
      <c r="R10" s="19"/>
      <c r="S10" s="20"/>
      <c r="T10" s="21"/>
      <c r="U10" s="16"/>
      <c r="V10" s="16"/>
      <c r="W10" s="16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16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16"/>
      <c r="AT10" s="24"/>
      <c r="AU10" s="24"/>
      <c r="AY10" s="25"/>
      <c r="AZ10" s="26"/>
      <c r="BA10" s="25"/>
      <c r="BB10" s="27"/>
      <c r="BC10" s="25"/>
    </row>
    <row r="11" spans="1:55" ht="75.75" hidden="1" customHeight="1" x14ac:dyDescent="0.25">
      <c r="A11" s="8"/>
      <c r="B11" s="9" t="s">
        <v>54</v>
      </c>
      <c r="C11" s="10"/>
      <c r="D11" s="11"/>
      <c r="E11" s="12"/>
      <c r="F11" s="12"/>
      <c r="G11" s="13"/>
      <c r="H11" s="12"/>
      <c r="I11" s="14"/>
      <c r="J11" s="14"/>
      <c r="K11" s="15"/>
      <c r="L11" s="16"/>
      <c r="M11" s="17"/>
      <c r="N11" s="18"/>
      <c r="O11" s="19"/>
      <c r="P11" s="19"/>
      <c r="Q11" s="19"/>
      <c r="R11" s="19"/>
      <c r="S11" s="20"/>
      <c r="T11" s="21"/>
      <c r="U11" s="16"/>
      <c r="V11" s="16"/>
      <c r="W11" s="16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16"/>
      <c r="AI11" s="23"/>
      <c r="AJ11" s="23"/>
      <c r="AK11" s="23"/>
      <c r="AL11" s="23"/>
      <c r="AM11" s="23"/>
      <c r="AN11" s="23"/>
      <c r="AO11" s="23"/>
      <c r="AP11" s="23"/>
      <c r="AQ11" s="23"/>
      <c r="AR11" s="23"/>
      <c r="AS11" s="16"/>
      <c r="AT11" s="24"/>
      <c r="AU11" s="24"/>
      <c r="AY11" s="25"/>
      <c r="AZ11" s="26"/>
      <c r="BA11" s="25"/>
      <c r="BB11" s="27"/>
      <c r="BC11" s="25"/>
    </row>
    <row r="12" spans="1:55" ht="51" hidden="1" x14ac:dyDescent="0.25">
      <c r="A12" s="28"/>
      <c r="B12" s="9" t="s">
        <v>52</v>
      </c>
      <c r="C12" s="29"/>
      <c r="D12" s="30"/>
      <c r="E12" s="31"/>
      <c r="F12" s="31"/>
      <c r="G12" s="31"/>
      <c r="H12" s="31"/>
      <c r="I12" s="32" t="str">
        <f t="shared" ref="I12:I43" si="0">IF(ISERROR(ROUND(AVERAGE(E12:H12),2)),"",ROUND(AVERAGE(E12:H12),2))</f>
        <v/>
      </c>
      <c r="J12" s="32" t="str">
        <f t="shared" ref="J12:J43" si="1">IF(ISERROR(ROUND(I12*D12,2)),"",ROUND(I12*D12,2))</f>
        <v/>
      </c>
      <c r="K12" s="33" t="str">
        <f t="shared" ref="K12:K43" si="2">IF(A12="","",CONCATENATE($AY12,$AZ12,$BA12,$BC12))</f>
        <v/>
      </c>
      <c r="L12" s="16"/>
      <c r="M12" s="34">
        <f t="shared" ref="M12:M43" si="3">IF(ISERROR(COUNTA(E12:H12)),"",COUNTA(E12:H12))</f>
        <v>0</v>
      </c>
      <c r="N12" s="35">
        <f t="shared" ref="N12:N43" si="4">IF(ISERROR(COUNT(E12:H12)),"",COUNT(E12:H12))</f>
        <v>0</v>
      </c>
      <c r="O12" s="36">
        <f t="shared" ref="O12:O43" si="5">IF(ISERROR(MIN(E12:H12)),"",MIN(E12:H12))</f>
        <v>0</v>
      </c>
      <c r="P12" s="36">
        <f t="shared" ref="P12:P43" si="6">IF(ISERROR(MAX(E12:H12)),"",MAX(E12:H12))</f>
        <v>0</v>
      </c>
      <c r="Q12" s="36" t="str">
        <f t="shared" ref="Q12:Q43" si="7">IF(ISERROR(ROUND(AVERAGE(E12:H12),2)),"",ROUND(AVERAGE(E12:H12),2))</f>
        <v/>
      </c>
      <c r="R12" s="36" t="str">
        <f t="shared" ref="R12:R43" si="8">IF(ISERROR(MEDIAN(E12:H12)),"",MEDIAN(E12:H12))</f>
        <v/>
      </c>
      <c r="S12" s="37" t="str">
        <f t="shared" ref="S12:S43" si="9">IF(ISERROR(STDEV(E12:H12)),"",STDEV(E12:H12))</f>
        <v/>
      </c>
      <c r="T12" s="38" t="str">
        <f t="shared" ref="T12:T43" si="10">IF(ISERROR(S12/Q12),"",S12/Q12)</f>
        <v/>
      </c>
      <c r="U12" s="16"/>
      <c r="V12" s="16"/>
      <c r="W12" s="16"/>
      <c r="X12" s="22" t="str">
        <f t="shared" ref="X12:X43" si="11">IF(COUNT(E12:H12)&lt;1,"",SMALL(E12:H12,1))</f>
        <v/>
      </c>
      <c r="Y12" s="22" t="str">
        <f t="shared" ref="Y12:Y43" si="12">IF(COUNT(E12:H12)&lt;2,"",SMALL(E12:H12,2))</f>
        <v/>
      </c>
      <c r="Z12" s="22" t="str">
        <f t="shared" ref="Z12:Z43" si="13">IF(COUNT(E12:H12)&lt;3,"",SMALL(E12:H12,3))</f>
        <v/>
      </c>
      <c r="AA12" s="22" t="str">
        <f t="shared" ref="AA12:AA43" si="14">IF(COUNT(E12:H12)&lt;4,"",SMALL(E12:H12,4))</f>
        <v/>
      </c>
      <c r="AB12" s="22" t="str">
        <f t="shared" ref="AB12:AB43" si="15">IF(COUNT(E12:H12)&lt;5,"",SMALL(E12:H12,5))</f>
        <v/>
      </c>
      <c r="AC12" s="22" t="str">
        <f t="shared" ref="AC12:AC43" si="16">IF(COUNT(E12:H12)&lt;6,"",SMALL(E12:H12,6))</f>
        <v/>
      </c>
      <c r="AD12" s="22" t="str">
        <f t="shared" ref="AD12:AD43" si="17">IF(COUNT(E12:H12)&lt;3,"",AVERAGE(X12:Z12))</f>
        <v/>
      </c>
      <c r="AE12" s="22" t="str">
        <f t="shared" ref="AE12:AE43" si="18">IF(COUNT(E12:H12)&lt;4,"",AVERAGE(Y12:AA12))</f>
        <v/>
      </c>
      <c r="AF12" s="22" t="str">
        <f t="shared" ref="AF12:AF43" si="19">IF(COUNT(E12:H12)&lt;5,"",AVERAGE(Z12:AB12))</f>
        <v/>
      </c>
      <c r="AG12" s="22" t="str">
        <f t="shared" ref="AG12:AG43" si="20">IF(COUNT(E12:H12)&lt;6,"",AVERAGE(AA12:AC12))</f>
        <v/>
      </c>
      <c r="AH12" s="16"/>
      <c r="AI12" s="23" t="e">
        <f>IF(#REF!&gt;=1000,TEXT(#REF!,"0.000,00"),TEXT(#REF!,"0,00"))</f>
        <v>#REF!</v>
      </c>
      <c r="AJ12" s="23" t="str">
        <f t="shared" ref="AJ12:AJ43" si="21">IF(E12&gt;=1000,TEXT(E12,"0.000,00"),TEXT(E12,"0,00"))</f>
        <v>0,00</v>
      </c>
      <c r="AK12" s="23" t="e">
        <f>IF(#REF!&gt;=1000,TEXT(#REF!,"0.000,00"),TEXT(#REF!,"0,00"))</f>
        <v>#REF!</v>
      </c>
      <c r="AL12" s="23" t="str">
        <f t="shared" ref="AL12:AL43" si="22">IF(G12&gt;=1000,TEXT(G12,"0.000,00"),TEXT(G12,"0,00"))</f>
        <v>0,00</v>
      </c>
      <c r="AM12" s="23" t="str">
        <f t="shared" ref="AM12:AM43" si="23">IF(H12&gt;=1000,TEXT(H12,"0.000,00"),TEXT(H12,"0,00"))</f>
        <v>0,00</v>
      </c>
      <c r="AN12" s="23" t="e">
        <f>IF(#REF!&gt;=1000,TEXT(#REF!,"0.000,00"),TEXT(#REF!,"0,00"))</f>
        <v>#REF!</v>
      </c>
      <c r="AO12" s="23" t="e">
        <f>IF(#REF!&gt;=1000,TEXT(#REF!,"0.000,00"),TEXT(#REF!,"0,00"))</f>
        <v>#REF!</v>
      </c>
      <c r="AP12" s="23" t="e">
        <f>IF(#REF!&gt;=1000,TEXT(#REF!,"0.000,00"),TEXT(#REF!,"0,00"))</f>
        <v>#REF!</v>
      </c>
      <c r="AQ12" s="23" t="e">
        <f>IF(#REF!&gt;=1000,TEXT(#REF!,"0.000,00"),TEXT(#REF!,"0,00"))</f>
        <v>#REF!</v>
      </c>
      <c r="AR12" s="23" t="e">
        <f>IF(#REF!&gt;=1000,TEXT(#REF!,"0.000,00"),TEXT(#REF!,"0,00"))</f>
        <v>#REF!</v>
      </c>
      <c r="AS12" s="16"/>
      <c r="AT12" s="24" t="e">
        <f>IF(PREENCHER!AD12="",#REF!,IF(PREENCHER!AE12="",#REF!,IF(PREENCHER!AF12="",#REF!,IF(STDEV(PREENCHER!$X12:$Z12)/AVERAGE(PREENCHER!$X12:$Z12)&gt;#REF!,IF(STDEV(PREENCHER!$Y12:$AA12)/AVERAGE(PREENCHER!$Y12:$AA12)&gt;#REF!,IF(STDEV(PREENCHER!$Z12:$AB12)/AVERAGE(PREENCHER!$Z12:$AB12)&gt;#REF!,IF(STDEV(PREENCHER!$AA12:$AC12)/AVERAGE(PREENCHER!$AA12:$AC12)&gt;#REF!,#REF!,AVERAGE(PREENCHER!$AA12:$AC12)),AVERAGE(PREENCHER!$Z12:$AB12)),AVERAGE(PREENCHER!$Y12:$AA12)),AVERAGE(PREENCHER!$X12:$Z12)))))</f>
        <v>#REF!</v>
      </c>
      <c r="AU12" s="24" t="str">
        <f t="shared" ref="AU12:AU43" si="24">IF(ISERROR(ROUND(AT12,2)),"",ROUND(AT12,2))</f>
        <v/>
      </c>
      <c r="AY12" s="25" t="str">
        <f t="shared" ref="AY12:AY43" si="25">IF(ISERROR(IF(COUNT(E12:H12)=2,"Apenas dois preços comparativos válidos. ","")),"",IF(COUNT(E12:H12)=2,"Apenas dois preços comparativos válidos. ",""))</f>
        <v/>
      </c>
      <c r="AZ12" s="26" t="str">
        <f t="shared" ref="AZ12:AZ43" si="26">IF(ISERROR(IF(COUNT(E12:H12)=1,"Apenas um preço comparativo válido. ","")),"",IF(COUNT(E12:H12)=1,"Apenas um preço comparativo válido. ",""))</f>
        <v/>
      </c>
      <c r="BA12" s="25" t="str">
        <f t="shared" ref="BA12:BA43" si="27">IF(A12="","",IF(ISERROR(IF(COUNT(E12:H12)=0,"Nenhum preço comparativo válido. ","")),"",IF(COUNT(E12:H12)=0,"Nenhum preço comparativo válido. ","")))</f>
        <v/>
      </c>
      <c r="BB12" s="27" t="str">
        <f>IF(ISERROR(IF(#REF!&gt;J12,(#REF!-J12)/J12,"")),"",IF(#REF!&gt;J12,(#REF!-J12)/J12,""))</f>
        <v/>
      </c>
      <c r="BC12" s="25" t="str">
        <f t="shared" ref="BC12:BC43" si="28">IF(ISERROR(IF(BB12="","","Neste item, o valor contratado pelo TJDFT é "&amp;TEXT(BB12,"0,00%")&amp;" superior à média comparativa.")),"",IF(BB12="","","Neste item, o valor contratado pelo TJDFT é "&amp;TEXT(BB12,"0,00%")&amp;" superior à média comparativa."))</f>
        <v/>
      </c>
    </row>
    <row r="13" spans="1:55" ht="38.25" hidden="1" x14ac:dyDescent="0.25">
      <c r="A13" s="39"/>
      <c r="B13" s="9" t="s">
        <v>53</v>
      </c>
      <c r="C13" s="40"/>
      <c r="D13" s="41"/>
      <c r="E13" s="42"/>
      <c r="F13" s="42"/>
      <c r="G13" s="42"/>
      <c r="H13" s="42"/>
      <c r="I13" s="43" t="str">
        <f t="shared" si="0"/>
        <v/>
      </c>
      <c r="J13" s="43" t="str">
        <f t="shared" si="1"/>
        <v/>
      </c>
      <c r="K13" s="44" t="str">
        <f t="shared" si="2"/>
        <v/>
      </c>
      <c r="L13" s="16"/>
      <c r="M13" s="17">
        <f t="shared" si="3"/>
        <v>0</v>
      </c>
      <c r="N13" s="18">
        <f t="shared" si="4"/>
        <v>0</v>
      </c>
      <c r="O13" s="19">
        <f t="shared" si="5"/>
        <v>0</v>
      </c>
      <c r="P13" s="19">
        <f t="shared" si="6"/>
        <v>0</v>
      </c>
      <c r="Q13" s="19" t="str">
        <f t="shared" si="7"/>
        <v/>
      </c>
      <c r="R13" s="19" t="str">
        <f t="shared" si="8"/>
        <v/>
      </c>
      <c r="S13" s="20" t="str">
        <f t="shared" si="9"/>
        <v/>
      </c>
      <c r="T13" s="21" t="str">
        <f t="shared" si="10"/>
        <v/>
      </c>
      <c r="U13" s="16"/>
      <c r="V13" s="16"/>
      <c r="W13" s="16"/>
      <c r="X13" s="22" t="str">
        <f t="shared" si="11"/>
        <v/>
      </c>
      <c r="Y13" s="22" t="str">
        <f t="shared" si="12"/>
        <v/>
      </c>
      <c r="Z13" s="22" t="str">
        <f t="shared" si="13"/>
        <v/>
      </c>
      <c r="AA13" s="22" t="str">
        <f t="shared" si="14"/>
        <v/>
      </c>
      <c r="AB13" s="22" t="str">
        <f t="shared" si="15"/>
        <v/>
      </c>
      <c r="AC13" s="22" t="str">
        <f t="shared" si="16"/>
        <v/>
      </c>
      <c r="AD13" s="22" t="str">
        <f t="shared" si="17"/>
        <v/>
      </c>
      <c r="AE13" s="22" t="str">
        <f t="shared" si="18"/>
        <v/>
      </c>
      <c r="AF13" s="22" t="str">
        <f t="shared" si="19"/>
        <v/>
      </c>
      <c r="AG13" s="22" t="str">
        <f t="shared" si="20"/>
        <v/>
      </c>
      <c r="AH13" s="16"/>
      <c r="AI13" s="23" t="e">
        <f>IF(#REF!&gt;=1000,TEXT(#REF!,"0.000,00"),TEXT(#REF!,"0,00"))</f>
        <v>#REF!</v>
      </c>
      <c r="AJ13" s="23" t="str">
        <f t="shared" si="21"/>
        <v>0,00</v>
      </c>
      <c r="AK13" s="23" t="e">
        <f>IF(#REF!&gt;=1000,TEXT(#REF!,"0.000,00"),TEXT(#REF!,"0,00"))</f>
        <v>#REF!</v>
      </c>
      <c r="AL13" s="23" t="str">
        <f t="shared" si="22"/>
        <v>0,00</v>
      </c>
      <c r="AM13" s="23" t="str">
        <f t="shared" si="23"/>
        <v>0,00</v>
      </c>
      <c r="AN13" s="23" t="e">
        <f>IF(#REF!&gt;=1000,TEXT(#REF!,"0.000,00"),TEXT(#REF!,"0,00"))</f>
        <v>#REF!</v>
      </c>
      <c r="AO13" s="23" t="e">
        <f>IF(#REF!&gt;=1000,TEXT(#REF!,"0.000,00"),TEXT(#REF!,"0,00"))</f>
        <v>#REF!</v>
      </c>
      <c r="AP13" s="23" t="e">
        <f>IF(#REF!&gt;=1000,TEXT(#REF!,"0.000,00"),TEXT(#REF!,"0,00"))</f>
        <v>#REF!</v>
      </c>
      <c r="AQ13" s="23" t="e">
        <f>IF(#REF!&gt;=1000,TEXT(#REF!,"0.000,00"),TEXT(#REF!,"0,00"))</f>
        <v>#REF!</v>
      </c>
      <c r="AR13" s="23" t="e">
        <f>IF(#REF!&gt;=1000,TEXT(#REF!,"0.000,00"),TEXT(#REF!,"0,00"))</f>
        <v>#REF!</v>
      </c>
      <c r="AS13" s="16"/>
      <c r="AT13" s="24" t="e">
        <f>IF(PREENCHER!AD13="",#REF!,IF(PREENCHER!AE13="",#REF!,IF(PREENCHER!AF13="",#REF!,IF(STDEV(PREENCHER!$X13:$Z13)/AVERAGE(PREENCHER!$X13:$Z13)&gt;#REF!,IF(STDEV(PREENCHER!$Y13:$AA13)/AVERAGE(PREENCHER!$Y13:$AA13)&gt;#REF!,IF(STDEV(PREENCHER!$Z13:$AB13)/AVERAGE(PREENCHER!$Z13:$AB13)&gt;#REF!,IF(STDEV(PREENCHER!$AA13:$AC13)/AVERAGE(PREENCHER!$AA13:$AC13)&gt;#REF!,#REF!,AVERAGE(PREENCHER!$AA13:$AC13)),AVERAGE(PREENCHER!$Z13:$AB13)),AVERAGE(PREENCHER!$Y13:$AA13)),AVERAGE(PREENCHER!$X13:$Z13)))))</f>
        <v>#REF!</v>
      </c>
      <c r="AU13" s="24" t="str">
        <f t="shared" si="24"/>
        <v/>
      </c>
      <c r="AY13" s="25" t="str">
        <f t="shared" si="25"/>
        <v/>
      </c>
      <c r="AZ13" s="26" t="str">
        <f t="shared" si="26"/>
        <v/>
      </c>
      <c r="BA13" s="25" t="str">
        <f t="shared" si="27"/>
        <v/>
      </c>
      <c r="BB13" s="27" t="str">
        <f>IF(ISERROR(IF(#REF!&gt;J13,(#REF!-J13)/J13,"")),"",IF(#REF!&gt;J13,(#REF!-J13)/J13,""))</f>
        <v/>
      </c>
      <c r="BC13" s="25" t="str">
        <f t="shared" si="28"/>
        <v/>
      </c>
    </row>
    <row r="14" spans="1:55" ht="76.5" hidden="1" x14ac:dyDescent="0.25">
      <c r="A14" s="28"/>
      <c r="B14" s="9" t="s">
        <v>54</v>
      </c>
      <c r="C14" s="29"/>
      <c r="D14" s="30"/>
      <c r="E14" s="31"/>
      <c r="F14" s="31"/>
      <c r="G14" s="31"/>
      <c r="H14" s="31"/>
      <c r="I14" s="32" t="str">
        <f t="shared" si="0"/>
        <v/>
      </c>
      <c r="J14" s="32" t="str">
        <f t="shared" si="1"/>
        <v/>
      </c>
      <c r="K14" s="33" t="str">
        <f t="shared" si="2"/>
        <v/>
      </c>
      <c r="L14" s="16"/>
      <c r="M14" s="34">
        <f t="shared" si="3"/>
        <v>0</v>
      </c>
      <c r="N14" s="35">
        <f t="shared" si="4"/>
        <v>0</v>
      </c>
      <c r="O14" s="36">
        <f t="shared" si="5"/>
        <v>0</v>
      </c>
      <c r="P14" s="36">
        <f t="shared" si="6"/>
        <v>0</v>
      </c>
      <c r="Q14" s="36" t="str">
        <f t="shared" si="7"/>
        <v/>
      </c>
      <c r="R14" s="36" t="str">
        <f t="shared" si="8"/>
        <v/>
      </c>
      <c r="S14" s="37" t="str">
        <f t="shared" si="9"/>
        <v/>
      </c>
      <c r="T14" s="38" t="str">
        <f t="shared" si="10"/>
        <v/>
      </c>
      <c r="U14" s="16"/>
      <c r="V14" s="16"/>
      <c r="W14" s="16"/>
      <c r="X14" s="22" t="str">
        <f t="shared" si="11"/>
        <v/>
      </c>
      <c r="Y14" s="22" t="str">
        <f t="shared" si="12"/>
        <v/>
      </c>
      <c r="Z14" s="22" t="str">
        <f t="shared" si="13"/>
        <v/>
      </c>
      <c r="AA14" s="22" t="str">
        <f t="shared" si="14"/>
        <v/>
      </c>
      <c r="AB14" s="22" t="str">
        <f t="shared" si="15"/>
        <v/>
      </c>
      <c r="AC14" s="22" t="str">
        <f t="shared" si="16"/>
        <v/>
      </c>
      <c r="AD14" s="22" t="str">
        <f t="shared" si="17"/>
        <v/>
      </c>
      <c r="AE14" s="22" t="str">
        <f t="shared" si="18"/>
        <v/>
      </c>
      <c r="AF14" s="22" t="str">
        <f t="shared" si="19"/>
        <v/>
      </c>
      <c r="AG14" s="22" t="str">
        <f t="shared" si="20"/>
        <v/>
      </c>
      <c r="AH14" s="16"/>
      <c r="AI14" s="23" t="e">
        <f>IF(#REF!&gt;=1000,TEXT(#REF!,"0.000,00"),TEXT(#REF!,"0,00"))</f>
        <v>#REF!</v>
      </c>
      <c r="AJ14" s="23" t="str">
        <f t="shared" si="21"/>
        <v>0,00</v>
      </c>
      <c r="AK14" s="23" t="e">
        <f>IF(#REF!&gt;=1000,TEXT(#REF!,"0.000,00"),TEXT(#REF!,"0,00"))</f>
        <v>#REF!</v>
      </c>
      <c r="AL14" s="23" t="str">
        <f t="shared" si="22"/>
        <v>0,00</v>
      </c>
      <c r="AM14" s="23" t="str">
        <f t="shared" si="23"/>
        <v>0,00</v>
      </c>
      <c r="AN14" s="23" t="e">
        <f>IF(#REF!&gt;=1000,TEXT(#REF!,"0.000,00"),TEXT(#REF!,"0,00"))</f>
        <v>#REF!</v>
      </c>
      <c r="AO14" s="23" t="e">
        <f>IF(#REF!&gt;=1000,TEXT(#REF!,"0.000,00"),TEXT(#REF!,"0,00"))</f>
        <v>#REF!</v>
      </c>
      <c r="AP14" s="23" t="e">
        <f>IF(#REF!&gt;=1000,TEXT(#REF!,"0.000,00"),TEXT(#REF!,"0,00"))</f>
        <v>#REF!</v>
      </c>
      <c r="AQ14" s="23" t="e">
        <f>IF(#REF!&gt;=1000,TEXT(#REF!,"0.000,00"),TEXT(#REF!,"0,00"))</f>
        <v>#REF!</v>
      </c>
      <c r="AR14" s="23" t="e">
        <f>IF(#REF!&gt;=1000,TEXT(#REF!,"0.000,00"),TEXT(#REF!,"0,00"))</f>
        <v>#REF!</v>
      </c>
      <c r="AS14" s="16"/>
      <c r="AT14" s="24" t="e">
        <f>IF(PREENCHER!AD14="",#REF!,IF(PREENCHER!AE14="",#REF!,IF(PREENCHER!AF14="",#REF!,IF(STDEV(PREENCHER!$X14:$Z14)/AVERAGE(PREENCHER!$X14:$Z14)&gt;#REF!,IF(STDEV(PREENCHER!$Y14:$AA14)/AVERAGE(PREENCHER!$Y14:$AA14)&gt;#REF!,IF(STDEV(PREENCHER!$Z14:$AB14)/AVERAGE(PREENCHER!$Z14:$AB14)&gt;#REF!,IF(STDEV(PREENCHER!$AA14:$AC14)/AVERAGE(PREENCHER!$AA14:$AC14)&gt;#REF!,#REF!,AVERAGE(PREENCHER!$AA14:$AC14)),AVERAGE(PREENCHER!$Z14:$AB14)),AVERAGE(PREENCHER!$Y14:$AA14)),AVERAGE(PREENCHER!$X14:$Z14)))))</f>
        <v>#REF!</v>
      </c>
      <c r="AU14" s="24" t="str">
        <f t="shared" si="24"/>
        <v/>
      </c>
      <c r="AY14" s="25" t="str">
        <f t="shared" si="25"/>
        <v/>
      </c>
      <c r="AZ14" s="26" t="str">
        <f t="shared" si="26"/>
        <v/>
      </c>
      <c r="BA14" s="25" t="str">
        <f t="shared" si="27"/>
        <v/>
      </c>
      <c r="BB14" s="27" t="str">
        <f>IF(ISERROR(IF(#REF!&gt;J14,(#REF!-J14)/J14,"")),"",IF(#REF!&gt;J14,(#REF!-J14)/J14,""))</f>
        <v/>
      </c>
      <c r="BC14" s="25" t="str">
        <f t="shared" si="28"/>
        <v/>
      </c>
    </row>
    <row r="15" spans="1:55" ht="51" hidden="1" x14ac:dyDescent="0.25">
      <c r="A15" s="39"/>
      <c r="B15" s="9" t="s">
        <v>52</v>
      </c>
      <c r="C15" s="40"/>
      <c r="D15" s="41"/>
      <c r="E15" s="42"/>
      <c r="F15" s="42"/>
      <c r="G15" s="42"/>
      <c r="H15" s="42"/>
      <c r="I15" s="43" t="str">
        <f t="shared" si="0"/>
        <v/>
      </c>
      <c r="J15" s="43" t="str">
        <f t="shared" si="1"/>
        <v/>
      </c>
      <c r="K15" s="44" t="str">
        <f t="shared" si="2"/>
        <v/>
      </c>
      <c r="L15" s="16"/>
      <c r="M15" s="17">
        <f t="shared" si="3"/>
        <v>0</v>
      </c>
      <c r="N15" s="18">
        <f t="shared" si="4"/>
        <v>0</v>
      </c>
      <c r="O15" s="19">
        <f t="shared" si="5"/>
        <v>0</v>
      </c>
      <c r="P15" s="19">
        <f t="shared" si="6"/>
        <v>0</v>
      </c>
      <c r="Q15" s="19" t="str">
        <f t="shared" si="7"/>
        <v/>
      </c>
      <c r="R15" s="19" t="str">
        <f t="shared" si="8"/>
        <v/>
      </c>
      <c r="S15" s="20" t="str">
        <f t="shared" si="9"/>
        <v/>
      </c>
      <c r="T15" s="21" t="str">
        <f t="shared" si="10"/>
        <v/>
      </c>
      <c r="U15" s="16"/>
      <c r="V15" s="16"/>
      <c r="W15" s="16"/>
      <c r="X15" s="22" t="str">
        <f t="shared" si="11"/>
        <v/>
      </c>
      <c r="Y15" s="22" t="str">
        <f t="shared" si="12"/>
        <v/>
      </c>
      <c r="Z15" s="22" t="str">
        <f t="shared" si="13"/>
        <v/>
      </c>
      <c r="AA15" s="22" t="str">
        <f t="shared" si="14"/>
        <v/>
      </c>
      <c r="AB15" s="22" t="str">
        <f t="shared" si="15"/>
        <v/>
      </c>
      <c r="AC15" s="22" t="str">
        <f t="shared" si="16"/>
        <v/>
      </c>
      <c r="AD15" s="22" t="str">
        <f t="shared" si="17"/>
        <v/>
      </c>
      <c r="AE15" s="22" t="str">
        <f t="shared" si="18"/>
        <v/>
      </c>
      <c r="AF15" s="22" t="str">
        <f t="shared" si="19"/>
        <v/>
      </c>
      <c r="AG15" s="22" t="str">
        <f t="shared" si="20"/>
        <v/>
      </c>
      <c r="AH15" s="16"/>
      <c r="AI15" s="23" t="e">
        <f>IF(#REF!&gt;=1000,TEXT(#REF!,"0.000,00"),TEXT(#REF!,"0,00"))</f>
        <v>#REF!</v>
      </c>
      <c r="AJ15" s="23" t="str">
        <f t="shared" si="21"/>
        <v>0,00</v>
      </c>
      <c r="AK15" s="23" t="e">
        <f>IF(#REF!&gt;=1000,TEXT(#REF!,"0.000,00"),TEXT(#REF!,"0,00"))</f>
        <v>#REF!</v>
      </c>
      <c r="AL15" s="23" t="str">
        <f t="shared" si="22"/>
        <v>0,00</v>
      </c>
      <c r="AM15" s="23" t="str">
        <f t="shared" si="23"/>
        <v>0,00</v>
      </c>
      <c r="AN15" s="23" t="e">
        <f>IF(#REF!&gt;=1000,TEXT(#REF!,"0.000,00"),TEXT(#REF!,"0,00"))</f>
        <v>#REF!</v>
      </c>
      <c r="AO15" s="23" t="e">
        <f>IF(#REF!&gt;=1000,TEXT(#REF!,"0.000,00"),TEXT(#REF!,"0,00"))</f>
        <v>#REF!</v>
      </c>
      <c r="AP15" s="23" t="e">
        <f>IF(#REF!&gt;=1000,TEXT(#REF!,"0.000,00"),TEXT(#REF!,"0,00"))</f>
        <v>#REF!</v>
      </c>
      <c r="AQ15" s="23" t="e">
        <f>IF(#REF!&gt;=1000,TEXT(#REF!,"0.000,00"),TEXT(#REF!,"0,00"))</f>
        <v>#REF!</v>
      </c>
      <c r="AR15" s="23" t="e">
        <f>IF(#REF!&gt;=1000,TEXT(#REF!,"0.000,00"),TEXT(#REF!,"0,00"))</f>
        <v>#REF!</v>
      </c>
      <c r="AS15" s="16"/>
      <c r="AT15" s="24" t="e">
        <f>IF(PREENCHER!AD15="",#REF!,IF(PREENCHER!AE15="",#REF!,IF(PREENCHER!AF15="",#REF!,IF(STDEV(PREENCHER!$X15:$Z15)/AVERAGE(PREENCHER!$X15:$Z15)&gt;#REF!,IF(STDEV(PREENCHER!$Y15:$AA15)/AVERAGE(PREENCHER!$Y15:$AA15)&gt;#REF!,IF(STDEV(PREENCHER!$Z15:$AB15)/AVERAGE(PREENCHER!$Z15:$AB15)&gt;#REF!,IF(STDEV(PREENCHER!$AA15:$AC15)/AVERAGE(PREENCHER!$AA15:$AC15)&gt;#REF!,#REF!,AVERAGE(PREENCHER!$AA15:$AC15)),AVERAGE(PREENCHER!$Z15:$AB15)),AVERAGE(PREENCHER!$Y15:$AA15)),AVERAGE(PREENCHER!$X15:$Z15)))))</f>
        <v>#REF!</v>
      </c>
      <c r="AU15" s="24" t="str">
        <f t="shared" si="24"/>
        <v/>
      </c>
      <c r="AY15" s="25" t="str">
        <f t="shared" si="25"/>
        <v/>
      </c>
      <c r="AZ15" s="26" t="str">
        <f t="shared" si="26"/>
        <v/>
      </c>
      <c r="BA15" s="25" t="str">
        <f t="shared" si="27"/>
        <v/>
      </c>
      <c r="BB15" s="27" t="str">
        <f>IF(ISERROR(IF(#REF!&gt;J15,(#REF!-J15)/J15,"")),"",IF(#REF!&gt;J15,(#REF!-J15)/J15,""))</f>
        <v/>
      </c>
      <c r="BC15" s="25" t="str">
        <f t="shared" si="28"/>
        <v/>
      </c>
    </row>
    <row r="16" spans="1:55" ht="38.25" hidden="1" x14ac:dyDescent="0.25">
      <c r="A16" s="28"/>
      <c r="B16" s="9" t="s">
        <v>53</v>
      </c>
      <c r="C16" s="29"/>
      <c r="D16" s="30"/>
      <c r="E16" s="31"/>
      <c r="F16" s="31"/>
      <c r="G16" s="31"/>
      <c r="H16" s="31"/>
      <c r="I16" s="32" t="str">
        <f t="shared" si="0"/>
        <v/>
      </c>
      <c r="J16" s="32" t="str">
        <f t="shared" si="1"/>
        <v/>
      </c>
      <c r="K16" s="33" t="str">
        <f t="shared" si="2"/>
        <v/>
      </c>
      <c r="L16" s="16"/>
      <c r="M16" s="34">
        <f t="shared" si="3"/>
        <v>0</v>
      </c>
      <c r="N16" s="35">
        <f t="shared" si="4"/>
        <v>0</v>
      </c>
      <c r="O16" s="36">
        <f t="shared" si="5"/>
        <v>0</v>
      </c>
      <c r="P16" s="36">
        <f t="shared" si="6"/>
        <v>0</v>
      </c>
      <c r="Q16" s="36" t="str">
        <f t="shared" si="7"/>
        <v/>
      </c>
      <c r="R16" s="36" t="str">
        <f t="shared" si="8"/>
        <v/>
      </c>
      <c r="S16" s="37" t="str">
        <f t="shared" si="9"/>
        <v/>
      </c>
      <c r="T16" s="38" t="str">
        <f t="shared" si="10"/>
        <v/>
      </c>
      <c r="U16" s="16"/>
      <c r="V16" s="16"/>
      <c r="W16" s="16"/>
      <c r="X16" s="22" t="str">
        <f t="shared" si="11"/>
        <v/>
      </c>
      <c r="Y16" s="22" t="str">
        <f t="shared" si="12"/>
        <v/>
      </c>
      <c r="Z16" s="22" t="str">
        <f t="shared" si="13"/>
        <v/>
      </c>
      <c r="AA16" s="22" t="str">
        <f t="shared" si="14"/>
        <v/>
      </c>
      <c r="AB16" s="22" t="str">
        <f t="shared" si="15"/>
        <v/>
      </c>
      <c r="AC16" s="22" t="str">
        <f t="shared" si="16"/>
        <v/>
      </c>
      <c r="AD16" s="22" t="str">
        <f t="shared" si="17"/>
        <v/>
      </c>
      <c r="AE16" s="22" t="str">
        <f t="shared" si="18"/>
        <v/>
      </c>
      <c r="AF16" s="22" t="str">
        <f t="shared" si="19"/>
        <v/>
      </c>
      <c r="AG16" s="22" t="str">
        <f t="shared" si="20"/>
        <v/>
      </c>
      <c r="AH16" s="16"/>
      <c r="AI16" s="23" t="e">
        <f>IF(#REF!&gt;=1000,TEXT(#REF!,"0.000,00"),TEXT(#REF!,"0,00"))</f>
        <v>#REF!</v>
      </c>
      <c r="AJ16" s="23" t="str">
        <f t="shared" si="21"/>
        <v>0,00</v>
      </c>
      <c r="AK16" s="23" t="e">
        <f>IF(#REF!&gt;=1000,TEXT(#REF!,"0.000,00"),TEXT(#REF!,"0,00"))</f>
        <v>#REF!</v>
      </c>
      <c r="AL16" s="23" t="str">
        <f t="shared" si="22"/>
        <v>0,00</v>
      </c>
      <c r="AM16" s="23" t="str">
        <f t="shared" si="23"/>
        <v>0,00</v>
      </c>
      <c r="AN16" s="23" t="e">
        <f>IF(#REF!&gt;=1000,TEXT(#REF!,"0.000,00"),TEXT(#REF!,"0,00"))</f>
        <v>#REF!</v>
      </c>
      <c r="AO16" s="23" t="e">
        <f>IF(#REF!&gt;=1000,TEXT(#REF!,"0.000,00"),TEXT(#REF!,"0,00"))</f>
        <v>#REF!</v>
      </c>
      <c r="AP16" s="23" t="e">
        <f>IF(#REF!&gt;=1000,TEXT(#REF!,"0.000,00"),TEXT(#REF!,"0,00"))</f>
        <v>#REF!</v>
      </c>
      <c r="AQ16" s="23" t="e">
        <f>IF(#REF!&gt;=1000,TEXT(#REF!,"0.000,00"),TEXT(#REF!,"0,00"))</f>
        <v>#REF!</v>
      </c>
      <c r="AR16" s="23" t="e">
        <f>IF(#REF!&gt;=1000,TEXT(#REF!,"0.000,00"),TEXT(#REF!,"0,00"))</f>
        <v>#REF!</v>
      </c>
      <c r="AS16" s="16"/>
      <c r="AT16" s="24" t="e">
        <f>IF(PREENCHER!AD16="",#REF!,IF(PREENCHER!AE16="",#REF!,IF(PREENCHER!AF16="",#REF!,IF(STDEV(PREENCHER!$X16:$Z16)/AVERAGE(PREENCHER!$X16:$Z16)&gt;#REF!,IF(STDEV(PREENCHER!$Y16:$AA16)/AVERAGE(PREENCHER!$Y16:$AA16)&gt;#REF!,IF(STDEV(PREENCHER!$Z16:$AB16)/AVERAGE(PREENCHER!$Z16:$AB16)&gt;#REF!,IF(STDEV(PREENCHER!$AA16:$AC16)/AVERAGE(PREENCHER!$AA16:$AC16)&gt;#REF!,#REF!,AVERAGE(PREENCHER!$AA16:$AC16)),AVERAGE(PREENCHER!$Z16:$AB16)),AVERAGE(PREENCHER!$Y16:$AA16)),AVERAGE(PREENCHER!$X16:$Z16)))))</f>
        <v>#REF!</v>
      </c>
      <c r="AU16" s="24" t="str">
        <f t="shared" si="24"/>
        <v/>
      </c>
      <c r="AY16" s="25" t="str">
        <f t="shared" si="25"/>
        <v/>
      </c>
      <c r="AZ16" s="26" t="str">
        <f t="shared" si="26"/>
        <v/>
      </c>
      <c r="BA16" s="25" t="str">
        <f t="shared" si="27"/>
        <v/>
      </c>
      <c r="BB16" s="27" t="str">
        <f>IF(ISERROR(IF(#REF!&gt;J16,(#REF!-J16)/J16,"")),"",IF(#REF!&gt;J16,(#REF!-J16)/J16,""))</f>
        <v/>
      </c>
      <c r="BC16" s="25" t="str">
        <f t="shared" si="28"/>
        <v/>
      </c>
    </row>
    <row r="17" spans="1:55" ht="76.5" hidden="1" x14ac:dyDescent="0.25">
      <c r="A17" s="39"/>
      <c r="B17" s="9" t="s">
        <v>54</v>
      </c>
      <c r="C17" s="40"/>
      <c r="D17" s="41"/>
      <c r="E17" s="42"/>
      <c r="F17" s="42"/>
      <c r="G17" s="42"/>
      <c r="H17" s="42"/>
      <c r="I17" s="43" t="str">
        <f t="shared" si="0"/>
        <v/>
      </c>
      <c r="J17" s="43" t="str">
        <f t="shared" si="1"/>
        <v/>
      </c>
      <c r="K17" s="44" t="str">
        <f t="shared" si="2"/>
        <v/>
      </c>
      <c r="L17" s="16"/>
      <c r="M17" s="17">
        <f t="shared" si="3"/>
        <v>0</v>
      </c>
      <c r="N17" s="18">
        <f t="shared" si="4"/>
        <v>0</v>
      </c>
      <c r="O17" s="19">
        <f t="shared" si="5"/>
        <v>0</v>
      </c>
      <c r="P17" s="19">
        <f t="shared" si="6"/>
        <v>0</v>
      </c>
      <c r="Q17" s="19" t="str">
        <f t="shared" si="7"/>
        <v/>
      </c>
      <c r="R17" s="19" t="str">
        <f t="shared" si="8"/>
        <v/>
      </c>
      <c r="S17" s="20" t="str">
        <f t="shared" si="9"/>
        <v/>
      </c>
      <c r="T17" s="21" t="str">
        <f t="shared" si="10"/>
        <v/>
      </c>
      <c r="U17" s="16"/>
      <c r="V17" s="16"/>
      <c r="W17" s="16"/>
      <c r="X17" s="22" t="str">
        <f t="shared" si="11"/>
        <v/>
      </c>
      <c r="Y17" s="22" t="str">
        <f t="shared" si="12"/>
        <v/>
      </c>
      <c r="Z17" s="22" t="str">
        <f t="shared" si="13"/>
        <v/>
      </c>
      <c r="AA17" s="22" t="str">
        <f t="shared" si="14"/>
        <v/>
      </c>
      <c r="AB17" s="22" t="str">
        <f t="shared" si="15"/>
        <v/>
      </c>
      <c r="AC17" s="22" t="str">
        <f t="shared" si="16"/>
        <v/>
      </c>
      <c r="AD17" s="22" t="str">
        <f t="shared" si="17"/>
        <v/>
      </c>
      <c r="AE17" s="22" t="str">
        <f t="shared" si="18"/>
        <v/>
      </c>
      <c r="AF17" s="22" t="str">
        <f t="shared" si="19"/>
        <v/>
      </c>
      <c r="AG17" s="22" t="str">
        <f t="shared" si="20"/>
        <v/>
      </c>
      <c r="AH17" s="16"/>
      <c r="AI17" s="23" t="e">
        <f>IF(#REF!&gt;=1000,TEXT(#REF!,"0.000,00"),TEXT(#REF!,"0,00"))</f>
        <v>#REF!</v>
      </c>
      <c r="AJ17" s="23" t="str">
        <f t="shared" si="21"/>
        <v>0,00</v>
      </c>
      <c r="AK17" s="23" t="e">
        <f>IF(#REF!&gt;=1000,TEXT(#REF!,"0.000,00"),TEXT(#REF!,"0,00"))</f>
        <v>#REF!</v>
      </c>
      <c r="AL17" s="23" t="str">
        <f t="shared" si="22"/>
        <v>0,00</v>
      </c>
      <c r="AM17" s="23" t="str">
        <f t="shared" si="23"/>
        <v>0,00</v>
      </c>
      <c r="AN17" s="23" t="e">
        <f>IF(#REF!&gt;=1000,TEXT(#REF!,"0.000,00"),TEXT(#REF!,"0,00"))</f>
        <v>#REF!</v>
      </c>
      <c r="AO17" s="23" t="e">
        <f>IF(#REF!&gt;=1000,TEXT(#REF!,"0.000,00"),TEXT(#REF!,"0,00"))</f>
        <v>#REF!</v>
      </c>
      <c r="AP17" s="23" t="e">
        <f>IF(#REF!&gt;=1000,TEXT(#REF!,"0.000,00"),TEXT(#REF!,"0,00"))</f>
        <v>#REF!</v>
      </c>
      <c r="AQ17" s="23" t="e">
        <f>IF(#REF!&gt;=1000,TEXT(#REF!,"0.000,00"),TEXT(#REF!,"0,00"))</f>
        <v>#REF!</v>
      </c>
      <c r="AR17" s="23" t="e">
        <f>IF(#REF!&gt;=1000,TEXT(#REF!,"0.000,00"),TEXT(#REF!,"0,00"))</f>
        <v>#REF!</v>
      </c>
      <c r="AS17" s="16"/>
      <c r="AT17" s="24" t="e">
        <f>IF(PREENCHER!AD17="",#REF!,IF(PREENCHER!AE17="",#REF!,IF(PREENCHER!AF17="",#REF!,IF(STDEV(PREENCHER!$X17:$Z17)/AVERAGE(PREENCHER!$X17:$Z17)&gt;#REF!,IF(STDEV(PREENCHER!$Y17:$AA17)/AVERAGE(PREENCHER!$Y17:$AA17)&gt;#REF!,IF(STDEV(PREENCHER!$Z17:$AB17)/AVERAGE(PREENCHER!$Z17:$AB17)&gt;#REF!,IF(STDEV(PREENCHER!$AA17:$AC17)/AVERAGE(PREENCHER!$AA17:$AC17)&gt;#REF!,#REF!,AVERAGE(PREENCHER!$AA17:$AC17)),AVERAGE(PREENCHER!$Z17:$AB17)),AVERAGE(PREENCHER!$Y17:$AA17)),AVERAGE(PREENCHER!$X17:$Z17)))))</f>
        <v>#REF!</v>
      </c>
      <c r="AU17" s="24" t="str">
        <f t="shared" si="24"/>
        <v/>
      </c>
      <c r="AY17" s="25" t="str">
        <f t="shared" si="25"/>
        <v/>
      </c>
      <c r="AZ17" s="26" t="str">
        <f t="shared" si="26"/>
        <v/>
      </c>
      <c r="BA17" s="25" t="str">
        <f t="shared" si="27"/>
        <v/>
      </c>
      <c r="BB17" s="27" t="str">
        <f>IF(ISERROR(IF(#REF!&gt;J17,(#REF!-J17)/J17,"")),"",IF(#REF!&gt;J17,(#REF!-J17)/J17,""))</f>
        <v/>
      </c>
      <c r="BC17" s="25" t="str">
        <f t="shared" si="28"/>
        <v/>
      </c>
    </row>
    <row r="18" spans="1:55" ht="51" hidden="1" x14ac:dyDescent="0.25">
      <c r="A18" s="45"/>
      <c r="B18" s="9" t="s">
        <v>52</v>
      </c>
      <c r="C18" s="29"/>
      <c r="D18" s="46"/>
      <c r="E18" s="47"/>
      <c r="F18" s="47"/>
      <c r="G18" s="47"/>
      <c r="H18" s="47"/>
      <c r="I18" s="32" t="str">
        <f t="shared" si="0"/>
        <v/>
      </c>
      <c r="J18" s="48" t="str">
        <f t="shared" si="1"/>
        <v/>
      </c>
      <c r="K18" s="33" t="str">
        <f t="shared" si="2"/>
        <v/>
      </c>
      <c r="L18" s="16"/>
      <c r="M18" s="34">
        <f t="shared" si="3"/>
        <v>0</v>
      </c>
      <c r="N18" s="35">
        <f t="shared" si="4"/>
        <v>0</v>
      </c>
      <c r="O18" s="36">
        <f t="shared" si="5"/>
        <v>0</v>
      </c>
      <c r="P18" s="36">
        <f t="shared" si="6"/>
        <v>0</v>
      </c>
      <c r="Q18" s="36" t="str">
        <f t="shared" si="7"/>
        <v/>
      </c>
      <c r="R18" s="36" t="str">
        <f t="shared" si="8"/>
        <v/>
      </c>
      <c r="S18" s="37" t="str">
        <f t="shared" si="9"/>
        <v/>
      </c>
      <c r="T18" s="38" t="str">
        <f t="shared" si="10"/>
        <v/>
      </c>
      <c r="U18" s="16"/>
      <c r="V18" s="16"/>
      <c r="W18" s="16"/>
      <c r="X18" s="22" t="str">
        <f t="shared" si="11"/>
        <v/>
      </c>
      <c r="Y18" s="22" t="str">
        <f t="shared" si="12"/>
        <v/>
      </c>
      <c r="Z18" s="22" t="str">
        <f t="shared" si="13"/>
        <v/>
      </c>
      <c r="AA18" s="22" t="str">
        <f t="shared" si="14"/>
        <v/>
      </c>
      <c r="AB18" s="22" t="str">
        <f t="shared" si="15"/>
        <v/>
      </c>
      <c r="AC18" s="22" t="str">
        <f t="shared" si="16"/>
        <v/>
      </c>
      <c r="AD18" s="22" t="str">
        <f t="shared" si="17"/>
        <v/>
      </c>
      <c r="AE18" s="22" t="str">
        <f t="shared" si="18"/>
        <v/>
      </c>
      <c r="AF18" s="22" t="str">
        <f t="shared" si="19"/>
        <v/>
      </c>
      <c r="AG18" s="22" t="str">
        <f t="shared" si="20"/>
        <v/>
      </c>
      <c r="AH18" s="16"/>
      <c r="AI18" s="23" t="e">
        <f>IF(#REF!&gt;=1000,TEXT(#REF!,"0.000,00"),TEXT(#REF!,"0,00"))</f>
        <v>#REF!</v>
      </c>
      <c r="AJ18" s="23" t="str">
        <f t="shared" si="21"/>
        <v>0,00</v>
      </c>
      <c r="AK18" s="23" t="e">
        <f>IF(#REF!&gt;=1000,TEXT(#REF!,"0.000,00"),TEXT(#REF!,"0,00"))</f>
        <v>#REF!</v>
      </c>
      <c r="AL18" s="23" t="str">
        <f t="shared" si="22"/>
        <v>0,00</v>
      </c>
      <c r="AM18" s="23" t="str">
        <f t="shared" si="23"/>
        <v>0,00</v>
      </c>
      <c r="AN18" s="23" t="e">
        <f>IF(#REF!&gt;=1000,TEXT(#REF!,"0.000,00"),TEXT(#REF!,"0,00"))</f>
        <v>#REF!</v>
      </c>
      <c r="AO18" s="23" t="e">
        <f>IF(#REF!&gt;=1000,TEXT(#REF!,"0.000,00"),TEXT(#REF!,"0,00"))</f>
        <v>#REF!</v>
      </c>
      <c r="AP18" s="23" t="e">
        <f>IF(#REF!&gt;=1000,TEXT(#REF!,"0.000,00"),TEXT(#REF!,"0,00"))</f>
        <v>#REF!</v>
      </c>
      <c r="AQ18" s="23" t="e">
        <f>IF(#REF!&gt;=1000,TEXT(#REF!,"0.000,00"),TEXT(#REF!,"0,00"))</f>
        <v>#REF!</v>
      </c>
      <c r="AR18" s="23" t="e">
        <f>IF(#REF!&gt;=1000,TEXT(#REF!,"0.000,00"),TEXT(#REF!,"0,00"))</f>
        <v>#REF!</v>
      </c>
      <c r="AS18" s="16"/>
      <c r="AT18" s="24" t="e">
        <f>IF(PREENCHER!AD18="",#REF!,IF(PREENCHER!AE18="",#REF!,IF(PREENCHER!AF18="",#REF!,IF(STDEV(PREENCHER!$X18:$Z18)/AVERAGE(PREENCHER!$X18:$Z18)&gt;#REF!,IF(STDEV(PREENCHER!$Y18:$AA18)/AVERAGE(PREENCHER!$Y18:$AA18)&gt;#REF!,IF(STDEV(PREENCHER!$Z18:$AB18)/AVERAGE(PREENCHER!$Z18:$AB18)&gt;#REF!,IF(STDEV(PREENCHER!$AA18:$AC18)/AVERAGE(PREENCHER!$AA18:$AC18)&gt;#REF!,#REF!,AVERAGE(PREENCHER!$AA18:$AC18)),AVERAGE(PREENCHER!$Z18:$AB18)),AVERAGE(PREENCHER!$Y18:$AA18)),AVERAGE(PREENCHER!$X18:$Z18)))))</f>
        <v>#REF!</v>
      </c>
      <c r="AU18" s="24" t="str">
        <f t="shared" si="24"/>
        <v/>
      </c>
      <c r="AY18" s="25" t="str">
        <f t="shared" si="25"/>
        <v/>
      </c>
      <c r="AZ18" s="26" t="str">
        <f t="shared" si="26"/>
        <v/>
      </c>
      <c r="BA18" s="25" t="str">
        <f t="shared" si="27"/>
        <v/>
      </c>
      <c r="BB18" s="27" t="str">
        <f>IF(ISERROR(IF(#REF!&gt;J18,(#REF!-J18)/J18,"")),"",IF(#REF!&gt;J18,(#REF!-J18)/J18,""))</f>
        <v/>
      </c>
      <c r="BC18" s="25" t="str">
        <f t="shared" si="28"/>
        <v/>
      </c>
    </row>
    <row r="19" spans="1:55" ht="38.25" hidden="1" x14ac:dyDescent="0.25">
      <c r="A19" s="39"/>
      <c r="B19" s="9" t="s">
        <v>53</v>
      </c>
      <c r="C19" s="40"/>
      <c r="D19" s="41"/>
      <c r="E19" s="42"/>
      <c r="F19" s="42"/>
      <c r="G19" s="42"/>
      <c r="H19" s="42"/>
      <c r="I19" s="43" t="str">
        <f t="shared" si="0"/>
        <v/>
      </c>
      <c r="J19" s="43" t="str">
        <f t="shared" si="1"/>
        <v/>
      </c>
      <c r="K19" s="44" t="str">
        <f t="shared" si="2"/>
        <v/>
      </c>
      <c r="L19" s="16"/>
      <c r="M19" s="17">
        <f t="shared" si="3"/>
        <v>0</v>
      </c>
      <c r="N19" s="18">
        <f t="shared" si="4"/>
        <v>0</v>
      </c>
      <c r="O19" s="19">
        <f t="shared" si="5"/>
        <v>0</v>
      </c>
      <c r="P19" s="19">
        <f t="shared" si="6"/>
        <v>0</v>
      </c>
      <c r="Q19" s="19" t="str">
        <f t="shared" si="7"/>
        <v/>
      </c>
      <c r="R19" s="19" t="str">
        <f t="shared" si="8"/>
        <v/>
      </c>
      <c r="S19" s="20" t="str">
        <f t="shared" si="9"/>
        <v/>
      </c>
      <c r="T19" s="21" t="str">
        <f t="shared" si="10"/>
        <v/>
      </c>
      <c r="U19" s="16"/>
      <c r="V19" s="16"/>
      <c r="W19" s="16"/>
      <c r="X19" s="22" t="str">
        <f t="shared" si="11"/>
        <v/>
      </c>
      <c r="Y19" s="22" t="str">
        <f t="shared" si="12"/>
        <v/>
      </c>
      <c r="Z19" s="22" t="str">
        <f t="shared" si="13"/>
        <v/>
      </c>
      <c r="AA19" s="22" t="str">
        <f t="shared" si="14"/>
        <v/>
      </c>
      <c r="AB19" s="22" t="str">
        <f t="shared" si="15"/>
        <v/>
      </c>
      <c r="AC19" s="22" t="str">
        <f t="shared" si="16"/>
        <v/>
      </c>
      <c r="AD19" s="22" t="str">
        <f t="shared" si="17"/>
        <v/>
      </c>
      <c r="AE19" s="22" t="str">
        <f t="shared" si="18"/>
        <v/>
      </c>
      <c r="AF19" s="22" t="str">
        <f t="shared" si="19"/>
        <v/>
      </c>
      <c r="AG19" s="22" t="str">
        <f t="shared" si="20"/>
        <v/>
      </c>
      <c r="AH19" s="16"/>
      <c r="AI19" s="23" t="e">
        <f>IF(#REF!&gt;=1000,TEXT(#REF!,"0.000,00"),TEXT(#REF!,"0,00"))</f>
        <v>#REF!</v>
      </c>
      <c r="AJ19" s="23" t="str">
        <f t="shared" si="21"/>
        <v>0,00</v>
      </c>
      <c r="AK19" s="23" t="e">
        <f>IF(#REF!&gt;=1000,TEXT(#REF!,"0.000,00"),TEXT(#REF!,"0,00"))</f>
        <v>#REF!</v>
      </c>
      <c r="AL19" s="23" t="str">
        <f t="shared" si="22"/>
        <v>0,00</v>
      </c>
      <c r="AM19" s="23" t="str">
        <f t="shared" si="23"/>
        <v>0,00</v>
      </c>
      <c r="AN19" s="23" t="e">
        <f>IF(#REF!&gt;=1000,TEXT(#REF!,"0.000,00"),TEXT(#REF!,"0,00"))</f>
        <v>#REF!</v>
      </c>
      <c r="AO19" s="23" t="e">
        <f>IF(#REF!&gt;=1000,TEXT(#REF!,"0.000,00"),TEXT(#REF!,"0,00"))</f>
        <v>#REF!</v>
      </c>
      <c r="AP19" s="23" t="e">
        <f>IF(#REF!&gt;=1000,TEXT(#REF!,"0.000,00"),TEXT(#REF!,"0,00"))</f>
        <v>#REF!</v>
      </c>
      <c r="AQ19" s="23" t="e">
        <f>IF(#REF!&gt;=1000,TEXT(#REF!,"0.000,00"),TEXT(#REF!,"0,00"))</f>
        <v>#REF!</v>
      </c>
      <c r="AR19" s="23" t="e">
        <f>IF(#REF!&gt;=1000,TEXT(#REF!,"0.000,00"),TEXT(#REF!,"0,00"))</f>
        <v>#REF!</v>
      </c>
      <c r="AS19" s="16"/>
      <c r="AT19" s="24" t="e">
        <f>IF(PREENCHER!AD19="",#REF!,IF(PREENCHER!AE19="",#REF!,IF(PREENCHER!AF19="",#REF!,IF(STDEV(PREENCHER!$X19:$Z19)/AVERAGE(PREENCHER!$X19:$Z19)&gt;#REF!,IF(STDEV(PREENCHER!$Y19:$AA19)/AVERAGE(PREENCHER!$Y19:$AA19)&gt;#REF!,IF(STDEV(PREENCHER!$Z19:$AB19)/AVERAGE(PREENCHER!$Z19:$AB19)&gt;#REF!,IF(STDEV(PREENCHER!$AA19:$AC19)/AVERAGE(PREENCHER!$AA19:$AC19)&gt;#REF!,#REF!,AVERAGE(PREENCHER!$AA19:$AC19)),AVERAGE(PREENCHER!$Z19:$AB19)),AVERAGE(PREENCHER!$Y19:$AA19)),AVERAGE(PREENCHER!$X19:$Z19)))))</f>
        <v>#REF!</v>
      </c>
      <c r="AU19" s="24" t="str">
        <f t="shared" si="24"/>
        <v/>
      </c>
      <c r="AY19" s="25" t="str">
        <f t="shared" si="25"/>
        <v/>
      </c>
      <c r="AZ19" s="26" t="str">
        <f t="shared" si="26"/>
        <v/>
      </c>
      <c r="BA19" s="25" t="str">
        <f t="shared" si="27"/>
        <v/>
      </c>
      <c r="BB19" s="27" t="str">
        <f>IF(ISERROR(IF(#REF!&gt;J19,(#REF!-J19)/J19,"")),"",IF(#REF!&gt;J19,(#REF!-J19)/J19,""))</f>
        <v/>
      </c>
      <c r="BC19" s="25" t="str">
        <f t="shared" si="28"/>
        <v/>
      </c>
    </row>
    <row r="20" spans="1:55" ht="76.5" hidden="1" x14ac:dyDescent="0.25">
      <c r="A20" s="28"/>
      <c r="B20" s="9" t="s">
        <v>54</v>
      </c>
      <c r="C20" s="29"/>
      <c r="D20" s="30"/>
      <c r="E20" s="31"/>
      <c r="F20" s="31"/>
      <c r="G20" s="31"/>
      <c r="H20" s="31"/>
      <c r="I20" s="32" t="str">
        <f t="shared" si="0"/>
        <v/>
      </c>
      <c r="J20" s="32" t="str">
        <f t="shared" si="1"/>
        <v/>
      </c>
      <c r="K20" s="33" t="str">
        <f t="shared" si="2"/>
        <v/>
      </c>
      <c r="L20" s="16"/>
      <c r="M20" s="34">
        <f t="shared" si="3"/>
        <v>0</v>
      </c>
      <c r="N20" s="35">
        <f t="shared" si="4"/>
        <v>0</v>
      </c>
      <c r="O20" s="36">
        <f t="shared" si="5"/>
        <v>0</v>
      </c>
      <c r="P20" s="36">
        <f t="shared" si="6"/>
        <v>0</v>
      </c>
      <c r="Q20" s="36" t="str">
        <f t="shared" si="7"/>
        <v/>
      </c>
      <c r="R20" s="36" t="str">
        <f t="shared" si="8"/>
        <v/>
      </c>
      <c r="S20" s="37" t="str">
        <f t="shared" si="9"/>
        <v/>
      </c>
      <c r="T20" s="38" t="str">
        <f t="shared" si="10"/>
        <v/>
      </c>
      <c r="U20" s="16"/>
      <c r="V20" s="16"/>
      <c r="W20" s="16"/>
      <c r="X20" s="22" t="str">
        <f t="shared" si="11"/>
        <v/>
      </c>
      <c r="Y20" s="22" t="str">
        <f t="shared" si="12"/>
        <v/>
      </c>
      <c r="Z20" s="22" t="str">
        <f t="shared" si="13"/>
        <v/>
      </c>
      <c r="AA20" s="22" t="str">
        <f t="shared" si="14"/>
        <v/>
      </c>
      <c r="AB20" s="22" t="str">
        <f t="shared" si="15"/>
        <v/>
      </c>
      <c r="AC20" s="22" t="str">
        <f t="shared" si="16"/>
        <v/>
      </c>
      <c r="AD20" s="22" t="str">
        <f t="shared" si="17"/>
        <v/>
      </c>
      <c r="AE20" s="22" t="str">
        <f t="shared" si="18"/>
        <v/>
      </c>
      <c r="AF20" s="22" t="str">
        <f t="shared" si="19"/>
        <v/>
      </c>
      <c r="AG20" s="22" t="str">
        <f t="shared" si="20"/>
        <v/>
      </c>
      <c r="AH20" s="16"/>
      <c r="AI20" s="23" t="e">
        <f>IF(#REF!&gt;=1000,TEXT(#REF!,"0.000,00"),TEXT(#REF!,"0,00"))</f>
        <v>#REF!</v>
      </c>
      <c r="AJ20" s="23" t="str">
        <f t="shared" si="21"/>
        <v>0,00</v>
      </c>
      <c r="AK20" s="23" t="e">
        <f>IF(#REF!&gt;=1000,TEXT(#REF!,"0.000,00"),TEXT(#REF!,"0,00"))</f>
        <v>#REF!</v>
      </c>
      <c r="AL20" s="23" t="str">
        <f t="shared" si="22"/>
        <v>0,00</v>
      </c>
      <c r="AM20" s="23" t="str">
        <f t="shared" si="23"/>
        <v>0,00</v>
      </c>
      <c r="AN20" s="23" t="e">
        <f>IF(#REF!&gt;=1000,TEXT(#REF!,"0.000,00"),TEXT(#REF!,"0,00"))</f>
        <v>#REF!</v>
      </c>
      <c r="AO20" s="23" t="e">
        <f>IF(#REF!&gt;=1000,TEXT(#REF!,"0.000,00"),TEXT(#REF!,"0,00"))</f>
        <v>#REF!</v>
      </c>
      <c r="AP20" s="23" t="e">
        <f>IF(#REF!&gt;=1000,TEXT(#REF!,"0.000,00"),TEXT(#REF!,"0,00"))</f>
        <v>#REF!</v>
      </c>
      <c r="AQ20" s="23" t="e">
        <f>IF(#REF!&gt;=1000,TEXT(#REF!,"0.000,00"),TEXT(#REF!,"0,00"))</f>
        <v>#REF!</v>
      </c>
      <c r="AR20" s="23" t="e">
        <f>IF(#REF!&gt;=1000,TEXT(#REF!,"0.000,00"),TEXT(#REF!,"0,00"))</f>
        <v>#REF!</v>
      </c>
      <c r="AS20" s="16"/>
      <c r="AT20" s="24" t="e">
        <f>IF(PREENCHER!AD20="",#REF!,IF(PREENCHER!AE20="",#REF!,IF(PREENCHER!AF20="",#REF!,IF(STDEV(PREENCHER!$X20:$Z20)/AVERAGE(PREENCHER!$X20:$Z20)&gt;#REF!,IF(STDEV(PREENCHER!$Y20:$AA20)/AVERAGE(PREENCHER!$Y20:$AA20)&gt;#REF!,IF(STDEV(PREENCHER!$Z20:$AB20)/AVERAGE(PREENCHER!$Z20:$AB20)&gt;#REF!,IF(STDEV(PREENCHER!$AA20:$AC20)/AVERAGE(PREENCHER!$AA20:$AC20)&gt;#REF!,#REF!,AVERAGE(PREENCHER!$AA20:$AC20)),AVERAGE(PREENCHER!$Z20:$AB20)),AVERAGE(PREENCHER!$Y20:$AA20)),AVERAGE(PREENCHER!$X20:$Z20)))))</f>
        <v>#REF!</v>
      </c>
      <c r="AU20" s="24" t="str">
        <f t="shared" si="24"/>
        <v/>
      </c>
      <c r="AY20" s="25" t="str">
        <f t="shared" si="25"/>
        <v/>
      </c>
      <c r="AZ20" s="26" t="str">
        <f t="shared" si="26"/>
        <v/>
      </c>
      <c r="BA20" s="25" t="str">
        <f t="shared" si="27"/>
        <v/>
      </c>
      <c r="BB20" s="27" t="str">
        <f>IF(ISERROR(IF(#REF!&gt;J20,(#REF!-J20)/J20,"")),"",IF(#REF!&gt;J20,(#REF!-J20)/J20,""))</f>
        <v/>
      </c>
      <c r="BC20" s="25" t="str">
        <f t="shared" si="28"/>
        <v/>
      </c>
    </row>
    <row r="21" spans="1:55" ht="51" hidden="1" x14ac:dyDescent="0.25">
      <c r="A21" s="39"/>
      <c r="B21" s="9" t="s">
        <v>52</v>
      </c>
      <c r="C21" s="40"/>
      <c r="D21" s="41"/>
      <c r="E21" s="42"/>
      <c r="F21" s="42"/>
      <c r="G21" s="42"/>
      <c r="H21" s="42"/>
      <c r="I21" s="43" t="str">
        <f t="shared" si="0"/>
        <v/>
      </c>
      <c r="J21" s="43" t="str">
        <f t="shared" si="1"/>
        <v/>
      </c>
      <c r="K21" s="44" t="str">
        <f t="shared" si="2"/>
        <v/>
      </c>
      <c r="L21" s="16"/>
      <c r="M21" s="17">
        <f t="shared" si="3"/>
        <v>0</v>
      </c>
      <c r="N21" s="18">
        <f t="shared" si="4"/>
        <v>0</v>
      </c>
      <c r="O21" s="19">
        <f t="shared" si="5"/>
        <v>0</v>
      </c>
      <c r="P21" s="19">
        <f t="shared" si="6"/>
        <v>0</v>
      </c>
      <c r="Q21" s="19" t="str">
        <f t="shared" si="7"/>
        <v/>
      </c>
      <c r="R21" s="19" t="str">
        <f t="shared" si="8"/>
        <v/>
      </c>
      <c r="S21" s="20" t="str">
        <f t="shared" si="9"/>
        <v/>
      </c>
      <c r="T21" s="21" t="str">
        <f t="shared" si="10"/>
        <v/>
      </c>
      <c r="U21" s="16"/>
      <c r="V21" s="16"/>
      <c r="W21" s="16"/>
      <c r="X21" s="22" t="str">
        <f t="shared" si="11"/>
        <v/>
      </c>
      <c r="Y21" s="22" t="str">
        <f t="shared" si="12"/>
        <v/>
      </c>
      <c r="Z21" s="22" t="str">
        <f t="shared" si="13"/>
        <v/>
      </c>
      <c r="AA21" s="22" t="str">
        <f t="shared" si="14"/>
        <v/>
      </c>
      <c r="AB21" s="22" t="str">
        <f t="shared" si="15"/>
        <v/>
      </c>
      <c r="AC21" s="22" t="str">
        <f t="shared" si="16"/>
        <v/>
      </c>
      <c r="AD21" s="22" t="str">
        <f t="shared" si="17"/>
        <v/>
      </c>
      <c r="AE21" s="22" t="str">
        <f t="shared" si="18"/>
        <v/>
      </c>
      <c r="AF21" s="22" t="str">
        <f t="shared" si="19"/>
        <v/>
      </c>
      <c r="AG21" s="22" t="str">
        <f t="shared" si="20"/>
        <v/>
      </c>
      <c r="AH21" s="16"/>
      <c r="AI21" s="23" t="e">
        <f>IF(#REF!&gt;=1000,TEXT(#REF!,"0.000,00"),TEXT(#REF!,"0,00"))</f>
        <v>#REF!</v>
      </c>
      <c r="AJ21" s="23" t="str">
        <f t="shared" si="21"/>
        <v>0,00</v>
      </c>
      <c r="AK21" s="23" t="e">
        <f>IF(#REF!&gt;=1000,TEXT(#REF!,"0.000,00"),TEXT(#REF!,"0,00"))</f>
        <v>#REF!</v>
      </c>
      <c r="AL21" s="23" t="str">
        <f t="shared" si="22"/>
        <v>0,00</v>
      </c>
      <c r="AM21" s="23" t="str">
        <f t="shared" si="23"/>
        <v>0,00</v>
      </c>
      <c r="AN21" s="23" t="e">
        <f>IF(#REF!&gt;=1000,TEXT(#REF!,"0.000,00"),TEXT(#REF!,"0,00"))</f>
        <v>#REF!</v>
      </c>
      <c r="AO21" s="23" t="e">
        <f>IF(#REF!&gt;=1000,TEXT(#REF!,"0.000,00"),TEXT(#REF!,"0,00"))</f>
        <v>#REF!</v>
      </c>
      <c r="AP21" s="23" t="e">
        <f>IF(#REF!&gt;=1000,TEXT(#REF!,"0.000,00"),TEXT(#REF!,"0,00"))</f>
        <v>#REF!</v>
      </c>
      <c r="AQ21" s="23" t="e">
        <f>IF(#REF!&gt;=1000,TEXT(#REF!,"0.000,00"),TEXT(#REF!,"0,00"))</f>
        <v>#REF!</v>
      </c>
      <c r="AR21" s="23" t="e">
        <f>IF(#REF!&gt;=1000,TEXT(#REF!,"0.000,00"),TEXT(#REF!,"0,00"))</f>
        <v>#REF!</v>
      </c>
      <c r="AS21" s="16"/>
      <c r="AT21" s="24" t="e">
        <f>IF(PREENCHER!AD21="",#REF!,IF(PREENCHER!AE21="",#REF!,IF(PREENCHER!AF21="",#REF!,IF(STDEV(PREENCHER!$X21:$Z21)/AVERAGE(PREENCHER!$X21:$Z21)&gt;#REF!,IF(STDEV(PREENCHER!$Y21:$AA21)/AVERAGE(PREENCHER!$Y21:$AA21)&gt;#REF!,IF(STDEV(PREENCHER!$Z21:$AB21)/AVERAGE(PREENCHER!$Z21:$AB21)&gt;#REF!,IF(STDEV(PREENCHER!$AA21:$AC21)/AVERAGE(PREENCHER!$AA21:$AC21)&gt;#REF!,#REF!,AVERAGE(PREENCHER!$AA21:$AC21)),AVERAGE(PREENCHER!$Z21:$AB21)),AVERAGE(PREENCHER!$Y21:$AA21)),AVERAGE(PREENCHER!$X21:$Z21)))))</f>
        <v>#REF!</v>
      </c>
      <c r="AU21" s="24" t="str">
        <f t="shared" si="24"/>
        <v/>
      </c>
      <c r="AY21" s="25" t="str">
        <f t="shared" si="25"/>
        <v/>
      </c>
      <c r="AZ21" s="26" t="str">
        <f t="shared" si="26"/>
        <v/>
      </c>
      <c r="BA21" s="25" t="str">
        <f t="shared" si="27"/>
        <v/>
      </c>
      <c r="BB21" s="27" t="str">
        <f>IF(ISERROR(IF(#REF!&gt;J21,(#REF!-J21)/J21,"")),"",IF(#REF!&gt;J21,(#REF!-J21)/J21,""))</f>
        <v/>
      </c>
      <c r="BC21" s="25" t="str">
        <f t="shared" si="28"/>
        <v/>
      </c>
    </row>
    <row r="22" spans="1:55" ht="38.25" hidden="1" x14ac:dyDescent="0.25">
      <c r="A22" s="28"/>
      <c r="B22" s="9" t="s">
        <v>53</v>
      </c>
      <c r="C22" s="29"/>
      <c r="D22" s="30"/>
      <c r="E22" s="31"/>
      <c r="F22" s="31"/>
      <c r="G22" s="31"/>
      <c r="H22" s="31"/>
      <c r="I22" s="32" t="str">
        <f t="shared" si="0"/>
        <v/>
      </c>
      <c r="J22" s="32" t="str">
        <f t="shared" si="1"/>
        <v/>
      </c>
      <c r="K22" s="33" t="str">
        <f t="shared" si="2"/>
        <v/>
      </c>
      <c r="L22" s="16"/>
      <c r="M22" s="34">
        <f t="shared" si="3"/>
        <v>0</v>
      </c>
      <c r="N22" s="35">
        <f t="shared" si="4"/>
        <v>0</v>
      </c>
      <c r="O22" s="36">
        <f t="shared" si="5"/>
        <v>0</v>
      </c>
      <c r="P22" s="36">
        <f t="shared" si="6"/>
        <v>0</v>
      </c>
      <c r="Q22" s="36" t="str">
        <f t="shared" si="7"/>
        <v/>
      </c>
      <c r="R22" s="36" t="str">
        <f t="shared" si="8"/>
        <v/>
      </c>
      <c r="S22" s="37" t="str">
        <f t="shared" si="9"/>
        <v/>
      </c>
      <c r="T22" s="38" t="str">
        <f t="shared" si="10"/>
        <v/>
      </c>
      <c r="U22" s="16"/>
      <c r="V22" s="16"/>
      <c r="W22" s="16"/>
      <c r="X22" s="22" t="str">
        <f t="shared" si="11"/>
        <v/>
      </c>
      <c r="Y22" s="22" t="str">
        <f t="shared" si="12"/>
        <v/>
      </c>
      <c r="Z22" s="22" t="str">
        <f t="shared" si="13"/>
        <v/>
      </c>
      <c r="AA22" s="22" t="str">
        <f t="shared" si="14"/>
        <v/>
      </c>
      <c r="AB22" s="22" t="str">
        <f t="shared" si="15"/>
        <v/>
      </c>
      <c r="AC22" s="22" t="str">
        <f t="shared" si="16"/>
        <v/>
      </c>
      <c r="AD22" s="22" t="str">
        <f t="shared" si="17"/>
        <v/>
      </c>
      <c r="AE22" s="22" t="str">
        <f t="shared" si="18"/>
        <v/>
      </c>
      <c r="AF22" s="22" t="str">
        <f t="shared" si="19"/>
        <v/>
      </c>
      <c r="AG22" s="22" t="str">
        <f t="shared" si="20"/>
        <v/>
      </c>
      <c r="AH22" s="16"/>
      <c r="AI22" s="23" t="e">
        <f>IF(#REF!&gt;=1000,TEXT(#REF!,"0.000,00"),TEXT(#REF!,"0,00"))</f>
        <v>#REF!</v>
      </c>
      <c r="AJ22" s="23" t="str">
        <f t="shared" si="21"/>
        <v>0,00</v>
      </c>
      <c r="AK22" s="23" t="e">
        <f>IF(#REF!&gt;=1000,TEXT(#REF!,"0.000,00"),TEXT(#REF!,"0,00"))</f>
        <v>#REF!</v>
      </c>
      <c r="AL22" s="23" t="str">
        <f t="shared" si="22"/>
        <v>0,00</v>
      </c>
      <c r="AM22" s="23" t="str">
        <f t="shared" si="23"/>
        <v>0,00</v>
      </c>
      <c r="AN22" s="23" t="e">
        <f>IF(#REF!&gt;=1000,TEXT(#REF!,"0.000,00"),TEXT(#REF!,"0,00"))</f>
        <v>#REF!</v>
      </c>
      <c r="AO22" s="23" t="e">
        <f>IF(#REF!&gt;=1000,TEXT(#REF!,"0.000,00"),TEXT(#REF!,"0,00"))</f>
        <v>#REF!</v>
      </c>
      <c r="AP22" s="23" t="e">
        <f>IF(#REF!&gt;=1000,TEXT(#REF!,"0.000,00"),TEXT(#REF!,"0,00"))</f>
        <v>#REF!</v>
      </c>
      <c r="AQ22" s="23" t="e">
        <f>IF(#REF!&gt;=1000,TEXT(#REF!,"0.000,00"),TEXT(#REF!,"0,00"))</f>
        <v>#REF!</v>
      </c>
      <c r="AR22" s="23" t="e">
        <f>IF(#REF!&gt;=1000,TEXT(#REF!,"0.000,00"),TEXT(#REF!,"0,00"))</f>
        <v>#REF!</v>
      </c>
      <c r="AS22" s="16"/>
      <c r="AT22" s="24" t="e">
        <f>IF(PREENCHER!AD22="",#REF!,IF(PREENCHER!AE22="",#REF!,IF(PREENCHER!AF22="",#REF!,IF(STDEV(PREENCHER!$X22:$Z22)/AVERAGE(PREENCHER!$X22:$Z22)&gt;#REF!,IF(STDEV(PREENCHER!$Y22:$AA22)/AVERAGE(PREENCHER!$Y22:$AA22)&gt;#REF!,IF(STDEV(PREENCHER!$Z22:$AB22)/AVERAGE(PREENCHER!$Z22:$AB22)&gt;#REF!,IF(STDEV(PREENCHER!$AA22:$AC22)/AVERAGE(PREENCHER!$AA22:$AC22)&gt;#REF!,#REF!,AVERAGE(PREENCHER!$AA22:$AC22)),AVERAGE(PREENCHER!$Z22:$AB22)),AVERAGE(PREENCHER!$Y22:$AA22)),AVERAGE(PREENCHER!$X22:$Z22)))))</f>
        <v>#REF!</v>
      </c>
      <c r="AU22" s="24" t="str">
        <f t="shared" si="24"/>
        <v/>
      </c>
      <c r="AY22" s="25" t="str">
        <f t="shared" si="25"/>
        <v/>
      </c>
      <c r="AZ22" s="26" t="str">
        <f t="shared" si="26"/>
        <v/>
      </c>
      <c r="BA22" s="25" t="str">
        <f t="shared" si="27"/>
        <v/>
      </c>
      <c r="BB22" s="27" t="str">
        <f>IF(ISERROR(IF(#REF!&gt;J22,(#REF!-J22)/J22,"")),"",IF(#REF!&gt;J22,(#REF!-J22)/J22,""))</f>
        <v/>
      </c>
      <c r="BC22" s="25" t="str">
        <f t="shared" si="28"/>
        <v/>
      </c>
    </row>
    <row r="23" spans="1:55" ht="76.5" hidden="1" x14ac:dyDescent="0.25">
      <c r="A23" s="39"/>
      <c r="B23" s="9" t="s">
        <v>54</v>
      </c>
      <c r="C23" s="40"/>
      <c r="D23" s="41"/>
      <c r="E23" s="42"/>
      <c r="F23" s="42"/>
      <c r="G23" s="42"/>
      <c r="H23" s="42"/>
      <c r="I23" s="43" t="str">
        <f t="shared" si="0"/>
        <v/>
      </c>
      <c r="J23" s="43" t="str">
        <f t="shared" si="1"/>
        <v/>
      </c>
      <c r="K23" s="44" t="str">
        <f t="shared" si="2"/>
        <v/>
      </c>
      <c r="L23" s="16"/>
      <c r="M23" s="17">
        <f t="shared" si="3"/>
        <v>0</v>
      </c>
      <c r="N23" s="18">
        <f t="shared" si="4"/>
        <v>0</v>
      </c>
      <c r="O23" s="19">
        <f t="shared" si="5"/>
        <v>0</v>
      </c>
      <c r="P23" s="19">
        <f t="shared" si="6"/>
        <v>0</v>
      </c>
      <c r="Q23" s="19" t="str">
        <f t="shared" si="7"/>
        <v/>
      </c>
      <c r="R23" s="19" t="str">
        <f t="shared" si="8"/>
        <v/>
      </c>
      <c r="S23" s="20" t="str">
        <f t="shared" si="9"/>
        <v/>
      </c>
      <c r="T23" s="21" t="str">
        <f t="shared" si="10"/>
        <v/>
      </c>
      <c r="U23" s="16"/>
      <c r="V23" s="16"/>
      <c r="W23" s="16"/>
      <c r="X23" s="22" t="str">
        <f t="shared" si="11"/>
        <v/>
      </c>
      <c r="Y23" s="22" t="str">
        <f t="shared" si="12"/>
        <v/>
      </c>
      <c r="Z23" s="22" t="str">
        <f t="shared" si="13"/>
        <v/>
      </c>
      <c r="AA23" s="22" t="str">
        <f t="shared" si="14"/>
        <v/>
      </c>
      <c r="AB23" s="22" t="str">
        <f t="shared" si="15"/>
        <v/>
      </c>
      <c r="AC23" s="22" t="str">
        <f t="shared" si="16"/>
        <v/>
      </c>
      <c r="AD23" s="22" t="str">
        <f t="shared" si="17"/>
        <v/>
      </c>
      <c r="AE23" s="22" t="str">
        <f t="shared" si="18"/>
        <v/>
      </c>
      <c r="AF23" s="22" t="str">
        <f t="shared" si="19"/>
        <v/>
      </c>
      <c r="AG23" s="22" t="str">
        <f t="shared" si="20"/>
        <v/>
      </c>
      <c r="AH23" s="16"/>
      <c r="AI23" s="23" t="e">
        <f>IF(#REF!&gt;=1000,TEXT(#REF!,"0.000,00"),TEXT(#REF!,"0,00"))</f>
        <v>#REF!</v>
      </c>
      <c r="AJ23" s="23" t="str">
        <f t="shared" si="21"/>
        <v>0,00</v>
      </c>
      <c r="AK23" s="23" t="e">
        <f>IF(#REF!&gt;=1000,TEXT(#REF!,"0.000,00"),TEXT(#REF!,"0,00"))</f>
        <v>#REF!</v>
      </c>
      <c r="AL23" s="23" t="str">
        <f t="shared" si="22"/>
        <v>0,00</v>
      </c>
      <c r="AM23" s="23" t="str">
        <f t="shared" si="23"/>
        <v>0,00</v>
      </c>
      <c r="AN23" s="23" t="e">
        <f>IF(#REF!&gt;=1000,TEXT(#REF!,"0.000,00"),TEXT(#REF!,"0,00"))</f>
        <v>#REF!</v>
      </c>
      <c r="AO23" s="23" t="e">
        <f>IF(#REF!&gt;=1000,TEXT(#REF!,"0.000,00"),TEXT(#REF!,"0,00"))</f>
        <v>#REF!</v>
      </c>
      <c r="AP23" s="23" t="e">
        <f>IF(#REF!&gt;=1000,TEXT(#REF!,"0.000,00"),TEXT(#REF!,"0,00"))</f>
        <v>#REF!</v>
      </c>
      <c r="AQ23" s="23" t="e">
        <f>IF(#REF!&gt;=1000,TEXT(#REF!,"0.000,00"),TEXT(#REF!,"0,00"))</f>
        <v>#REF!</v>
      </c>
      <c r="AR23" s="23" t="e">
        <f>IF(#REF!&gt;=1000,TEXT(#REF!,"0.000,00"),TEXT(#REF!,"0,00"))</f>
        <v>#REF!</v>
      </c>
      <c r="AS23" s="16"/>
      <c r="AT23" s="24" t="e">
        <f>IF(PREENCHER!AD23="",#REF!,IF(PREENCHER!AE23="",#REF!,IF(PREENCHER!AF23="",#REF!,IF(STDEV(PREENCHER!$X23:$Z23)/AVERAGE(PREENCHER!$X23:$Z23)&gt;#REF!,IF(STDEV(PREENCHER!$Y23:$AA23)/AVERAGE(PREENCHER!$Y23:$AA23)&gt;#REF!,IF(STDEV(PREENCHER!$Z23:$AB23)/AVERAGE(PREENCHER!$Z23:$AB23)&gt;#REF!,IF(STDEV(PREENCHER!$AA23:$AC23)/AVERAGE(PREENCHER!$AA23:$AC23)&gt;#REF!,#REF!,AVERAGE(PREENCHER!$AA23:$AC23)),AVERAGE(PREENCHER!$Z23:$AB23)),AVERAGE(PREENCHER!$Y23:$AA23)),AVERAGE(PREENCHER!$X23:$Z23)))))</f>
        <v>#REF!</v>
      </c>
      <c r="AU23" s="24" t="str">
        <f t="shared" si="24"/>
        <v/>
      </c>
      <c r="AY23" s="25" t="str">
        <f t="shared" si="25"/>
        <v/>
      </c>
      <c r="AZ23" s="26" t="str">
        <f t="shared" si="26"/>
        <v/>
      </c>
      <c r="BA23" s="25" t="str">
        <f t="shared" si="27"/>
        <v/>
      </c>
      <c r="BB23" s="27" t="str">
        <f>IF(ISERROR(IF(#REF!&gt;J23,(#REF!-J23)/J23,"")),"",IF(#REF!&gt;J23,(#REF!-J23)/J23,""))</f>
        <v/>
      </c>
      <c r="BC23" s="25" t="str">
        <f t="shared" si="28"/>
        <v/>
      </c>
    </row>
    <row r="24" spans="1:55" ht="51" hidden="1" x14ac:dyDescent="0.25">
      <c r="A24" s="28"/>
      <c r="B24" s="9" t="s">
        <v>52</v>
      </c>
      <c r="C24" s="29"/>
      <c r="D24" s="30"/>
      <c r="E24" s="31"/>
      <c r="F24" s="31"/>
      <c r="G24" s="31"/>
      <c r="H24" s="31"/>
      <c r="I24" s="32" t="str">
        <f t="shared" si="0"/>
        <v/>
      </c>
      <c r="J24" s="32" t="str">
        <f t="shared" si="1"/>
        <v/>
      </c>
      <c r="K24" s="33" t="str">
        <f t="shared" si="2"/>
        <v/>
      </c>
      <c r="L24" s="16"/>
      <c r="M24" s="34">
        <f t="shared" si="3"/>
        <v>0</v>
      </c>
      <c r="N24" s="35">
        <f t="shared" si="4"/>
        <v>0</v>
      </c>
      <c r="O24" s="36">
        <f t="shared" si="5"/>
        <v>0</v>
      </c>
      <c r="P24" s="36">
        <f t="shared" si="6"/>
        <v>0</v>
      </c>
      <c r="Q24" s="36" t="str">
        <f t="shared" si="7"/>
        <v/>
      </c>
      <c r="R24" s="36" t="str">
        <f t="shared" si="8"/>
        <v/>
      </c>
      <c r="S24" s="37" t="str">
        <f t="shared" si="9"/>
        <v/>
      </c>
      <c r="T24" s="38" t="str">
        <f t="shared" si="10"/>
        <v/>
      </c>
      <c r="U24" s="16"/>
      <c r="V24" s="16"/>
      <c r="W24" s="16"/>
      <c r="X24" s="22" t="str">
        <f t="shared" si="11"/>
        <v/>
      </c>
      <c r="Y24" s="22" t="str">
        <f t="shared" si="12"/>
        <v/>
      </c>
      <c r="Z24" s="22" t="str">
        <f t="shared" si="13"/>
        <v/>
      </c>
      <c r="AA24" s="22" t="str">
        <f t="shared" si="14"/>
        <v/>
      </c>
      <c r="AB24" s="22" t="str">
        <f t="shared" si="15"/>
        <v/>
      </c>
      <c r="AC24" s="22" t="str">
        <f t="shared" si="16"/>
        <v/>
      </c>
      <c r="AD24" s="22" t="str">
        <f t="shared" si="17"/>
        <v/>
      </c>
      <c r="AE24" s="22" t="str">
        <f t="shared" si="18"/>
        <v/>
      </c>
      <c r="AF24" s="22" t="str">
        <f t="shared" si="19"/>
        <v/>
      </c>
      <c r="AG24" s="22" t="str">
        <f t="shared" si="20"/>
        <v/>
      </c>
      <c r="AH24" s="16"/>
      <c r="AI24" s="23" t="e">
        <f>IF(#REF!&gt;=1000,TEXT(#REF!,"0.000,00"),TEXT(#REF!,"0,00"))</f>
        <v>#REF!</v>
      </c>
      <c r="AJ24" s="23" t="str">
        <f t="shared" si="21"/>
        <v>0,00</v>
      </c>
      <c r="AK24" s="23" t="e">
        <f>IF(#REF!&gt;=1000,TEXT(#REF!,"0.000,00"),TEXT(#REF!,"0,00"))</f>
        <v>#REF!</v>
      </c>
      <c r="AL24" s="23" t="str">
        <f t="shared" si="22"/>
        <v>0,00</v>
      </c>
      <c r="AM24" s="23" t="str">
        <f t="shared" si="23"/>
        <v>0,00</v>
      </c>
      <c r="AN24" s="23" t="e">
        <f>IF(#REF!&gt;=1000,TEXT(#REF!,"0.000,00"),TEXT(#REF!,"0,00"))</f>
        <v>#REF!</v>
      </c>
      <c r="AO24" s="23" t="e">
        <f>IF(#REF!&gt;=1000,TEXT(#REF!,"0.000,00"),TEXT(#REF!,"0,00"))</f>
        <v>#REF!</v>
      </c>
      <c r="AP24" s="23" t="e">
        <f>IF(#REF!&gt;=1000,TEXT(#REF!,"0.000,00"),TEXT(#REF!,"0,00"))</f>
        <v>#REF!</v>
      </c>
      <c r="AQ24" s="23" t="e">
        <f>IF(#REF!&gt;=1000,TEXT(#REF!,"0.000,00"),TEXT(#REF!,"0,00"))</f>
        <v>#REF!</v>
      </c>
      <c r="AR24" s="23" t="e">
        <f>IF(#REF!&gt;=1000,TEXT(#REF!,"0.000,00"),TEXT(#REF!,"0,00"))</f>
        <v>#REF!</v>
      </c>
      <c r="AS24" s="16"/>
      <c r="AT24" s="24" t="e">
        <f>IF(PREENCHER!AD24="",#REF!,IF(PREENCHER!AE24="",#REF!,IF(PREENCHER!AF24="",#REF!,IF(STDEV(PREENCHER!$X24:$Z24)/AVERAGE(PREENCHER!$X24:$Z24)&gt;#REF!,IF(STDEV(PREENCHER!$Y24:$AA24)/AVERAGE(PREENCHER!$Y24:$AA24)&gt;#REF!,IF(STDEV(PREENCHER!$Z24:$AB24)/AVERAGE(PREENCHER!$Z24:$AB24)&gt;#REF!,IF(STDEV(PREENCHER!$AA24:$AC24)/AVERAGE(PREENCHER!$AA24:$AC24)&gt;#REF!,#REF!,AVERAGE(PREENCHER!$AA24:$AC24)),AVERAGE(PREENCHER!$Z24:$AB24)),AVERAGE(PREENCHER!$Y24:$AA24)),AVERAGE(PREENCHER!$X24:$Z24)))))</f>
        <v>#REF!</v>
      </c>
      <c r="AU24" s="24" t="str">
        <f t="shared" si="24"/>
        <v/>
      </c>
      <c r="AY24" s="25" t="str">
        <f t="shared" si="25"/>
        <v/>
      </c>
      <c r="AZ24" s="26" t="str">
        <f t="shared" si="26"/>
        <v/>
      </c>
      <c r="BA24" s="25" t="str">
        <f t="shared" si="27"/>
        <v/>
      </c>
      <c r="BB24" s="27" t="str">
        <f>IF(ISERROR(IF(#REF!&gt;J24,(#REF!-J24)/J24,"")),"",IF(#REF!&gt;J24,(#REF!-J24)/J24,""))</f>
        <v/>
      </c>
      <c r="BC24" s="25" t="str">
        <f t="shared" si="28"/>
        <v/>
      </c>
    </row>
    <row r="25" spans="1:55" ht="38.25" hidden="1" x14ac:dyDescent="0.25">
      <c r="A25" s="39"/>
      <c r="B25" s="9" t="s">
        <v>53</v>
      </c>
      <c r="C25" s="40"/>
      <c r="D25" s="41"/>
      <c r="E25" s="42"/>
      <c r="F25" s="42"/>
      <c r="G25" s="42"/>
      <c r="H25" s="42"/>
      <c r="I25" s="43" t="str">
        <f t="shared" si="0"/>
        <v/>
      </c>
      <c r="J25" s="43" t="str">
        <f t="shared" si="1"/>
        <v/>
      </c>
      <c r="K25" s="44" t="str">
        <f t="shared" si="2"/>
        <v/>
      </c>
      <c r="L25" s="16"/>
      <c r="M25" s="17">
        <f t="shared" si="3"/>
        <v>0</v>
      </c>
      <c r="N25" s="18">
        <f t="shared" si="4"/>
        <v>0</v>
      </c>
      <c r="O25" s="19">
        <f t="shared" si="5"/>
        <v>0</v>
      </c>
      <c r="P25" s="19">
        <f t="shared" si="6"/>
        <v>0</v>
      </c>
      <c r="Q25" s="19" t="str">
        <f t="shared" si="7"/>
        <v/>
      </c>
      <c r="R25" s="19" t="str">
        <f t="shared" si="8"/>
        <v/>
      </c>
      <c r="S25" s="20" t="str">
        <f t="shared" si="9"/>
        <v/>
      </c>
      <c r="T25" s="21" t="str">
        <f t="shared" si="10"/>
        <v/>
      </c>
      <c r="U25" s="16"/>
      <c r="V25" s="16"/>
      <c r="W25" s="16"/>
      <c r="X25" s="22" t="str">
        <f t="shared" si="11"/>
        <v/>
      </c>
      <c r="Y25" s="22" t="str">
        <f t="shared" si="12"/>
        <v/>
      </c>
      <c r="Z25" s="22" t="str">
        <f t="shared" si="13"/>
        <v/>
      </c>
      <c r="AA25" s="22" t="str">
        <f t="shared" si="14"/>
        <v/>
      </c>
      <c r="AB25" s="22" t="str">
        <f t="shared" si="15"/>
        <v/>
      </c>
      <c r="AC25" s="22" t="str">
        <f t="shared" si="16"/>
        <v/>
      </c>
      <c r="AD25" s="22" t="str">
        <f t="shared" si="17"/>
        <v/>
      </c>
      <c r="AE25" s="22" t="str">
        <f t="shared" si="18"/>
        <v/>
      </c>
      <c r="AF25" s="22" t="str">
        <f t="shared" si="19"/>
        <v/>
      </c>
      <c r="AG25" s="22" t="str">
        <f t="shared" si="20"/>
        <v/>
      </c>
      <c r="AH25" s="16"/>
      <c r="AI25" s="23" t="e">
        <f>IF(#REF!&gt;=1000,TEXT(#REF!,"0.000,00"),TEXT(#REF!,"0,00"))</f>
        <v>#REF!</v>
      </c>
      <c r="AJ25" s="23" t="str">
        <f t="shared" si="21"/>
        <v>0,00</v>
      </c>
      <c r="AK25" s="23" t="e">
        <f>IF(#REF!&gt;=1000,TEXT(#REF!,"0.000,00"),TEXT(#REF!,"0,00"))</f>
        <v>#REF!</v>
      </c>
      <c r="AL25" s="23" t="str">
        <f t="shared" si="22"/>
        <v>0,00</v>
      </c>
      <c r="AM25" s="23" t="str">
        <f t="shared" si="23"/>
        <v>0,00</v>
      </c>
      <c r="AN25" s="23" t="e">
        <f>IF(#REF!&gt;=1000,TEXT(#REF!,"0.000,00"),TEXT(#REF!,"0,00"))</f>
        <v>#REF!</v>
      </c>
      <c r="AO25" s="23" t="e">
        <f>IF(#REF!&gt;=1000,TEXT(#REF!,"0.000,00"),TEXT(#REF!,"0,00"))</f>
        <v>#REF!</v>
      </c>
      <c r="AP25" s="23" t="e">
        <f>IF(#REF!&gt;=1000,TEXT(#REF!,"0.000,00"),TEXT(#REF!,"0,00"))</f>
        <v>#REF!</v>
      </c>
      <c r="AQ25" s="23" t="e">
        <f>IF(#REF!&gt;=1000,TEXT(#REF!,"0.000,00"),TEXT(#REF!,"0,00"))</f>
        <v>#REF!</v>
      </c>
      <c r="AR25" s="23" t="e">
        <f>IF(#REF!&gt;=1000,TEXT(#REF!,"0.000,00"),TEXT(#REF!,"0,00"))</f>
        <v>#REF!</v>
      </c>
      <c r="AS25" s="16"/>
      <c r="AT25" s="24" t="e">
        <f>IF(PREENCHER!AD25="",#REF!,IF(PREENCHER!AE25="",#REF!,IF(PREENCHER!AF25="",#REF!,IF(STDEV(PREENCHER!$X25:$Z25)/AVERAGE(PREENCHER!$X25:$Z25)&gt;#REF!,IF(STDEV(PREENCHER!$Y25:$AA25)/AVERAGE(PREENCHER!$Y25:$AA25)&gt;#REF!,IF(STDEV(PREENCHER!$Z25:$AB25)/AVERAGE(PREENCHER!$Z25:$AB25)&gt;#REF!,IF(STDEV(PREENCHER!$AA25:$AC25)/AVERAGE(PREENCHER!$AA25:$AC25)&gt;#REF!,#REF!,AVERAGE(PREENCHER!$AA25:$AC25)),AVERAGE(PREENCHER!$Z25:$AB25)),AVERAGE(PREENCHER!$Y25:$AA25)),AVERAGE(PREENCHER!$X25:$Z25)))))</f>
        <v>#REF!</v>
      </c>
      <c r="AU25" s="24" t="str">
        <f t="shared" si="24"/>
        <v/>
      </c>
      <c r="AY25" s="25" t="str">
        <f t="shared" si="25"/>
        <v/>
      </c>
      <c r="AZ25" s="26" t="str">
        <f t="shared" si="26"/>
        <v/>
      </c>
      <c r="BA25" s="25" t="str">
        <f t="shared" si="27"/>
        <v/>
      </c>
      <c r="BB25" s="27" t="str">
        <f>IF(ISERROR(IF(#REF!&gt;J25,(#REF!-J25)/J25,"")),"",IF(#REF!&gt;J25,(#REF!-J25)/J25,""))</f>
        <v/>
      </c>
      <c r="BC25" s="25" t="str">
        <f t="shared" si="28"/>
        <v/>
      </c>
    </row>
    <row r="26" spans="1:55" ht="76.5" hidden="1" x14ac:dyDescent="0.25">
      <c r="A26" s="28"/>
      <c r="B26" s="9" t="s">
        <v>54</v>
      </c>
      <c r="C26" s="29"/>
      <c r="D26" s="30"/>
      <c r="E26" s="31"/>
      <c r="F26" s="31"/>
      <c r="G26" s="31"/>
      <c r="H26" s="31"/>
      <c r="I26" s="32" t="str">
        <f t="shared" si="0"/>
        <v/>
      </c>
      <c r="J26" s="32" t="str">
        <f t="shared" si="1"/>
        <v/>
      </c>
      <c r="K26" s="33" t="str">
        <f t="shared" si="2"/>
        <v/>
      </c>
      <c r="L26" s="16"/>
      <c r="M26" s="34">
        <f t="shared" si="3"/>
        <v>0</v>
      </c>
      <c r="N26" s="35">
        <f t="shared" si="4"/>
        <v>0</v>
      </c>
      <c r="O26" s="36">
        <f t="shared" si="5"/>
        <v>0</v>
      </c>
      <c r="P26" s="36">
        <f t="shared" si="6"/>
        <v>0</v>
      </c>
      <c r="Q26" s="36" t="str">
        <f t="shared" si="7"/>
        <v/>
      </c>
      <c r="R26" s="36" t="str">
        <f t="shared" si="8"/>
        <v/>
      </c>
      <c r="S26" s="37" t="str">
        <f t="shared" si="9"/>
        <v/>
      </c>
      <c r="T26" s="38" t="str">
        <f t="shared" si="10"/>
        <v/>
      </c>
      <c r="U26" s="16"/>
      <c r="V26" s="16"/>
      <c r="W26" s="16"/>
      <c r="X26" s="22" t="str">
        <f t="shared" si="11"/>
        <v/>
      </c>
      <c r="Y26" s="22" t="str">
        <f t="shared" si="12"/>
        <v/>
      </c>
      <c r="Z26" s="22" t="str">
        <f t="shared" si="13"/>
        <v/>
      </c>
      <c r="AA26" s="22" t="str">
        <f t="shared" si="14"/>
        <v/>
      </c>
      <c r="AB26" s="22" t="str">
        <f t="shared" si="15"/>
        <v/>
      </c>
      <c r="AC26" s="22" t="str">
        <f t="shared" si="16"/>
        <v/>
      </c>
      <c r="AD26" s="22" t="str">
        <f t="shared" si="17"/>
        <v/>
      </c>
      <c r="AE26" s="22" t="str">
        <f t="shared" si="18"/>
        <v/>
      </c>
      <c r="AF26" s="22" t="str">
        <f t="shared" si="19"/>
        <v/>
      </c>
      <c r="AG26" s="22" t="str">
        <f t="shared" si="20"/>
        <v/>
      </c>
      <c r="AH26" s="16"/>
      <c r="AI26" s="23" t="e">
        <f>IF(#REF!&gt;=1000,TEXT(#REF!,"0.000,00"),TEXT(#REF!,"0,00"))</f>
        <v>#REF!</v>
      </c>
      <c r="AJ26" s="23" t="str">
        <f t="shared" si="21"/>
        <v>0,00</v>
      </c>
      <c r="AK26" s="23" t="e">
        <f>IF(#REF!&gt;=1000,TEXT(#REF!,"0.000,00"),TEXT(#REF!,"0,00"))</f>
        <v>#REF!</v>
      </c>
      <c r="AL26" s="23" t="str">
        <f t="shared" si="22"/>
        <v>0,00</v>
      </c>
      <c r="AM26" s="23" t="str">
        <f t="shared" si="23"/>
        <v>0,00</v>
      </c>
      <c r="AN26" s="23" t="e">
        <f>IF(#REF!&gt;=1000,TEXT(#REF!,"0.000,00"),TEXT(#REF!,"0,00"))</f>
        <v>#REF!</v>
      </c>
      <c r="AO26" s="23" t="e">
        <f>IF(#REF!&gt;=1000,TEXT(#REF!,"0.000,00"),TEXT(#REF!,"0,00"))</f>
        <v>#REF!</v>
      </c>
      <c r="AP26" s="23" t="e">
        <f>IF(#REF!&gt;=1000,TEXT(#REF!,"0.000,00"),TEXT(#REF!,"0,00"))</f>
        <v>#REF!</v>
      </c>
      <c r="AQ26" s="23" t="e">
        <f>IF(#REF!&gt;=1000,TEXT(#REF!,"0.000,00"),TEXT(#REF!,"0,00"))</f>
        <v>#REF!</v>
      </c>
      <c r="AR26" s="23" t="e">
        <f>IF(#REF!&gt;=1000,TEXT(#REF!,"0.000,00"),TEXT(#REF!,"0,00"))</f>
        <v>#REF!</v>
      </c>
      <c r="AS26" s="16"/>
      <c r="AT26" s="24" t="e">
        <f>IF(PREENCHER!AD26="",#REF!,IF(PREENCHER!AE26="",#REF!,IF(PREENCHER!AF26="",#REF!,IF(STDEV(PREENCHER!$X26:$Z26)/AVERAGE(PREENCHER!$X26:$Z26)&gt;#REF!,IF(STDEV(PREENCHER!$Y26:$AA26)/AVERAGE(PREENCHER!$Y26:$AA26)&gt;#REF!,IF(STDEV(PREENCHER!$Z26:$AB26)/AVERAGE(PREENCHER!$Z26:$AB26)&gt;#REF!,IF(STDEV(PREENCHER!$AA26:$AC26)/AVERAGE(PREENCHER!$AA26:$AC26)&gt;#REF!,#REF!,AVERAGE(PREENCHER!$AA26:$AC26)),AVERAGE(PREENCHER!$Z26:$AB26)),AVERAGE(PREENCHER!$Y26:$AA26)),AVERAGE(PREENCHER!$X26:$Z26)))))</f>
        <v>#REF!</v>
      </c>
      <c r="AU26" s="24" t="str">
        <f t="shared" si="24"/>
        <v/>
      </c>
      <c r="AY26" s="25" t="str">
        <f t="shared" si="25"/>
        <v/>
      </c>
      <c r="AZ26" s="26" t="str">
        <f t="shared" si="26"/>
        <v/>
      </c>
      <c r="BA26" s="25" t="str">
        <f t="shared" si="27"/>
        <v/>
      </c>
      <c r="BB26" s="27" t="str">
        <f>IF(ISERROR(IF(#REF!&gt;J26,(#REF!-J26)/J26,"")),"",IF(#REF!&gt;J26,(#REF!-J26)/J26,""))</f>
        <v/>
      </c>
      <c r="BC26" s="25" t="str">
        <f t="shared" si="28"/>
        <v/>
      </c>
    </row>
    <row r="27" spans="1:55" ht="51" hidden="1" x14ac:dyDescent="0.25">
      <c r="A27" s="39"/>
      <c r="B27" s="9" t="s">
        <v>52</v>
      </c>
      <c r="C27" s="40"/>
      <c r="D27" s="41"/>
      <c r="E27" s="42"/>
      <c r="F27" s="42"/>
      <c r="G27" s="42"/>
      <c r="H27" s="42"/>
      <c r="I27" s="43" t="str">
        <f t="shared" si="0"/>
        <v/>
      </c>
      <c r="J27" s="43" t="str">
        <f t="shared" si="1"/>
        <v/>
      </c>
      <c r="K27" s="44" t="str">
        <f t="shared" si="2"/>
        <v/>
      </c>
      <c r="L27" s="16"/>
      <c r="M27" s="17">
        <f t="shared" si="3"/>
        <v>0</v>
      </c>
      <c r="N27" s="18">
        <f t="shared" si="4"/>
        <v>0</v>
      </c>
      <c r="O27" s="19">
        <f t="shared" si="5"/>
        <v>0</v>
      </c>
      <c r="P27" s="19">
        <f t="shared" si="6"/>
        <v>0</v>
      </c>
      <c r="Q27" s="19" t="str">
        <f t="shared" si="7"/>
        <v/>
      </c>
      <c r="R27" s="19" t="str">
        <f t="shared" si="8"/>
        <v/>
      </c>
      <c r="S27" s="20" t="str">
        <f t="shared" si="9"/>
        <v/>
      </c>
      <c r="T27" s="21" t="str">
        <f t="shared" si="10"/>
        <v/>
      </c>
      <c r="U27" s="16"/>
      <c r="V27" s="16"/>
      <c r="W27" s="16"/>
      <c r="X27" s="22" t="str">
        <f t="shared" si="11"/>
        <v/>
      </c>
      <c r="Y27" s="22" t="str">
        <f t="shared" si="12"/>
        <v/>
      </c>
      <c r="Z27" s="22" t="str">
        <f t="shared" si="13"/>
        <v/>
      </c>
      <c r="AA27" s="22" t="str">
        <f t="shared" si="14"/>
        <v/>
      </c>
      <c r="AB27" s="22" t="str">
        <f t="shared" si="15"/>
        <v/>
      </c>
      <c r="AC27" s="22" t="str">
        <f t="shared" si="16"/>
        <v/>
      </c>
      <c r="AD27" s="22" t="str">
        <f t="shared" si="17"/>
        <v/>
      </c>
      <c r="AE27" s="22" t="str">
        <f t="shared" si="18"/>
        <v/>
      </c>
      <c r="AF27" s="22" t="str">
        <f t="shared" si="19"/>
        <v/>
      </c>
      <c r="AG27" s="22" t="str">
        <f t="shared" si="20"/>
        <v/>
      </c>
      <c r="AH27" s="16"/>
      <c r="AI27" s="23" t="e">
        <f>IF(#REF!&gt;=1000,TEXT(#REF!,"0.000,00"),TEXT(#REF!,"0,00"))</f>
        <v>#REF!</v>
      </c>
      <c r="AJ27" s="23" t="str">
        <f t="shared" si="21"/>
        <v>0,00</v>
      </c>
      <c r="AK27" s="23" t="e">
        <f>IF(#REF!&gt;=1000,TEXT(#REF!,"0.000,00"),TEXT(#REF!,"0,00"))</f>
        <v>#REF!</v>
      </c>
      <c r="AL27" s="23" t="str">
        <f t="shared" si="22"/>
        <v>0,00</v>
      </c>
      <c r="AM27" s="23" t="str">
        <f t="shared" si="23"/>
        <v>0,00</v>
      </c>
      <c r="AN27" s="23" t="e">
        <f>IF(#REF!&gt;=1000,TEXT(#REF!,"0.000,00"),TEXT(#REF!,"0,00"))</f>
        <v>#REF!</v>
      </c>
      <c r="AO27" s="23" t="e">
        <f>IF(#REF!&gt;=1000,TEXT(#REF!,"0.000,00"),TEXT(#REF!,"0,00"))</f>
        <v>#REF!</v>
      </c>
      <c r="AP27" s="23" t="e">
        <f>IF(#REF!&gt;=1000,TEXT(#REF!,"0.000,00"),TEXT(#REF!,"0,00"))</f>
        <v>#REF!</v>
      </c>
      <c r="AQ27" s="23" t="e">
        <f>IF(#REF!&gt;=1000,TEXT(#REF!,"0.000,00"),TEXT(#REF!,"0,00"))</f>
        <v>#REF!</v>
      </c>
      <c r="AR27" s="23" t="e">
        <f>IF(#REF!&gt;=1000,TEXT(#REF!,"0.000,00"),TEXT(#REF!,"0,00"))</f>
        <v>#REF!</v>
      </c>
      <c r="AS27" s="16"/>
      <c r="AT27" s="24" t="e">
        <f>IF(PREENCHER!AD27="",#REF!,IF(PREENCHER!AE27="",#REF!,IF(PREENCHER!AF27="",#REF!,IF(STDEV(PREENCHER!$X27:$Z27)/AVERAGE(PREENCHER!$X27:$Z27)&gt;#REF!,IF(STDEV(PREENCHER!$Y27:$AA27)/AVERAGE(PREENCHER!$Y27:$AA27)&gt;#REF!,IF(STDEV(PREENCHER!$Z27:$AB27)/AVERAGE(PREENCHER!$Z27:$AB27)&gt;#REF!,IF(STDEV(PREENCHER!$AA27:$AC27)/AVERAGE(PREENCHER!$AA27:$AC27)&gt;#REF!,#REF!,AVERAGE(PREENCHER!$AA27:$AC27)),AVERAGE(PREENCHER!$Z27:$AB27)),AVERAGE(PREENCHER!$Y27:$AA27)),AVERAGE(PREENCHER!$X27:$Z27)))))</f>
        <v>#REF!</v>
      </c>
      <c r="AU27" s="24" t="str">
        <f t="shared" si="24"/>
        <v/>
      </c>
      <c r="AY27" s="25" t="str">
        <f t="shared" si="25"/>
        <v/>
      </c>
      <c r="AZ27" s="26" t="str">
        <f t="shared" si="26"/>
        <v/>
      </c>
      <c r="BA27" s="25" t="str">
        <f t="shared" si="27"/>
        <v/>
      </c>
      <c r="BB27" s="27" t="str">
        <f>IF(ISERROR(IF(#REF!&gt;J27,(#REF!-J27)/J27,"")),"",IF(#REF!&gt;J27,(#REF!-J27)/J27,""))</f>
        <v/>
      </c>
      <c r="BC27" s="25" t="str">
        <f t="shared" si="28"/>
        <v/>
      </c>
    </row>
    <row r="28" spans="1:55" ht="38.25" hidden="1" x14ac:dyDescent="0.25">
      <c r="A28" s="28"/>
      <c r="B28" s="9" t="s">
        <v>53</v>
      </c>
      <c r="C28" s="29"/>
      <c r="D28" s="30"/>
      <c r="E28" s="31"/>
      <c r="F28" s="31"/>
      <c r="G28" s="31"/>
      <c r="H28" s="31"/>
      <c r="I28" s="32" t="str">
        <f t="shared" si="0"/>
        <v/>
      </c>
      <c r="J28" s="32" t="str">
        <f t="shared" si="1"/>
        <v/>
      </c>
      <c r="K28" s="33" t="str">
        <f t="shared" si="2"/>
        <v/>
      </c>
      <c r="L28" s="16"/>
      <c r="M28" s="34">
        <f t="shared" si="3"/>
        <v>0</v>
      </c>
      <c r="N28" s="35">
        <f t="shared" si="4"/>
        <v>0</v>
      </c>
      <c r="O28" s="36">
        <f t="shared" si="5"/>
        <v>0</v>
      </c>
      <c r="P28" s="36">
        <f t="shared" si="6"/>
        <v>0</v>
      </c>
      <c r="Q28" s="36" t="str">
        <f t="shared" si="7"/>
        <v/>
      </c>
      <c r="R28" s="36" t="str">
        <f t="shared" si="8"/>
        <v/>
      </c>
      <c r="S28" s="37" t="str">
        <f t="shared" si="9"/>
        <v/>
      </c>
      <c r="T28" s="38" t="str">
        <f t="shared" si="10"/>
        <v/>
      </c>
      <c r="U28" s="16"/>
      <c r="V28" s="16"/>
      <c r="W28" s="16"/>
      <c r="X28" s="22" t="str">
        <f t="shared" si="11"/>
        <v/>
      </c>
      <c r="Y28" s="22" t="str">
        <f t="shared" si="12"/>
        <v/>
      </c>
      <c r="Z28" s="22" t="str">
        <f t="shared" si="13"/>
        <v/>
      </c>
      <c r="AA28" s="22" t="str">
        <f t="shared" si="14"/>
        <v/>
      </c>
      <c r="AB28" s="22" t="str">
        <f t="shared" si="15"/>
        <v/>
      </c>
      <c r="AC28" s="22" t="str">
        <f t="shared" si="16"/>
        <v/>
      </c>
      <c r="AD28" s="22" t="str">
        <f t="shared" si="17"/>
        <v/>
      </c>
      <c r="AE28" s="22" t="str">
        <f t="shared" si="18"/>
        <v/>
      </c>
      <c r="AF28" s="22" t="str">
        <f t="shared" si="19"/>
        <v/>
      </c>
      <c r="AG28" s="22" t="str">
        <f t="shared" si="20"/>
        <v/>
      </c>
      <c r="AH28" s="16"/>
      <c r="AI28" s="23" t="e">
        <f>IF(#REF!&gt;=1000,TEXT(#REF!,"0.000,00"),TEXT(#REF!,"0,00"))</f>
        <v>#REF!</v>
      </c>
      <c r="AJ28" s="23" t="str">
        <f t="shared" si="21"/>
        <v>0,00</v>
      </c>
      <c r="AK28" s="23" t="e">
        <f>IF(#REF!&gt;=1000,TEXT(#REF!,"0.000,00"),TEXT(#REF!,"0,00"))</f>
        <v>#REF!</v>
      </c>
      <c r="AL28" s="23" t="str">
        <f t="shared" si="22"/>
        <v>0,00</v>
      </c>
      <c r="AM28" s="23" t="str">
        <f t="shared" si="23"/>
        <v>0,00</v>
      </c>
      <c r="AN28" s="23" t="e">
        <f>IF(#REF!&gt;=1000,TEXT(#REF!,"0.000,00"),TEXT(#REF!,"0,00"))</f>
        <v>#REF!</v>
      </c>
      <c r="AO28" s="23" t="e">
        <f>IF(#REF!&gt;=1000,TEXT(#REF!,"0.000,00"),TEXT(#REF!,"0,00"))</f>
        <v>#REF!</v>
      </c>
      <c r="AP28" s="23" t="e">
        <f>IF(#REF!&gt;=1000,TEXT(#REF!,"0.000,00"),TEXT(#REF!,"0,00"))</f>
        <v>#REF!</v>
      </c>
      <c r="AQ28" s="23" t="e">
        <f>IF(#REF!&gt;=1000,TEXT(#REF!,"0.000,00"),TEXT(#REF!,"0,00"))</f>
        <v>#REF!</v>
      </c>
      <c r="AR28" s="23" t="e">
        <f>IF(#REF!&gt;=1000,TEXT(#REF!,"0.000,00"),TEXT(#REF!,"0,00"))</f>
        <v>#REF!</v>
      </c>
      <c r="AS28" s="16"/>
      <c r="AT28" s="24" t="e">
        <f>IF(PREENCHER!AD28="",#REF!,IF(PREENCHER!AE28="",#REF!,IF(PREENCHER!AF28="",#REF!,IF(STDEV(PREENCHER!$X28:$Z28)/AVERAGE(PREENCHER!$X28:$Z28)&gt;#REF!,IF(STDEV(PREENCHER!$Y28:$AA28)/AVERAGE(PREENCHER!$Y28:$AA28)&gt;#REF!,IF(STDEV(PREENCHER!$Z28:$AB28)/AVERAGE(PREENCHER!$Z28:$AB28)&gt;#REF!,IF(STDEV(PREENCHER!$AA28:$AC28)/AVERAGE(PREENCHER!$AA28:$AC28)&gt;#REF!,#REF!,AVERAGE(PREENCHER!$AA28:$AC28)),AVERAGE(PREENCHER!$Z28:$AB28)),AVERAGE(PREENCHER!$Y28:$AA28)),AVERAGE(PREENCHER!$X28:$Z28)))))</f>
        <v>#REF!</v>
      </c>
      <c r="AU28" s="24" t="str">
        <f t="shared" si="24"/>
        <v/>
      </c>
      <c r="AY28" s="25" t="str">
        <f t="shared" si="25"/>
        <v/>
      </c>
      <c r="AZ28" s="26" t="str">
        <f t="shared" si="26"/>
        <v/>
      </c>
      <c r="BA28" s="25" t="str">
        <f t="shared" si="27"/>
        <v/>
      </c>
      <c r="BB28" s="27" t="str">
        <f>IF(ISERROR(IF(#REF!&gt;J28,(#REF!-J28)/J28,"")),"",IF(#REF!&gt;J28,(#REF!-J28)/J28,""))</f>
        <v/>
      </c>
      <c r="BC28" s="25" t="str">
        <f t="shared" si="28"/>
        <v/>
      </c>
    </row>
    <row r="29" spans="1:55" ht="76.5" hidden="1" x14ac:dyDescent="0.25">
      <c r="A29" s="39"/>
      <c r="B29" s="9" t="s">
        <v>54</v>
      </c>
      <c r="C29" s="40"/>
      <c r="D29" s="41"/>
      <c r="E29" s="42"/>
      <c r="F29" s="42"/>
      <c r="G29" s="42"/>
      <c r="H29" s="42"/>
      <c r="I29" s="43" t="str">
        <f t="shared" si="0"/>
        <v/>
      </c>
      <c r="J29" s="43" t="str">
        <f t="shared" si="1"/>
        <v/>
      </c>
      <c r="K29" s="44" t="str">
        <f t="shared" si="2"/>
        <v/>
      </c>
      <c r="L29" s="16"/>
      <c r="M29" s="17">
        <f t="shared" si="3"/>
        <v>0</v>
      </c>
      <c r="N29" s="18">
        <f t="shared" si="4"/>
        <v>0</v>
      </c>
      <c r="O29" s="19">
        <f t="shared" si="5"/>
        <v>0</v>
      </c>
      <c r="P29" s="19">
        <f t="shared" si="6"/>
        <v>0</v>
      </c>
      <c r="Q29" s="19" t="str">
        <f t="shared" si="7"/>
        <v/>
      </c>
      <c r="R29" s="19" t="str">
        <f t="shared" si="8"/>
        <v/>
      </c>
      <c r="S29" s="20" t="str">
        <f t="shared" si="9"/>
        <v/>
      </c>
      <c r="T29" s="21" t="str">
        <f t="shared" si="10"/>
        <v/>
      </c>
      <c r="U29" s="16"/>
      <c r="V29" s="16"/>
      <c r="W29" s="16"/>
      <c r="X29" s="22" t="str">
        <f t="shared" si="11"/>
        <v/>
      </c>
      <c r="Y29" s="22" t="str">
        <f t="shared" si="12"/>
        <v/>
      </c>
      <c r="Z29" s="22" t="str">
        <f t="shared" si="13"/>
        <v/>
      </c>
      <c r="AA29" s="22" t="str">
        <f t="shared" si="14"/>
        <v/>
      </c>
      <c r="AB29" s="22" t="str">
        <f t="shared" si="15"/>
        <v/>
      </c>
      <c r="AC29" s="22" t="str">
        <f t="shared" si="16"/>
        <v/>
      </c>
      <c r="AD29" s="22" t="str">
        <f t="shared" si="17"/>
        <v/>
      </c>
      <c r="AE29" s="22" t="str">
        <f t="shared" si="18"/>
        <v/>
      </c>
      <c r="AF29" s="22" t="str">
        <f t="shared" si="19"/>
        <v/>
      </c>
      <c r="AG29" s="22" t="str">
        <f t="shared" si="20"/>
        <v/>
      </c>
      <c r="AH29" s="16"/>
      <c r="AI29" s="23" t="e">
        <f>IF(#REF!&gt;=1000,TEXT(#REF!,"0.000,00"),TEXT(#REF!,"0,00"))</f>
        <v>#REF!</v>
      </c>
      <c r="AJ29" s="23" t="str">
        <f t="shared" si="21"/>
        <v>0,00</v>
      </c>
      <c r="AK29" s="23" t="e">
        <f>IF(#REF!&gt;=1000,TEXT(#REF!,"0.000,00"),TEXT(#REF!,"0,00"))</f>
        <v>#REF!</v>
      </c>
      <c r="AL29" s="23" t="str">
        <f t="shared" si="22"/>
        <v>0,00</v>
      </c>
      <c r="AM29" s="23" t="str">
        <f t="shared" si="23"/>
        <v>0,00</v>
      </c>
      <c r="AN29" s="23" t="e">
        <f>IF(#REF!&gt;=1000,TEXT(#REF!,"0.000,00"),TEXT(#REF!,"0,00"))</f>
        <v>#REF!</v>
      </c>
      <c r="AO29" s="23" t="e">
        <f>IF(#REF!&gt;=1000,TEXT(#REF!,"0.000,00"),TEXT(#REF!,"0,00"))</f>
        <v>#REF!</v>
      </c>
      <c r="AP29" s="23" t="e">
        <f>IF(#REF!&gt;=1000,TEXT(#REF!,"0.000,00"),TEXT(#REF!,"0,00"))</f>
        <v>#REF!</v>
      </c>
      <c r="AQ29" s="23" t="e">
        <f>IF(#REF!&gt;=1000,TEXT(#REF!,"0.000,00"),TEXT(#REF!,"0,00"))</f>
        <v>#REF!</v>
      </c>
      <c r="AR29" s="23" t="e">
        <f>IF(#REF!&gt;=1000,TEXT(#REF!,"0.000,00"),TEXT(#REF!,"0,00"))</f>
        <v>#REF!</v>
      </c>
      <c r="AS29" s="16"/>
      <c r="AT29" s="24" t="e">
        <f>IF(PREENCHER!AD29="",#REF!,IF(PREENCHER!AE29="",#REF!,IF(PREENCHER!AF29="",#REF!,IF(STDEV(PREENCHER!$X29:$Z29)/AVERAGE(PREENCHER!$X29:$Z29)&gt;#REF!,IF(STDEV(PREENCHER!$Y29:$AA29)/AVERAGE(PREENCHER!$Y29:$AA29)&gt;#REF!,IF(STDEV(PREENCHER!$Z29:$AB29)/AVERAGE(PREENCHER!$Z29:$AB29)&gt;#REF!,IF(STDEV(PREENCHER!$AA29:$AC29)/AVERAGE(PREENCHER!$AA29:$AC29)&gt;#REF!,#REF!,AVERAGE(PREENCHER!$AA29:$AC29)),AVERAGE(PREENCHER!$Z29:$AB29)),AVERAGE(PREENCHER!$Y29:$AA29)),AVERAGE(PREENCHER!$X29:$Z29)))))</f>
        <v>#REF!</v>
      </c>
      <c r="AU29" s="24" t="str">
        <f t="shared" si="24"/>
        <v/>
      </c>
      <c r="AY29" s="25" t="str">
        <f t="shared" si="25"/>
        <v/>
      </c>
      <c r="AZ29" s="26" t="str">
        <f t="shared" si="26"/>
        <v/>
      </c>
      <c r="BA29" s="25" t="str">
        <f t="shared" si="27"/>
        <v/>
      </c>
      <c r="BB29" s="27" t="str">
        <f>IF(ISERROR(IF(#REF!&gt;J29,(#REF!-J29)/J29,"")),"",IF(#REF!&gt;J29,(#REF!-J29)/J29,""))</f>
        <v/>
      </c>
      <c r="BC29" s="25" t="str">
        <f t="shared" si="28"/>
        <v/>
      </c>
    </row>
    <row r="30" spans="1:55" ht="51" hidden="1" x14ac:dyDescent="0.25">
      <c r="A30" s="28"/>
      <c r="B30" s="9" t="s">
        <v>52</v>
      </c>
      <c r="C30" s="29"/>
      <c r="D30" s="30"/>
      <c r="E30" s="31"/>
      <c r="F30" s="31"/>
      <c r="G30" s="31"/>
      <c r="H30" s="31"/>
      <c r="I30" s="32" t="str">
        <f t="shared" si="0"/>
        <v/>
      </c>
      <c r="J30" s="32" t="str">
        <f t="shared" si="1"/>
        <v/>
      </c>
      <c r="K30" s="33" t="str">
        <f t="shared" si="2"/>
        <v/>
      </c>
      <c r="L30" s="16"/>
      <c r="M30" s="34">
        <f t="shared" si="3"/>
        <v>0</v>
      </c>
      <c r="N30" s="35">
        <f t="shared" si="4"/>
        <v>0</v>
      </c>
      <c r="O30" s="36">
        <f t="shared" si="5"/>
        <v>0</v>
      </c>
      <c r="P30" s="36">
        <f t="shared" si="6"/>
        <v>0</v>
      </c>
      <c r="Q30" s="36" t="str">
        <f t="shared" si="7"/>
        <v/>
      </c>
      <c r="R30" s="36" t="str">
        <f t="shared" si="8"/>
        <v/>
      </c>
      <c r="S30" s="37" t="str">
        <f t="shared" si="9"/>
        <v/>
      </c>
      <c r="T30" s="38" t="str">
        <f t="shared" si="10"/>
        <v/>
      </c>
      <c r="U30" s="16"/>
      <c r="V30" s="16"/>
      <c r="W30" s="16"/>
      <c r="X30" s="22" t="str">
        <f t="shared" si="11"/>
        <v/>
      </c>
      <c r="Y30" s="22" t="str">
        <f t="shared" si="12"/>
        <v/>
      </c>
      <c r="Z30" s="22" t="str">
        <f t="shared" si="13"/>
        <v/>
      </c>
      <c r="AA30" s="22" t="str">
        <f t="shared" si="14"/>
        <v/>
      </c>
      <c r="AB30" s="22" t="str">
        <f t="shared" si="15"/>
        <v/>
      </c>
      <c r="AC30" s="22" t="str">
        <f t="shared" si="16"/>
        <v/>
      </c>
      <c r="AD30" s="22" t="str">
        <f t="shared" si="17"/>
        <v/>
      </c>
      <c r="AE30" s="22" t="str">
        <f t="shared" si="18"/>
        <v/>
      </c>
      <c r="AF30" s="22" t="str">
        <f t="shared" si="19"/>
        <v/>
      </c>
      <c r="AG30" s="22" t="str">
        <f t="shared" si="20"/>
        <v/>
      </c>
      <c r="AH30" s="16"/>
      <c r="AI30" s="23" t="e">
        <f>IF(#REF!&gt;=1000,TEXT(#REF!,"0.000,00"),TEXT(#REF!,"0,00"))</f>
        <v>#REF!</v>
      </c>
      <c r="AJ30" s="23" t="str">
        <f t="shared" si="21"/>
        <v>0,00</v>
      </c>
      <c r="AK30" s="23" t="e">
        <f>IF(#REF!&gt;=1000,TEXT(#REF!,"0.000,00"),TEXT(#REF!,"0,00"))</f>
        <v>#REF!</v>
      </c>
      <c r="AL30" s="23" t="str">
        <f t="shared" si="22"/>
        <v>0,00</v>
      </c>
      <c r="AM30" s="23" t="str">
        <f t="shared" si="23"/>
        <v>0,00</v>
      </c>
      <c r="AN30" s="23" t="e">
        <f>IF(#REF!&gt;=1000,TEXT(#REF!,"0.000,00"),TEXT(#REF!,"0,00"))</f>
        <v>#REF!</v>
      </c>
      <c r="AO30" s="23" t="e">
        <f>IF(#REF!&gt;=1000,TEXT(#REF!,"0.000,00"),TEXT(#REF!,"0,00"))</f>
        <v>#REF!</v>
      </c>
      <c r="AP30" s="23" t="e">
        <f>IF(#REF!&gt;=1000,TEXT(#REF!,"0.000,00"),TEXT(#REF!,"0,00"))</f>
        <v>#REF!</v>
      </c>
      <c r="AQ30" s="23" t="e">
        <f>IF(#REF!&gt;=1000,TEXT(#REF!,"0.000,00"),TEXT(#REF!,"0,00"))</f>
        <v>#REF!</v>
      </c>
      <c r="AR30" s="23" t="e">
        <f>IF(#REF!&gt;=1000,TEXT(#REF!,"0.000,00"),TEXT(#REF!,"0,00"))</f>
        <v>#REF!</v>
      </c>
      <c r="AS30" s="16"/>
      <c r="AT30" s="24" t="e">
        <f>IF(PREENCHER!AD30="",#REF!,IF(PREENCHER!AE30="",#REF!,IF(PREENCHER!AF30="",#REF!,IF(STDEV(PREENCHER!$X30:$Z30)/AVERAGE(PREENCHER!$X30:$Z30)&gt;#REF!,IF(STDEV(PREENCHER!$Y30:$AA30)/AVERAGE(PREENCHER!$Y30:$AA30)&gt;#REF!,IF(STDEV(PREENCHER!$Z30:$AB30)/AVERAGE(PREENCHER!$Z30:$AB30)&gt;#REF!,IF(STDEV(PREENCHER!$AA30:$AC30)/AVERAGE(PREENCHER!$AA30:$AC30)&gt;#REF!,#REF!,AVERAGE(PREENCHER!$AA30:$AC30)),AVERAGE(PREENCHER!$Z30:$AB30)),AVERAGE(PREENCHER!$Y30:$AA30)),AVERAGE(PREENCHER!$X30:$Z30)))))</f>
        <v>#REF!</v>
      </c>
      <c r="AU30" s="24" t="str">
        <f t="shared" si="24"/>
        <v/>
      </c>
      <c r="AY30" s="25" t="str">
        <f t="shared" si="25"/>
        <v/>
      </c>
      <c r="AZ30" s="26" t="str">
        <f t="shared" si="26"/>
        <v/>
      </c>
      <c r="BA30" s="25" t="str">
        <f t="shared" si="27"/>
        <v/>
      </c>
      <c r="BB30" s="27" t="str">
        <f>IF(ISERROR(IF(#REF!&gt;J30,(#REF!-J30)/J30,"")),"",IF(#REF!&gt;J30,(#REF!-J30)/J30,""))</f>
        <v/>
      </c>
      <c r="BC30" s="25" t="str">
        <f t="shared" si="28"/>
        <v/>
      </c>
    </row>
    <row r="31" spans="1:55" ht="38.25" hidden="1" x14ac:dyDescent="0.25">
      <c r="A31" s="39"/>
      <c r="B31" s="9" t="s">
        <v>53</v>
      </c>
      <c r="C31" s="40"/>
      <c r="D31" s="41"/>
      <c r="E31" s="42"/>
      <c r="F31" s="42"/>
      <c r="G31" s="42"/>
      <c r="H31" s="42"/>
      <c r="I31" s="43" t="str">
        <f t="shared" si="0"/>
        <v/>
      </c>
      <c r="J31" s="43" t="str">
        <f t="shared" si="1"/>
        <v/>
      </c>
      <c r="K31" s="44" t="str">
        <f t="shared" si="2"/>
        <v/>
      </c>
      <c r="L31" s="16"/>
      <c r="M31" s="17">
        <f t="shared" si="3"/>
        <v>0</v>
      </c>
      <c r="N31" s="18">
        <f t="shared" si="4"/>
        <v>0</v>
      </c>
      <c r="O31" s="19">
        <f t="shared" si="5"/>
        <v>0</v>
      </c>
      <c r="P31" s="19">
        <f t="shared" si="6"/>
        <v>0</v>
      </c>
      <c r="Q31" s="19" t="str">
        <f t="shared" si="7"/>
        <v/>
      </c>
      <c r="R31" s="19" t="str">
        <f t="shared" si="8"/>
        <v/>
      </c>
      <c r="S31" s="20" t="str">
        <f t="shared" si="9"/>
        <v/>
      </c>
      <c r="T31" s="21" t="str">
        <f t="shared" si="10"/>
        <v/>
      </c>
      <c r="U31" s="16"/>
      <c r="V31" s="16"/>
      <c r="W31" s="16"/>
      <c r="X31" s="22" t="str">
        <f t="shared" si="11"/>
        <v/>
      </c>
      <c r="Y31" s="22" t="str">
        <f t="shared" si="12"/>
        <v/>
      </c>
      <c r="Z31" s="22" t="str">
        <f t="shared" si="13"/>
        <v/>
      </c>
      <c r="AA31" s="22" t="str">
        <f t="shared" si="14"/>
        <v/>
      </c>
      <c r="AB31" s="22" t="str">
        <f t="shared" si="15"/>
        <v/>
      </c>
      <c r="AC31" s="22" t="str">
        <f t="shared" si="16"/>
        <v/>
      </c>
      <c r="AD31" s="22" t="str">
        <f t="shared" si="17"/>
        <v/>
      </c>
      <c r="AE31" s="22" t="str">
        <f t="shared" si="18"/>
        <v/>
      </c>
      <c r="AF31" s="22" t="str">
        <f t="shared" si="19"/>
        <v/>
      </c>
      <c r="AG31" s="22" t="str">
        <f t="shared" si="20"/>
        <v/>
      </c>
      <c r="AH31" s="16"/>
      <c r="AI31" s="23" t="e">
        <f>IF(#REF!&gt;=1000,TEXT(#REF!,"0.000,00"),TEXT(#REF!,"0,00"))</f>
        <v>#REF!</v>
      </c>
      <c r="AJ31" s="23" t="str">
        <f t="shared" si="21"/>
        <v>0,00</v>
      </c>
      <c r="AK31" s="23" t="e">
        <f>IF(#REF!&gt;=1000,TEXT(#REF!,"0.000,00"),TEXT(#REF!,"0,00"))</f>
        <v>#REF!</v>
      </c>
      <c r="AL31" s="23" t="str">
        <f t="shared" si="22"/>
        <v>0,00</v>
      </c>
      <c r="AM31" s="23" t="str">
        <f t="shared" si="23"/>
        <v>0,00</v>
      </c>
      <c r="AN31" s="23" t="e">
        <f>IF(#REF!&gt;=1000,TEXT(#REF!,"0.000,00"),TEXT(#REF!,"0,00"))</f>
        <v>#REF!</v>
      </c>
      <c r="AO31" s="23" t="e">
        <f>IF(#REF!&gt;=1000,TEXT(#REF!,"0.000,00"),TEXT(#REF!,"0,00"))</f>
        <v>#REF!</v>
      </c>
      <c r="AP31" s="23" t="e">
        <f>IF(#REF!&gt;=1000,TEXT(#REF!,"0.000,00"),TEXT(#REF!,"0,00"))</f>
        <v>#REF!</v>
      </c>
      <c r="AQ31" s="23" t="e">
        <f>IF(#REF!&gt;=1000,TEXT(#REF!,"0.000,00"),TEXT(#REF!,"0,00"))</f>
        <v>#REF!</v>
      </c>
      <c r="AR31" s="23" t="e">
        <f>IF(#REF!&gt;=1000,TEXT(#REF!,"0.000,00"),TEXT(#REF!,"0,00"))</f>
        <v>#REF!</v>
      </c>
      <c r="AS31" s="16"/>
      <c r="AT31" s="24" t="e">
        <f>IF(PREENCHER!AD31="",#REF!,IF(PREENCHER!AE31="",#REF!,IF(PREENCHER!AF31="",#REF!,IF(STDEV(PREENCHER!$X31:$Z31)/AVERAGE(PREENCHER!$X31:$Z31)&gt;#REF!,IF(STDEV(PREENCHER!$Y31:$AA31)/AVERAGE(PREENCHER!$Y31:$AA31)&gt;#REF!,IF(STDEV(PREENCHER!$Z31:$AB31)/AVERAGE(PREENCHER!$Z31:$AB31)&gt;#REF!,IF(STDEV(PREENCHER!$AA31:$AC31)/AVERAGE(PREENCHER!$AA31:$AC31)&gt;#REF!,#REF!,AVERAGE(PREENCHER!$AA31:$AC31)),AVERAGE(PREENCHER!$Z31:$AB31)),AVERAGE(PREENCHER!$Y31:$AA31)),AVERAGE(PREENCHER!$X31:$Z31)))))</f>
        <v>#REF!</v>
      </c>
      <c r="AU31" s="24" t="str">
        <f t="shared" si="24"/>
        <v/>
      </c>
      <c r="AY31" s="25" t="str">
        <f t="shared" si="25"/>
        <v/>
      </c>
      <c r="AZ31" s="26" t="str">
        <f t="shared" si="26"/>
        <v/>
      </c>
      <c r="BA31" s="25" t="str">
        <f t="shared" si="27"/>
        <v/>
      </c>
      <c r="BB31" s="27" t="str">
        <f>IF(ISERROR(IF(#REF!&gt;J31,(#REF!-J31)/J31,"")),"",IF(#REF!&gt;J31,(#REF!-J31)/J31,""))</f>
        <v/>
      </c>
      <c r="BC31" s="25" t="str">
        <f t="shared" si="28"/>
        <v/>
      </c>
    </row>
    <row r="32" spans="1:55" ht="76.5" hidden="1" x14ac:dyDescent="0.25">
      <c r="A32" s="28"/>
      <c r="B32" s="9" t="s">
        <v>54</v>
      </c>
      <c r="C32" s="29"/>
      <c r="D32" s="30"/>
      <c r="E32" s="31"/>
      <c r="F32" s="31"/>
      <c r="G32" s="31"/>
      <c r="H32" s="31"/>
      <c r="I32" s="32" t="str">
        <f t="shared" si="0"/>
        <v/>
      </c>
      <c r="J32" s="32" t="str">
        <f t="shared" si="1"/>
        <v/>
      </c>
      <c r="K32" s="33" t="str">
        <f t="shared" si="2"/>
        <v/>
      </c>
      <c r="L32" s="16"/>
      <c r="M32" s="34">
        <f t="shared" si="3"/>
        <v>0</v>
      </c>
      <c r="N32" s="35">
        <f t="shared" si="4"/>
        <v>0</v>
      </c>
      <c r="O32" s="36">
        <f t="shared" si="5"/>
        <v>0</v>
      </c>
      <c r="P32" s="36">
        <f t="shared" si="6"/>
        <v>0</v>
      </c>
      <c r="Q32" s="36" t="str">
        <f t="shared" si="7"/>
        <v/>
      </c>
      <c r="R32" s="36" t="str">
        <f t="shared" si="8"/>
        <v/>
      </c>
      <c r="S32" s="37" t="str">
        <f t="shared" si="9"/>
        <v/>
      </c>
      <c r="T32" s="38" t="str">
        <f t="shared" si="10"/>
        <v/>
      </c>
      <c r="U32" s="16"/>
      <c r="V32" s="16"/>
      <c r="W32" s="16"/>
      <c r="X32" s="22" t="str">
        <f t="shared" si="11"/>
        <v/>
      </c>
      <c r="Y32" s="22" t="str">
        <f t="shared" si="12"/>
        <v/>
      </c>
      <c r="Z32" s="22" t="str">
        <f t="shared" si="13"/>
        <v/>
      </c>
      <c r="AA32" s="22" t="str">
        <f t="shared" si="14"/>
        <v/>
      </c>
      <c r="AB32" s="22" t="str">
        <f t="shared" si="15"/>
        <v/>
      </c>
      <c r="AC32" s="22" t="str">
        <f t="shared" si="16"/>
        <v/>
      </c>
      <c r="AD32" s="22" t="str">
        <f t="shared" si="17"/>
        <v/>
      </c>
      <c r="AE32" s="22" t="str">
        <f t="shared" si="18"/>
        <v/>
      </c>
      <c r="AF32" s="22" t="str">
        <f t="shared" si="19"/>
        <v/>
      </c>
      <c r="AG32" s="22" t="str">
        <f t="shared" si="20"/>
        <v/>
      </c>
      <c r="AH32" s="16"/>
      <c r="AI32" s="23" t="e">
        <f>IF(#REF!&gt;=1000,TEXT(#REF!,"0.000,00"),TEXT(#REF!,"0,00"))</f>
        <v>#REF!</v>
      </c>
      <c r="AJ32" s="23" t="str">
        <f t="shared" si="21"/>
        <v>0,00</v>
      </c>
      <c r="AK32" s="23" t="e">
        <f>IF(#REF!&gt;=1000,TEXT(#REF!,"0.000,00"),TEXT(#REF!,"0,00"))</f>
        <v>#REF!</v>
      </c>
      <c r="AL32" s="23" t="str">
        <f t="shared" si="22"/>
        <v>0,00</v>
      </c>
      <c r="AM32" s="23" t="str">
        <f t="shared" si="23"/>
        <v>0,00</v>
      </c>
      <c r="AN32" s="23" t="e">
        <f>IF(#REF!&gt;=1000,TEXT(#REF!,"0.000,00"),TEXT(#REF!,"0,00"))</f>
        <v>#REF!</v>
      </c>
      <c r="AO32" s="23" t="e">
        <f>IF(#REF!&gt;=1000,TEXT(#REF!,"0.000,00"),TEXT(#REF!,"0,00"))</f>
        <v>#REF!</v>
      </c>
      <c r="AP32" s="23" t="e">
        <f>IF(#REF!&gt;=1000,TEXT(#REF!,"0.000,00"),TEXT(#REF!,"0,00"))</f>
        <v>#REF!</v>
      </c>
      <c r="AQ32" s="23" t="e">
        <f>IF(#REF!&gt;=1000,TEXT(#REF!,"0.000,00"),TEXT(#REF!,"0,00"))</f>
        <v>#REF!</v>
      </c>
      <c r="AR32" s="23" t="e">
        <f>IF(#REF!&gt;=1000,TEXT(#REF!,"0.000,00"),TEXT(#REF!,"0,00"))</f>
        <v>#REF!</v>
      </c>
      <c r="AS32" s="16"/>
      <c r="AT32" s="24" t="e">
        <f>IF(PREENCHER!AD32="",#REF!,IF(PREENCHER!AE32="",#REF!,IF(PREENCHER!AF32="",#REF!,IF(STDEV(PREENCHER!$X32:$Z32)/AVERAGE(PREENCHER!$X32:$Z32)&gt;#REF!,IF(STDEV(PREENCHER!$Y32:$AA32)/AVERAGE(PREENCHER!$Y32:$AA32)&gt;#REF!,IF(STDEV(PREENCHER!$Z32:$AB32)/AVERAGE(PREENCHER!$Z32:$AB32)&gt;#REF!,IF(STDEV(PREENCHER!$AA32:$AC32)/AVERAGE(PREENCHER!$AA32:$AC32)&gt;#REF!,#REF!,AVERAGE(PREENCHER!$AA32:$AC32)),AVERAGE(PREENCHER!$Z32:$AB32)),AVERAGE(PREENCHER!$Y32:$AA32)),AVERAGE(PREENCHER!$X32:$Z32)))))</f>
        <v>#REF!</v>
      </c>
      <c r="AU32" s="24" t="str">
        <f t="shared" si="24"/>
        <v/>
      </c>
      <c r="AY32" s="25" t="str">
        <f t="shared" si="25"/>
        <v/>
      </c>
      <c r="AZ32" s="26" t="str">
        <f t="shared" si="26"/>
        <v/>
      </c>
      <c r="BA32" s="25" t="str">
        <f t="shared" si="27"/>
        <v/>
      </c>
      <c r="BB32" s="27" t="str">
        <f>IF(ISERROR(IF(#REF!&gt;J32,(#REF!-J32)/J32,"")),"",IF(#REF!&gt;J32,(#REF!-J32)/J32,""))</f>
        <v/>
      </c>
      <c r="BC32" s="25" t="str">
        <f t="shared" si="28"/>
        <v/>
      </c>
    </row>
    <row r="33" spans="1:55" ht="51" hidden="1" x14ac:dyDescent="0.25">
      <c r="A33" s="39"/>
      <c r="B33" s="9" t="s">
        <v>52</v>
      </c>
      <c r="C33" s="40"/>
      <c r="D33" s="41"/>
      <c r="E33" s="42"/>
      <c r="F33" s="42"/>
      <c r="G33" s="42"/>
      <c r="H33" s="42"/>
      <c r="I33" s="43" t="str">
        <f t="shared" si="0"/>
        <v/>
      </c>
      <c r="J33" s="43" t="str">
        <f t="shared" si="1"/>
        <v/>
      </c>
      <c r="K33" s="44" t="str">
        <f t="shared" si="2"/>
        <v/>
      </c>
      <c r="L33" s="16"/>
      <c r="M33" s="17">
        <f t="shared" si="3"/>
        <v>0</v>
      </c>
      <c r="N33" s="18">
        <f t="shared" si="4"/>
        <v>0</v>
      </c>
      <c r="O33" s="19">
        <f t="shared" si="5"/>
        <v>0</v>
      </c>
      <c r="P33" s="19">
        <f t="shared" si="6"/>
        <v>0</v>
      </c>
      <c r="Q33" s="19" t="str">
        <f t="shared" si="7"/>
        <v/>
      </c>
      <c r="R33" s="19" t="str">
        <f t="shared" si="8"/>
        <v/>
      </c>
      <c r="S33" s="20" t="str">
        <f t="shared" si="9"/>
        <v/>
      </c>
      <c r="T33" s="21" t="str">
        <f t="shared" si="10"/>
        <v/>
      </c>
      <c r="U33" s="16"/>
      <c r="V33" s="16"/>
      <c r="W33" s="16"/>
      <c r="X33" s="22" t="str">
        <f t="shared" si="11"/>
        <v/>
      </c>
      <c r="Y33" s="22" t="str">
        <f t="shared" si="12"/>
        <v/>
      </c>
      <c r="Z33" s="22" t="str">
        <f t="shared" si="13"/>
        <v/>
      </c>
      <c r="AA33" s="22" t="str">
        <f t="shared" si="14"/>
        <v/>
      </c>
      <c r="AB33" s="22" t="str">
        <f t="shared" si="15"/>
        <v/>
      </c>
      <c r="AC33" s="22" t="str">
        <f t="shared" si="16"/>
        <v/>
      </c>
      <c r="AD33" s="22" t="str">
        <f t="shared" si="17"/>
        <v/>
      </c>
      <c r="AE33" s="22" t="str">
        <f t="shared" si="18"/>
        <v/>
      </c>
      <c r="AF33" s="22" t="str">
        <f t="shared" si="19"/>
        <v/>
      </c>
      <c r="AG33" s="22" t="str">
        <f t="shared" si="20"/>
        <v/>
      </c>
      <c r="AH33" s="16"/>
      <c r="AI33" s="23" t="e">
        <f>IF(#REF!&gt;=1000,TEXT(#REF!,"0.000,00"),TEXT(#REF!,"0,00"))</f>
        <v>#REF!</v>
      </c>
      <c r="AJ33" s="23" t="str">
        <f t="shared" si="21"/>
        <v>0,00</v>
      </c>
      <c r="AK33" s="23" t="e">
        <f>IF(#REF!&gt;=1000,TEXT(#REF!,"0.000,00"),TEXT(#REF!,"0,00"))</f>
        <v>#REF!</v>
      </c>
      <c r="AL33" s="23" t="str">
        <f t="shared" si="22"/>
        <v>0,00</v>
      </c>
      <c r="AM33" s="23" t="str">
        <f t="shared" si="23"/>
        <v>0,00</v>
      </c>
      <c r="AN33" s="23" t="e">
        <f>IF(#REF!&gt;=1000,TEXT(#REF!,"0.000,00"),TEXT(#REF!,"0,00"))</f>
        <v>#REF!</v>
      </c>
      <c r="AO33" s="23" t="e">
        <f>IF(#REF!&gt;=1000,TEXT(#REF!,"0.000,00"),TEXT(#REF!,"0,00"))</f>
        <v>#REF!</v>
      </c>
      <c r="AP33" s="23" t="e">
        <f>IF(#REF!&gt;=1000,TEXT(#REF!,"0.000,00"),TEXT(#REF!,"0,00"))</f>
        <v>#REF!</v>
      </c>
      <c r="AQ33" s="23" t="e">
        <f>IF(#REF!&gt;=1000,TEXT(#REF!,"0.000,00"),TEXT(#REF!,"0,00"))</f>
        <v>#REF!</v>
      </c>
      <c r="AR33" s="23" t="e">
        <f>IF(#REF!&gt;=1000,TEXT(#REF!,"0.000,00"),TEXT(#REF!,"0,00"))</f>
        <v>#REF!</v>
      </c>
      <c r="AS33" s="16"/>
      <c r="AT33" s="24" t="e">
        <f>IF(PREENCHER!AD33="",#REF!,IF(PREENCHER!AE33="",#REF!,IF(PREENCHER!AF33="",#REF!,IF(STDEV(PREENCHER!$X33:$Z33)/AVERAGE(PREENCHER!$X33:$Z33)&gt;#REF!,IF(STDEV(PREENCHER!$Y33:$AA33)/AVERAGE(PREENCHER!$Y33:$AA33)&gt;#REF!,IF(STDEV(PREENCHER!$Z33:$AB33)/AVERAGE(PREENCHER!$Z33:$AB33)&gt;#REF!,IF(STDEV(PREENCHER!$AA33:$AC33)/AVERAGE(PREENCHER!$AA33:$AC33)&gt;#REF!,#REF!,AVERAGE(PREENCHER!$AA33:$AC33)),AVERAGE(PREENCHER!$Z33:$AB33)),AVERAGE(PREENCHER!$Y33:$AA33)),AVERAGE(PREENCHER!$X33:$Z33)))))</f>
        <v>#REF!</v>
      </c>
      <c r="AU33" s="24" t="str">
        <f t="shared" si="24"/>
        <v/>
      </c>
      <c r="AY33" s="25" t="str">
        <f t="shared" si="25"/>
        <v/>
      </c>
      <c r="AZ33" s="26" t="str">
        <f t="shared" si="26"/>
        <v/>
      </c>
      <c r="BA33" s="25" t="str">
        <f t="shared" si="27"/>
        <v/>
      </c>
      <c r="BB33" s="27" t="str">
        <f>IF(ISERROR(IF(#REF!&gt;J33,(#REF!-J33)/J33,"")),"",IF(#REF!&gt;J33,(#REF!-J33)/J33,""))</f>
        <v/>
      </c>
      <c r="BC33" s="25" t="str">
        <f t="shared" si="28"/>
        <v/>
      </c>
    </row>
    <row r="34" spans="1:55" ht="38.25" hidden="1" x14ac:dyDescent="0.25">
      <c r="A34" s="28"/>
      <c r="B34" s="9" t="s">
        <v>53</v>
      </c>
      <c r="C34" s="29"/>
      <c r="D34" s="30"/>
      <c r="E34" s="31"/>
      <c r="F34" s="31"/>
      <c r="G34" s="31"/>
      <c r="H34" s="31"/>
      <c r="I34" s="32" t="str">
        <f t="shared" si="0"/>
        <v/>
      </c>
      <c r="J34" s="32" t="str">
        <f t="shared" si="1"/>
        <v/>
      </c>
      <c r="K34" s="33" t="str">
        <f t="shared" si="2"/>
        <v/>
      </c>
      <c r="L34" s="16"/>
      <c r="M34" s="34">
        <f t="shared" si="3"/>
        <v>0</v>
      </c>
      <c r="N34" s="35">
        <f t="shared" si="4"/>
        <v>0</v>
      </c>
      <c r="O34" s="36">
        <f t="shared" si="5"/>
        <v>0</v>
      </c>
      <c r="P34" s="36">
        <f t="shared" si="6"/>
        <v>0</v>
      </c>
      <c r="Q34" s="36" t="str">
        <f t="shared" si="7"/>
        <v/>
      </c>
      <c r="R34" s="36" t="str">
        <f t="shared" si="8"/>
        <v/>
      </c>
      <c r="S34" s="37" t="str">
        <f t="shared" si="9"/>
        <v/>
      </c>
      <c r="T34" s="38" t="str">
        <f t="shared" si="10"/>
        <v/>
      </c>
      <c r="U34" s="16"/>
      <c r="V34" s="16"/>
      <c r="W34" s="16"/>
      <c r="X34" s="22" t="str">
        <f t="shared" si="11"/>
        <v/>
      </c>
      <c r="Y34" s="22" t="str">
        <f t="shared" si="12"/>
        <v/>
      </c>
      <c r="Z34" s="22" t="str">
        <f t="shared" si="13"/>
        <v/>
      </c>
      <c r="AA34" s="22" t="str">
        <f t="shared" si="14"/>
        <v/>
      </c>
      <c r="AB34" s="22" t="str">
        <f t="shared" si="15"/>
        <v/>
      </c>
      <c r="AC34" s="22" t="str">
        <f t="shared" si="16"/>
        <v/>
      </c>
      <c r="AD34" s="22" t="str">
        <f t="shared" si="17"/>
        <v/>
      </c>
      <c r="AE34" s="22" t="str">
        <f t="shared" si="18"/>
        <v/>
      </c>
      <c r="AF34" s="22" t="str">
        <f t="shared" si="19"/>
        <v/>
      </c>
      <c r="AG34" s="22" t="str">
        <f t="shared" si="20"/>
        <v/>
      </c>
      <c r="AH34" s="16"/>
      <c r="AI34" s="23" t="e">
        <f>IF(#REF!&gt;=1000,TEXT(#REF!,"0.000,00"),TEXT(#REF!,"0,00"))</f>
        <v>#REF!</v>
      </c>
      <c r="AJ34" s="23" t="str">
        <f t="shared" si="21"/>
        <v>0,00</v>
      </c>
      <c r="AK34" s="23" t="e">
        <f>IF(#REF!&gt;=1000,TEXT(#REF!,"0.000,00"),TEXT(#REF!,"0,00"))</f>
        <v>#REF!</v>
      </c>
      <c r="AL34" s="23" t="str">
        <f t="shared" si="22"/>
        <v>0,00</v>
      </c>
      <c r="AM34" s="23" t="str">
        <f t="shared" si="23"/>
        <v>0,00</v>
      </c>
      <c r="AN34" s="23" t="e">
        <f>IF(#REF!&gt;=1000,TEXT(#REF!,"0.000,00"),TEXT(#REF!,"0,00"))</f>
        <v>#REF!</v>
      </c>
      <c r="AO34" s="23" t="e">
        <f>IF(#REF!&gt;=1000,TEXT(#REF!,"0.000,00"),TEXT(#REF!,"0,00"))</f>
        <v>#REF!</v>
      </c>
      <c r="AP34" s="23" t="e">
        <f>IF(#REF!&gt;=1000,TEXT(#REF!,"0.000,00"),TEXT(#REF!,"0,00"))</f>
        <v>#REF!</v>
      </c>
      <c r="AQ34" s="23" t="e">
        <f>IF(#REF!&gt;=1000,TEXT(#REF!,"0.000,00"),TEXT(#REF!,"0,00"))</f>
        <v>#REF!</v>
      </c>
      <c r="AR34" s="23" t="e">
        <f>IF(#REF!&gt;=1000,TEXT(#REF!,"0.000,00"),TEXT(#REF!,"0,00"))</f>
        <v>#REF!</v>
      </c>
      <c r="AS34" s="16"/>
      <c r="AT34" s="24" t="e">
        <f>IF(PREENCHER!AD34="",#REF!,IF(PREENCHER!AE34="",#REF!,IF(PREENCHER!AF34="",#REF!,IF(STDEV(PREENCHER!$X34:$Z34)/AVERAGE(PREENCHER!$X34:$Z34)&gt;#REF!,IF(STDEV(PREENCHER!$Y34:$AA34)/AVERAGE(PREENCHER!$Y34:$AA34)&gt;#REF!,IF(STDEV(PREENCHER!$Z34:$AB34)/AVERAGE(PREENCHER!$Z34:$AB34)&gt;#REF!,IF(STDEV(PREENCHER!$AA34:$AC34)/AVERAGE(PREENCHER!$AA34:$AC34)&gt;#REF!,#REF!,AVERAGE(PREENCHER!$AA34:$AC34)),AVERAGE(PREENCHER!$Z34:$AB34)),AVERAGE(PREENCHER!$Y34:$AA34)),AVERAGE(PREENCHER!$X34:$Z34)))))</f>
        <v>#REF!</v>
      </c>
      <c r="AU34" s="24" t="str">
        <f t="shared" si="24"/>
        <v/>
      </c>
      <c r="AY34" s="25" t="str">
        <f t="shared" si="25"/>
        <v/>
      </c>
      <c r="AZ34" s="26" t="str">
        <f t="shared" si="26"/>
        <v/>
      </c>
      <c r="BA34" s="25" t="str">
        <f t="shared" si="27"/>
        <v/>
      </c>
      <c r="BB34" s="27" t="str">
        <f>IF(ISERROR(IF(#REF!&gt;J34,(#REF!-J34)/J34,"")),"",IF(#REF!&gt;J34,(#REF!-J34)/J34,""))</f>
        <v/>
      </c>
      <c r="BC34" s="25" t="str">
        <f t="shared" si="28"/>
        <v/>
      </c>
    </row>
    <row r="35" spans="1:55" ht="76.5" hidden="1" x14ac:dyDescent="0.25">
      <c r="A35" s="39"/>
      <c r="B35" s="9" t="s">
        <v>54</v>
      </c>
      <c r="C35" s="40"/>
      <c r="D35" s="41"/>
      <c r="E35" s="42"/>
      <c r="F35" s="42"/>
      <c r="G35" s="42"/>
      <c r="H35" s="42"/>
      <c r="I35" s="43" t="str">
        <f t="shared" si="0"/>
        <v/>
      </c>
      <c r="J35" s="43" t="str">
        <f t="shared" si="1"/>
        <v/>
      </c>
      <c r="K35" s="44" t="str">
        <f t="shared" si="2"/>
        <v/>
      </c>
      <c r="L35" s="16"/>
      <c r="M35" s="17">
        <f t="shared" si="3"/>
        <v>0</v>
      </c>
      <c r="N35" s="18">
        <f t="shared" si="4"/>
        <v>0</v>
      </c>
      <c r="O35" s="19">
        <f t="shared" si="5"/>
        <v>0</v>
      </c>
      <c r="P35" s="19">
        <f t="shared" si="6"/>
        <v>0</v>
      </c>
      <c r="Q35" s="19" t="str">
        <f t="shared" si="7"/>
        <v/>
      </c>
      <c r="R35" s="19" t="str">
        <f t="shared" si="8"/>
        <v/>
      </c>
      <c r="S35" s="20" t="str">
        <f t="shared" si="9"/>
        <v/>
      </c>
      <c r="T35" s="21" t="str">
        <f t="shared" si="10"/>
        <v/>
      </c>
      <c r="U35" s="16"/>
      <c r="V35" s="16"/>
      <c r="W35" s="16"/>
      <c r="X35" s="22" t="str">
        <f t="shared" si="11"/>
        <v/>
      </c>
      <c r="Y35" s="22" t="str">
        <f t="shared" si="12"/>
        <v/>
      </c>
      <c r="Z35" s="22" t="str">
        <f t="shared" si="13"/>
        <v/>
      </c>
      <c r="AA35" s="22" t="str">
        <f t="shared" si="14"/>
        <v/>
      </c>
      <c r="AB35" s="22" t="str">
        <f t="shared" si="15"/>
        <v/>
      </c>
      <c r="AC35" s="22" t="str">
        <f t="shared" si="16"/>
        <v/>
      </c>
      <c r="AD35" s="22" t="str">
        <f t="shared" si="17"/>
        <v/>
      </c>
      <c r="AE35" s="22" t="str">
        <f t="shared" si="18"/>
        <v/>
      </c>
      <c r="AF35" s="22" t="str">
        <f t="shared" si="19"/>
        <v/>
      </c>
      <c r="AG35" s="22" t="str">
        <f t="shared" si="20"/>
        <v/>
      </c>
      <c r="AH35" s="16"/>
      <c r="AI35" s="23" t="e">
        <f>IF(#REF!&gt;=1000,TEXT(#REF!,"0.000,00"),TEXT(#REF!,"0,00"))</f>
        <v>#REF!</v>
      </c>
      <c r="AJ35" s="23" t="str">
        <f t="shared" si="21"/>
        <v>0,00</v>
      </c>
      <c r="AK35" s="23" t="e">
        <f>IF(#REF!&gt;=1000,TEXT(#REF!,"0.000,00"),TEXT(#REF!,"0,00"))</f>
        <v>#REF!</v>
      </c>
      <c r="AL35" s="23" t="str">
        <f t="shared" si="22"/>
        <v>0,00</v>
      </c>
      <c r="AM35" s="23" t="str">
        <f t="shared" si="23"/>
        <v>0,00</v>
      </c>
      <c r="AN35" s="23" t="e">
        <f>IF(#REF!&gt;=1000,TEXT(#REF!,"0.000,00"),TEXT(#REF!,"0,00"))</f>
        <v>#REF!</v>
      </c>
      <c r="AO35" s="23" t="e">
        <f>IF(#REF!&gt;=1000,TEXT(#REF!,"0.000,00"),TEXT(#REF!,"0,00"))</f>
        <v>#REF!</v>
      </c>
      <c r="AP35" s="23" t="e">
        <f>IF(#REF!&gt;=1000,TEXT(#REF!,"0.000,00"),TEXT(#REF!,"0,00"))</f>
        <v>#REF!</v>
      </c>
      <c r="AQ35" s="23" t="e">
        <f>IF(#REF!&gt;=1000,TEXT(#REF!,"0.000,00"),TEXT(#REF!,"0,00"))</f>
        <v>#REF!</v>
      </c>
      <c r="AR35" s="23" t="e">
        <f>IF(#REF!&gt;=1000,TEXT(#REF!,"0.000,00"),TEXT(#REF!,"0,00"))</f>
        <v>#REF!</v>
      </c>
      <c r="AS35" s="16"/>
      <c r="AT35" s="24" t="e">
        <f>IF(PREENCHER!AD35="",#REF!,IF(PREENCHER!AE35="",#REF!,IF(PREENCHER!AF35="",#REF!,IF(STDEV(PREENCHER!$X35:$Z35)/AVERAGE(PREENCHER!$X35:$Z35)&gt;#REF!,IF(STDEV(PREENCHER!$Y35:$AA35)/AVERAGE(PREENCHER!$Y35:$AA35)&gt;#REF!,IF(STDEV(PREENCHER!$Z35:$AB35)/AVERAGE(PREENCHER!$Z35:$AB35)&gt;#REF!,IF(STDEV(PREENCHER!$AA35:$AC35)/AVERAGE(PREENCHER!$AA35:$AC35)&gt;#REF!,#REF!,AVERAGE(PREENCHER!$AA35:$AC35)),AVERAGE(PREENCHER!$Z35:$AB35)),AVERAGE(PREENCHER!$Y35:$AA35)),AVERAGE(PREENCHER!$X35:$Z35)))))</f>
        <v>#REF!</v>
      </c>
      <c r="AU35" s="24" t="str">
        <f t="shared" si="24"/>
        <v/>
      </c>
      <c r="AY35" s="25" t="str">
        <f t="shared" si="25"/>
        <v/>
      </c>
      <c r="AZ35" s="26" t="str">
        <f t="shared" si="26"/>
        <v/>
      </c>
      <c r="BA35" s="25" t="str">
        <f t="shared" si="27"/>
        <v/>
      </c>
      <c r="BB35" s="27" t="str">
        <f>IF(ISERROR(IF(#REF!&gt;J35,(#REF!-J35)/J35,"")),"",IF(#REF!&gt;J35,(#REF!-J35)/J35,""))</f>
        <v/>
      </c>
      <c r="BC35" s="25" t="str">
        <f t="shared" si="28"/>
        <v/>
      </c>
    </row>
    <row r="36" spans="1:55" ht="51" hidden="1" x14ac:dyDescent="0.25">
      <c r="A36" s="28"/>
      <c r="B36" s="9" t="s">
        <v>52</v>
      </c>
      <c r="C36" s="29"/>
      <c r="D36" s="30"/>
      <c r="E36" s="31"/>
      <c r="F36" s="31"/>
      <c r="G36" s="31"/>
      <c r="H36" s="31"/>
      <c r="I36" s="32" t="str">
        <f t="shared" si="0"/>
        <v/>
      </c>
      <c r="J36" s="32" t="str">
        <f t="shared" si="1"/>
        <v/>
      </c>
      <c r="K36" s="33" t="str">
        <f t="shared" si="2"/>
        <v/>
      </c>
      <c r="L36" s="16"/>
      <c r="M36" s="34">
        <f t="shared" si="3"/>
        <v>0</v>
      </c>
      <c r="N36" s="35">
        <f t="shared" si="4"/>
        <v>0</v>
      </c>
      <c r="O36" s="36">
        <f t="shared" si="5"/>
        <v>0</v>
      </c>
      <c r="P36" s="36">
        <f t="shared" si="6"/>
        <v>0</v>
      </c>
      <c r="Q36" s="36" t="str">
        <f t="shared" si="7"/>
        <v/>
      </c>
      <c r="R36" s="36" t="str">
        <f t="shared" si="8"/>
        <v/>
      </c>
      <c r="S36" s="37" t="str">
        <f t="shared" si="9"/>
        <v/>
      </c>
      <c r="T36" s="38" t="str">
        <f t="shared" si="10"/>
        <v/>
      </c>
      <c r="U36" s="16"/>
      <c r="V36" s="16"/>
      <c r="W36" s="16"/>
      <c r="X36" s="22" t="str">
        <f t="shared" si="11"/>
        <v/>
      </c>
      <c r="Y36" s="22" t="str">
        <f t="shared" si="12"/>
        <v/>
      </c>
      <c r="Z36" s="22" t="str">
        <f t="shared" si="13"/>
        <v/>
      </c>
      <c r="AA36" s="22" t="str">
        <f t="shared" si="14"/>
        <v/>
      </c>
      <c r="AB36" s="22" t="str">
        <f t="shared" si="15"/>
        <v/>
      </c>
      <c r="AC36" s="22" t="str">
        <f t="shared" si="16"/>
        <v/>
      </c>
      <c r="AD36" s="22" t="str">
        <f t="shared" si="17"/>
        <v/>
      </c>
      <c r="AE36" s="22" t="str">
        <f t="shared" si="18"/>
        <v/>
      </c>
      <c r="AF36" s="22" t="str">
        <f t="shared" si="19"/>
        <v/>
      </c>
      <c r="AG36" s="22" t="str">
        <f t="shared" si="20"/>
        <v/>
      </c>
      <c r="AH36" s="16"/>
      <c r="AI36" s="23" t="e">
        <f>IF(#REF!&gt;=1000,TEXT(#REF!,"0.000,00"),TEXT(#REF!,"0,00"))</f>
        <v>#REF!</v>
      </c>
      <c r="AJ36" s="23" t="str">
        <f t="shared" si="21"/>
        <v>0,00</v>
      </c>
      <c r="AK36" s="23" t="e">
        <f>IF(#REF!&gt;=1000,TEXT(#REF!,"0.000,00"),TEXT(#REF!,"0,00"))</f>
        <v>#REF!</v>
      </c>
      <c r="AL36" s="23" t="str">
        <f t="shared" si="22"/>
        <v>0,00</v>
      </c>
      <c r="AM36" s="23" t="str">
        <f t="shared" si="23"/>
        <v>0,00</v>
      </c>
      <c r="AN36" s="23" t="e">
        <f>IF(#REF!&gt;=1000,TEXT(#REF!,"0.000,00"),TEXT(#REF!,"0,00"))</f>
        <v>#REF!</v>
      </c>
      <c r="AO36" s="23" t="e">
        <f>IF(#REF!&gt;=1000,TEXT(#REF!,"0.000,00"),TEXT(#REF!,"0,00"))</f>
        <v>#REF!</v>
      </c>
      <c r="AP36" s="23" t="e">
        <f>IF(#REF!&gt;=1000,TEXT(#REF!,"0.000,00"),TEXT(#REF!,"0,00"))</f>
        <v>#REF!</v>
      </c>
      <c r="AQ36" s="23" t="e">
        <f>IF(#REF!&gt;=1000,TEXT(#REF!,"0.000,00"),TEXT(#REF!,"0,00"))</f>
        <v>#REF!</v>
      </c>
      <c r="AR36" s="23" t="e">
        <f>IF(#REF!&gt;=1000,TEXT(#REF!,"0.000,00"),TEXT(#REF!,"0,00"))</f>
        <v>#REF!</v>
      </c>
      <c r="AS36" s="16"/>
      <c r="AT36" s="24" t="e">
        <f>IF(PREENCHER!AD36="",#REF!,IF(PREENCHER!AE36="",#REF!,IF(PREENCHER!AF36="",#REF!,IF(STDEV(PREENCHER!$X36:$Z36)/AVERAGE(PREENCHER!$X36:$Z36)&gt;#REF!,IF(STDEV(PREENCHER!$Y36:$AA36)/AVERAGE(PREENCHER!$Y36:$AA36)&gt;#REF!,IF(STDEV(PREENCHER!$Z36:$AB36)/AVERAGE(PREENCHER!$Z36:$AB36)&gt;#REF!,IF(STDEV(PREENCHER!$AA36:$AC36)/AVERAGE(PREENCHER!$AA36:$AC36)&gt;#REF!,#REF!,AVERAGE(PREENCHER!$AA36:$AC36)),AVERAGE(PREENCHER!$Z36:$AB36)),AVERAGE(PREENCHER!$Y36:$AA36)),AVERAGE(PREENCHER!$X36:$Z36)))))</f>
        <v>#REF!</v>
      </c>
      <c r="AU36" s="24" t="str">
        <f t="shared" si="24"/>
        <v/>
      </c>
      <c r="AY36" s="25" t="str">
        <f t="shared" si="25"/>
        <v/>
      </c>
      <c r="AZ36" s="26" t="str">
        <f t="shared" si="26"/>
        <v/>
      </c>
      <c r="BA36" s="25" t="str">
        <f t="shared" si="27"/>
        <v/>
      </c>
      <c r="BB36" s="27" t="str">
        <f>IF(ISERROR(IF(#REF!&gt;J36,(#REF!-J36)/J36,"")),"",IF(#REF!&gt;J36,(#REF!-J36)/J36,""))</f>
        <v/>
      </c>
      <c r="BC36" s="25" t="str">
        <f t="shared" si="28"/>
        <v/>
      </c>
    </row>
    <row r="37" spans="1:55" ht="38.25" hidden="1" x14ac:dyDescent="0.25">
      <c r="A37" s="39"/>
      <c r="B37" s="9" t="s">
        <v>53</v>
      </c>
      <c r="C37" s="40"/>
      <c r="D37" s="41"/>
      <c r="E37" s="42"/>
      <c r="F37" s="42"/>
      <c r="G37" s="42"/>
      <c r="H37" s="42"/>
      <c r="I37" s="43" t="str">
        <f t="shared" si="0"/>
        <v/>
      </c>
      <c r="J37" s="43" t="str">
        <f t="shared" si="1"/>
        <v/>
      </c>
      <c r="K37" s="44" t="str">
        <f t="shared" si="2"/>
        <v/>
      </c>
      <c r="L37" s="16"/>
      <c r="M37" s="17">
        <f t="shared" si="3"/>
        <v>0</v>
      </c>
      <c r="N37" s="18">
        <f t="shared" si="4"/>
        <v>0</v>
      </c>
      <c r="O37" s="19">
        <f t="shared" si="5"/>
        <v>0</v>
      </c>
      <c r="P37" s="19">
        <f t="shared" si="6"/>
        <v>0</v>
      </c>
      <c r="Q37" s="19" t="str">
        <f t="shared" si="7"/>
        <v/>
      </c>
      <c r="R37" s="19" t="str">
        <f t="shared" si="8"/>
        <v/>
      </c>
      <c r="S37" s="20" t="str">
        <f t="shared" si="9"/>
        <v/>
      </c>
      <c r="T37" s="21" t="str">
        <f t="shared" si="10"/>
        <v/>
      </c>
      <c r="U37" s="16"/>
      <c r="V37" s="16"/>
      <c r="W37" s="16"/>
      <c r="X37" s="22" t="str">
        <f t="shared" si="11"/>
        <v/>
      </c>
      <c r="Y37" s="22" t="str">
        <f t="shared" si="12"/>
        <v/>
      </c>
      <c r="Z37" s="22" t="str">
        <f t="shared" si="13"/>
        <v/>
      </c>
      <c r="AA37" s="22" t="str">
        <f t="shared" si="14"/>
        <v/>
      </c>
      <c r="AB37" s="22" t="str">
        <f t="shared" si="15"/>
        <v/>
      </c>
      <c r="AC37" s="22" t="str">
        <f t="shared" si="16"/>
        <v/>
      </c>
      <c r="AD37" s="22" t="str">
        <f t="shared" si="17"/>
        <v/>
      </c>
      <c r="AE37" s="22" t="str">
        <f t="shared" si="18"/>
        <v/>
      </c>
      <c r="AF37" s="22" t="str">
        <f t="shared" si="19"/>
        <v/>
      </c>
      <c r="AG37" s="22" t="str">
        <f t="shared" si="20"/>
        <v/>
      </c>
      <c r="AH37" s="16"/>
      <c r="AI37" s="23" t="e">
        <f>IF(#REF!&gt;=1000,TEXT(#REF!,"0.000,00"),TEXT(#REF!,"0,00"))</f>
        <v>#REF!</v>
      </c>
      <c r="AJ37" s="23" t="str">
        <f t="shared" si="21"/>
        <v>0,00</v>
      </c>
      <c r="AK37" s="23" t="e">
        <f>IF(#REF!&gt;=1000,TEXT(#REF!,"0.000,00"),TEXT(#REF!,"0,00"))</f>
        <v>#REF!</v>
      </c>
      <c r="AL37" s="23" t="str">
        <f t="shared" si="22"/>
        <v>0,00</v>
      </c>
      <c r="AM37" s="23" t="str">
        <f t="shared" si="23"/>
        <v>0,00</v>
      </c>
      <c r="AN37" s="23" t="e">
        <f>IF(#REF!&gt;=1000,TEXT(#REF!,"0.000,00"),TEXT(#REF!,"0,00"))</f>
        <v>#REF!</v>
      </c>
      <c r="AO37" s="23" t="e">
        <f>IF(#REF!&gt;=1000,TEXT(#REF!,"0.000,00"),TEXT(#REF!,"0,00"))</f>
        <v>#REF!</v>
      </c>
      <c r="AP37" s="23" t="e">
        <f>IF(#REF!&gt;=1000,TEXT(#REF!,"0.000,00"),TEXT(#REF!,"0,00"))</f>
        <v>#REF!</v>
      </c>
      <c r="AQ37" s="23" t="e">
        <f>IF(#REF!&gt;=1000,TEXT(#REF!,"0.000,00"),TEXT(#REF!,"0,00"))</f>
        <v>#REF!</v>
      </c>
      <c r="AR37" s="23" t="e">
        <f>IF(#REF!&gt;=1000,TEXT(#REF!,"0.000,00"),TEXT(#REF!,"0,00"))</f>
        <v>#REF!</v>
      </c>
      <c r="AS37" s="16"/>
      <c r="AT37" s="24" t="e">
        <f>IF(PREENCHER!AD37="",#REF!,IF(PREENCHER!AE37="",#REF!,IF(PREENCHER!AF37="",#REF!,IF(STDEV(PREENCHER!$X37:$Z37)/AVERAGE(PREENCHER!$X37:$Z37)&gt;#REF!,IF(STDEV(PREENCHER!$Y37:$AA37)/AVERAGE(PREENCHER!$Y37:$AA37)&gt;#REF!,IF(STDEV(PREENCHER!$Z37:$AB37)/AVERAGE(PREENCHER!$Z37:$AB37)&gt;#REF!,IF(STDEV(PREENCHER!$AA37:$AC37)/AVERAGE(PREENCHER!$AA37:$AC37)&gt;#REF!,#REF!,AVERAGE(PREENCHER!$AA37:$AC37)),AVERAGE(PREENCHER!$Z37:$AB37)),AVERAGE(PREENCHER!$Y37:$AA37)),AVERAGE(PREENCHER!$X37:$Z37)))))</f>
        <v>#REF!</v>
      </c>
      <c r="AU37" s="24" t="str">
        <f t="shared" si="24"/>
        <v/>
      </c>
      <c r="AY37" s="25" t="str">
        <f t="shared" si="25"/>
        <v/>
      </c>
      <c r="AZ37" s="26" t="str">
        <f t="shared" si="26"/>
        <v/>
      </c>
      <c r="BA37" s="25" t="str">
        <f t="shared" si="27"/>
        <v/>
      </c>
      <c r="BB37" s="27" t="str">
        <f>IF(ISERROR(IF(#REF!&gt;J37,(#REF!-J37)/J37,"")),"",IF(#REF!&gt;J37,(#REF!-J37)/J37,""))</f>
        <v/>
      </c>
      <c r="BC37" s="25" t="str">
        <f t="shared" si="28"/>
        <v/>
      </c>
    </row>
    <row r="38" spans="1:55" ht="76.5" hidden="1" x14ac:dyDescent="0.25">
      <c r="A38" s="28"/>
      <c r="B38" s="9" t="s">
        <v>54</v>
      </c>
      <c r="C38" s="29"/>
      <c r="D38" s="30"/>
      <c r="E38" s="31"/>
      <c r="F38" s="31"/>
      <c r="G38" s="31"/>
      <c r="H38" s="31"/>
      <c r="I38" s="32" t="str">
        <f t="shared" si="0"/>
        <v/>
      </c>
      <c r="J38" s="32" t="str">
        <f t="shared" si="1"/>
        <v/>
      </c>
      <c r="K38" s="33" t="str">
        <f t="shared" si="2"/>
        <v/>
      </c>
      <c r="L38" s="16"/>
      <c r="M38" s="34">
        <f t="shared" si="3"/>
        <v>0</v>
      </c>
      <c r="N38" s="35">
        <f t="shared" si="4"/>
        <v>0</v>
      </c>
      <c r="O38" s="36">
        <f t="shared" si="5"/>
        <v>0</v>
      </c>
      <c r="P38" s="36">
        <f t="shared" si="6"/>
        <v>0</v>
      </c>
      <c r="Q38" s="36" t="str">
        <f t="shared" si="7"/>
        <v/>
      </c>
      <c r="R38" s="36" t="str">
        <f t="shared" si="8"/>
        <v/>
      </c>
      <c r="S38" s="37" t="str">
        <f t="shared" si="9"/>
        <v/>
      </c>
      <c r="T38" s="38" t="str">
        <f t="shared" si="10"/>
        <v/>
      </c>
      <c r="U38" s="16"/>
      <c r="V38" s="16"/>
      <c r="W38" s="16"/>
      <c r="X38" s="22" t="str">
        <f t="shared" si="11"/>
        <v/>
      </c>
      <c r="Y38" s="22" t="str">
        <f t="shared" si="12"/>
        <v/>
      </c>
      <c r="Z38" s="22" t="str">
        <f t="shared" si="13"/>
        <v/>
      </c>
      <c r="AA38" s="22" t="str">
        <f t="shared" si="14"/>
        <v/>
      </c>
      <c r="AB38" s="22" t="str">
        <f t="shared" si="15"/>
        <v/>
      </c>
      <c r="AC38" s="22" t="str">
        <f t="shared" si="16"/>
        <v/>
      </c>
      <c r="AD38" s="22" t="str">
        <f t="shared" si="17"/>
        <v/>
      </c>
      <c r="AE38" s="22" t="str">
        <f t="shared" si="18"/>
        <v/>
      </c>
      <c r="AF38" s="22" t="str">
        <f t="shared" si="19"/>
        <v/>
      </c>
      <c r="AG38" s="22" t="str">
        <f t="shared" si="20"/>
        <v/>
      </c>
      <c r="AH38" s="16"/>
      <c r="AI38" s="23" t="e">
        <f>IF(#REF!&gt;=1000,TEXT(#REF!,"0.000,00"),TEXT(#REF!,"0,00"))</f>
        <v>#REF!</v>
      </c>
      <c r="AJ38" s="23" t="str">
        <f t="shared" si="21"/>
        <v>0,00</v>
      </c>
      <c r="AK38" s="23" t="e">
        <f>IF(#REF!&gt;=1000,TEXT(#REF!,"0.000,00"),TEXT(#REF!,"0,00"))</f>
        <v>#REF!</v>
      </c>
      <c r="AL38" s="23" t="str">
        <f t="shared" si="22"/>
        <v>0,00</v>
      </c>
      <c r="AM38" s="23" t="str">
        <f t="shared" si="23"/>
        <v>0,00</v>
      </c>
      <c r="AN38" s="23" t="e">
        <f>IF(#REF!&gt;=1000,TEXT(#REF!,"0.000,00"),TEXT(#REF!,"0,00"))</f>
        <v>#REF!</v>
      </c>
      <c r="AO38" s="23" t="e">
        <f>IF(#REF!&gt;=1000,TEXT(#REF!,"0.000,00"),TEXT(#REF!,"0,00"))</f>
        <v>#REF!</v>
      </c>
      <c r="AP38" s="23" t="e">
        <f>IF(#REF!&gt;=1000,TEXT(#REF!,"0.000,00"),TEXT(#REF!,"0,00"))</f>
        <v>#REF!</v>
      </c>
      <c r="AQ38" s="23" t="e">
        <f>IF(#REF!&gt;=1000,TEXT(#REF!,"0.000,00"),TEXT(#REF!,"0,00"))</f>
        <v>#REF!</v>
      </c>
      <c r="AR38" s="23" t="e">
        <f>IF(#REF!&gt;=1000,TEXT(#REF!,"0.000,00"),TEXT(#REF!,"0,00"))</f>
        <v>#REF!</v>
      </c>
      <c r="AS38" s="16"/>
      <c r="AT38" s="24" t="e">
        <f>IF(PREENCHER!AD38="",#REF!,IF(PREENCHER!AE38="",#REF!,IF(PREENCHER!AF38="",#REF!,IF(STDEV(PREENCHER!$X38:$Z38)/AVERAGE(PREENCHER!$X38:$Z38)&gt;#REF!,IF(STDEV(PREENCHER!$Y38:$AA38)/AVERAGE(PREENCHER!$Y38:$AA38)&gt;#REF!,IF(STDEV(PREENCHER!$Z38:$AB38)/AVERAGE(PREENCHER!$Z38:$AB38)&gt;#REF!,IF(STDEV(PREENCHER!$AA38:$AC38)/AVERAGE(PREENCHER!$AA38:$AC38)&gt;#REF!,#REF!,AVERAGE(PREENCHER!$AA38:$AC38)),AVERAGE(PREENCHER!$Z38:$AB38)),AVERAGE(PREENCHER!$Y38:$AA38)),AVERAGE(PREENCHER!$X38:$Z38)))))</f>
        <v>#REF!</v>
      </c>
      <c r="AU38" s="24" t="str">
        <f t="shared" si="24"/>
        <v/>
      </c>
      <c r="AY38" s="25" t="str">
        <f t="shared" si="25"/>
        <v/>
      </c>
      <c r="AZ38" s="26" t="str">
        <f t="shared" si="26"/>
        <v/>
      </c>
      <c r="BA38" s="25" t="str">
        <f t="shared" si="27"/>
        <v/>
      </c>
      <c r="BB38" s="27" t="str">
        <f>IF(ISERROR(IF(#REF!&gt;J38,(#REF!-J38)/J38,"")),"",IF(#REF!&gt;J38,(#REF!-J38)/J38,""))</f>
        <v/>
      </c>
      <c r="BC38" s="25" t="str">
        <f t="shared" si="28"/>
        <v/>
      </c>
    </row>
    <row r="39" spans="1:55" ht="51" hidden="1" x14ac:dyDescent="0.25">
      <c r="A39" s="39"/>
      <c r="B39" s="9" t="s">
        <v>52</v>
      </c>
      <c r="C39" s="40"/>
      <c r="D39" s="41"/>
      <c r="E39" s="42"/>
      <c r="F39" s="42"/>
      <c r="G39" s="42"/>
      <c r="H39" s="42"/>
      <c r="I39" s="43" t="str">
        <f t="shared" si="0"/>
        <v/>
      </c>
      <c r="J39" s="43" t="str">
        <f t="shared" si="1"/>
        <v/>
      </c>
      <c r="K39" s="44" t="str">
        <f t="shared" si="2"/>
        <v/>
      </c>
      <c r="L39" s="16"/>
      <c r="M39" s="17">
        <f t="shared" si="3"/>
        <v>0</v>
      </c>
      <c r="N39" s="18">
        <f t="shared" si="4"/>
        <v>0</v>
      </c>
      <c r="O39" s="19">
        <f t="shared" si="5"/>
        <v>0</v>
      </c>
      <c r="P39" s="19">
        <f t="shared" si="6"/>
        <v>0</v>
      </c>
      <c r="Q39" s="19" t="str">
        <f t="shared" si="7"/>
        <v/>
      </c>
      <c r="R39" s="19" t="str">
        <f t="shared" si="8"/>
        <v/>
      </c>
      <c r="S39" s="20" t="str">
        <f t="shared" si="9"/>
        <v/>
      </c>
      <c r="T39" s="21" t="str">
        <f t="shared" si="10"/>
        <v/>
      </c>
      <c r="U39" s="16"/>
      <c r="V39" s="16"/>
      <c r="W39" s="16"/>
      <c r="X39" s="22" t="str">
        <f t="shared" si="11"/>
        <v/>
      </c>
      <c r="Y39" s="22" t="str">
        <f t="shared" si="12"/>
        <v/>
      </c>
      <c r="Z39" s="22" t="str">
        <f t="shared" si="13"/>
        <v/>
      </c>
      <c r="AA39" s="22" t="str">
        <f t="shared" si="14"/>
        <v/>
      </c>
      <c r="AB39" s="22" t="str">
        <f t="shared" si="15"/>
        <v/>
      </c>
      <c r="AC39" s="22" t="str">
        <f t="shared" si="16"/>
        <v/>
      </c>
      <c r="AD39" s="22" t="str">
        <f t="shared" si="17"/>
        <v/>
      </c>
      <c r="AE39" s="22" t="str">
        <f t="shared" si="18"/>
        <v/>
      </c>
      <c r="AF39" s="22" t="str">
        <f t="shared" si="19"/>
        <v/>
      </c>
      <c r="AG39" s="22" t="str">
        <f t="shared" si="20"/>
        <v/>
      </c>
      <c r="AH39" s="16"/>
      <c r="AI39" s="23" t="e">
        <f>IF(#REF!&gt;=1000,TEXT(#REF!,"0.000,00"),TEXT(#REF!,"0,00"))</f>
        <v>#REF!</v>
      </c>
      <c r="AJ39" s="23" t="str">
        <f t="shared" si="21"/>
        <v>0,00</v>
      </c>
      <c r="AK39" s="23" t="e">
        <f>IF(#REF!&gt;=1000,TEXT(#REF!,"0.000,00"),TEXT(#REF!,"0,00"))</f>
        <v>#REF!</v>
      </c>
      <c r="AL39" s="23" t="str">
        <f t="shared" si="22"/>
        <v>0,00</v>
      </c>
      <c r="AM39" s="23" t="str">
        <f t="shared" si="23"/>
        <v>0,00</v>
      </c>
      <c r="AN39" s="23" t="e">
        <f>IF(#REF!&gt;=1000,TEXT(#REF!,"0.000,00"),TEXT(#REF!,"0,00"))</f>
        <v>#REF!</v>
      </c>
      <c r="AO39" s="23" t="e">
        <f>IF(#REF!&gt;=1000,TEXT(#REF!,"0.000,00"),TEXT(#REF!,"0,00"))</f>
        <v>#REF!</v>
      </c>
      <c r="AP39" s="23" t="e">
        <f>IF(#REF!&gt;=1000,TEXT(#REF!,"0.000,00"),TEXT(#REF!,"0,00"))</f>
        <v>#REF!</v>
      </c>
      <c r="AQ39" s="23" t="e">
        <f>IF(#REF!&gt;=1000,TEXT(#REF!,"0.000,00"),TEXT(#REF!,"0,00"))</f>
        <v>#REF!</v>
      </c>
      <c r="AR39" s="23" t="e">
        <f>IF(#REF!&gt;=1000,TEXT(#REF!,"0.000,00"),TEXT(#REF!,"0,00"))</f>
        <v>#REF!</v>
      </c>
      <c r="AS39" s="16"/>
      <c r="AT39" s="24" t="e">
        <f>IF(PREENCHER!AD39="",#REF!,IF(PREENCHER!AE39="",#REF!,IF(PREENCHER!AF39="",#REF!,IF(STDEV(PREENCHER!$X39:$Z39)/AVERAGE(PREENCHER!$X39:$Z39)&gt;#REF!,IF(STDEV(PREENCHER!$Y39:$AA39)/AVERAGE(PREENCHER!$Y39:$AA39)&gt;#REF!,IF(STDEV(PREENCHER!$Z39:$AB39)/AVERAGE(PREENCHER!$Z39:$AB39)&gt;#REF!,IF(STDEV(PREENCHER!$AA39:$AC39)/AVERAGE(PREENCHER!$AA39:$AC39)&gt;#REF!,#REF!,AVERAGE(PREENCHER!$AA39:$AC39)),AVERAGE(PREENCHER!$Z39:$AB39)),AVERAGE(PREENCHER!$Y39:$AA39)),AVERAGE(PREENCHER!$X39:$Z39)))))</f>
        <v>#REF!</v>
      </c>
      <c r="AU39" s="24" t="str">
        <f t="shared" si="24"/>
        <v/>
      </c>
      <c r="AY39" s="25" t="str">
        <f t="shared" si="25"/>
        <v/>
      </c>
      <c r="AZ39" s="26" t="str">
        <f t="shared" si="26"/>
        <v/>
      </c>
      <c r="BA39" s="25" t="str">
        <f t="shared" si="27"/>
        <v/>
      </c>
      <c r="BB39" s="27" t="str">
        <f>IF(ISERROR(IF(#REF!&gt;J39,(#REF!-J39)/J39,"")),"",IF(#REF!&gt;J39,(#REF!-J39)/J39,""))</f>
        <v/>
      </c>
      <c r="BC39" s="25" t="str">
        <f t="shared" si="28"/>
        <v/>
      </c>
    </row>
    <row r="40" spans="1:55" ht="38.25" hidden="1" x14ac:dyDescent="0.25">
      <c r="A40" s="28"/>
      <c r="B40" s="9" t="s">
        <v>53</v>
      </c>
      <c r="C40" s="29"/>
      <c r="D40" s="30"/>
      <c r="E40" s="31"/>
      <c r="F40" s="31"/>
      <c r="G40" s="31"/>
      <c r="H40" s="31"/>
      <c r="I40" s="32" t="str">
        <f t="shared" si="0"/>
        <v/>
      </c>
      <c r="J40" s="32" t="str">
        <f t="shared" si="1"/>
        <v/>
      </c>
      <c r="K40" s="33" t="str">
        <f t="shared" si="2"/>
        <v/>
      </c>
      <c r="L40" s="16"/>
      <c r="M40" s="34">
        <f t="shared" si="3"/>
        <v>0</v>
      </c>
      <c r="N40" s="35">
        <f t="shared" si="4"/>
        <v>0</v>
      </c>
      <c r="O40" s="36">
        <f t="shared" si="5"/>
        <v>0</v>
      </c>
      <c r="P40" s="36">
        <f t="shared" si="6"/>
        <v>0</v>
      </c>
      <c r="Q40" s="36" t="str">
        <f t="shared" si="7"/>
        <v/>
      </c>
      <c r="R40" s="36" t="str">
        <f t="shared" si="8"/>
        <v/>
      </c>
      <c r="S40" s="37" t="str">
        <f t="shared" si="9"/>
        <v/>
      </c>
      <c r="T40" s="38" t="str">
        <f t="shared" si="10"/>
        <v/>
      </c>
      <c r="U40" s="16"/>
      <c r="V40" s="16"/>
      <c r="W40" s="16"/>
      <c r="X40" s="22" t="str">
        <f t="shared" si="11"/>
        <v/>
      </c>
      <c r="Y40" s="22" t="str">
        <f t="shared" si="12"/>
        <v/>
      </c>
      <c r="Z40" s="22" t="str">
        <f t="shared" si="13"/>
        <v/>
      </c>
      <c r="AA40" s="22" t="str">
        <f t="shared" si="14"/>
        <v/>
      </c>
      <c r="AB40" s="22" t="str">
        <f t="shared" si="15"/>
        <v/>
      </c>
      <c r="AC40" s="22" t="str">
        <f t="shared" si="16"/>
        <v/>
      </c>
      <c r="AD40" s="22" t="str">
        <f t="shared" si="17"/>
        <v/>
      </c>
      <c r="AE40" s="22" t="str">
        <f t="shared" si="18"/>
        <v/>
      </c>
      <c r="AF40" s="22" t="str">
        <f t="shared" si="19"/>
        <v/>
      </c>
      <c r="AG40" s="22" t="str">
        <f t="shared" si="20"/>
        <v/>
      </c>
      <c r="AH40" s="16"/>
      <c r="AI40" s="23" t="e">
        <f>IF(#REF!&gt;=1000,TEXT(#REF!,"0.000,00"),TEXT(#REF!,"0,00"))</f>
        <v>#REF!</v>
      </c>
      <c r="AJ40" s="23" t="str">
        <f t="shared" si="21"/>
        <v>0,00</v>
      </c>
      <c r="AK40" s="23" t="e">
        <f>IF(#REF!&gt;=1000,TEXT(#REF!,"0.000,00"),TEXT(#REF!,"0,00"))</f>
        <v>#REF!</v>
      </c>
      <c r="AL40" s="23" t="str">
        <f t="shared" si="22"/>
        <v>0,00</v>
      </c>
      <c r="AM40" s="23" t="str">
        <f t="shared" si="23"/>
        <v>0,00</v>
      </c>
      <c r="AN40" s="23" t="e">
        <f>IF(#REF!&gt;=1000,TEXT(#REF!,"0.000,00"),TEXT(#REF!,"0,00"))</f>
        <v>#REF!</v>
      </c>
      <c r="AO40" s="23" t="e">
        <f>IF(#REF!&gt;=1000,TEXT(#REF!,"0.000,00"),TEXT(#REF!,"0,00"))</f>
        <v>#REF!</v>
      </c>
      <c r="AP40" s="23" t="e">
        <f>IF(#REF!&gt;=1000,TEXT(#REF!,"0.000,00"),TEXT(#REF!,"0,00"))</f>
        <v>#REF!</v>
      </c>
      <c r="AQ40" s="23" t="e">
        <f>IF(#REF!&gt;=1000,TEXT(#REF!,"0.000,00"),TEXT(#REF!,"0,00"))</f>
        <v>#REF!</v>
      </c>
      <c r="AR40" s="23" t="e">
        <f>IF(#REF!&gt;=1000,TEXT(#REF!,"0.000,00"),TEXT(#REF!,"0,00"))</f>
        <v>#REF!</v>
      </c>
      <c r="AS40" s="16"/>
      <c r="AT40" s="24" t="e">
        <f>IF(PREENCHER!AD40="",#REF!,IF(PREENCHER!AE40="",#REF!,IF(PREENCHER!AF40="",#REF!,IF(STDEV(PREENCHER!$X40:$Z40)/AVERAGE(PREENCHER!$X40:$Z40)&gt;#REF!,IF(STDEV(PREENCHER!$Y40:$AA40)/AVERAGE(PREENCHER!$Y40:$AA40)&gt;#REF!,IF(STDEV(PREENCHER!$Z40:$AB40)/AVERAGE(PREENCHER!$Z40:$AB40)&gt;#REF!,IF(STDEV(PREENCHER!$AA40:$AC40)/AVERAGE(PREENCHER!$AA40:$AC40)&gt;#REF!,#REF!,AVERAGE(PREENCHER!$AA40:$AC40)),AVERAGE(PREENCHER!$Z40:$AB40)),AVERAGE(PREENCHER!$Y40:$AA40)),AVERAGE(PREENCHER!$X40:$Z40)))))</f>
        <v>#REF!</v>
      </c>
      <c r="AU40" s="24" t="str">
        <f t="shared" si="24"/>
        <v/>
      </c>
      <c r="AY40" s="25" t="str">
        <f t="shared" si="25"/>
        <v/>
      </c>
      <c r="AZ40" s="26" t="str">
        <f t="shared" si="26"/>
        <v/>
      </c>
      <c r="BA40" s="25" t="str">
        <f t="shared" si="27"/>
        <v/>
      </c>
      <c r="BB40" s="27" t="str">
        <f>IF(ISERROR(IF(#REF!&gt;J40,(#REF!-J40)/J40,"")),"",IF(#REF!&gt;J40,(#REF!-J40)/J40,""))</f>
        <v/>
      </c>
      <c r="BC40" s="25" t="str">
        <f t="shared" si="28"/>
        <v/>
      </c>
    </row>
    <row r="41" spans="1:55" ht="76.5" hidden="1" x14ac:dyDescent="0.25">
      <c r="A41" s="39"/>
      <c r="B41" s="9" t="s">
        <v>54</v>
      </c>
      <c r="C41" s="40"/>
      <c r="D41" s="41"/>
      <c r="E41" s="42"/>
      <c r="F41" s="42"/>
      <c r="G41" s="42"/>
      <c r="H41" s="42"/>
      <c r="I41" s="43" t="str">
        <f t="shared" si="0"/>
        <v/>
      </c>
      <c r="J41" s="43" t="str">
        <f t="shared" si="1"/>
        <v/>
      </c>
      <c r="K41" s="44" t="str">
        <f t="shared" si="2"/>
        <v/>
      </c>
      <c r="L41" s="16"/>
      <c r="M41" s="17">
        <f t="shared" si="3"/>
        <v>0</v>
      </c>
      <c r="N41" s="18">
        <f t="shared" si="4"/>
        <v>0</v>
      </c>
      <c r="O41" s="19">
        <f t="shared" si="5"/>
        <v>0</v>
      </c>
      <c r="P41" s="19">
        <f t="shared" si="6"/>
        <v>0</v>
      </c>
      <c r="Q41" s="19" t="str">
        <f t="shared" si="7"/>
        <v/>
      </c>
      <c r="R41" s="19" t="str">
        <f t="shared" si="8"/>
        <v/>
      </c>
      <c r="S41" s="20" t="str">
        <f t="shared" si="9"/>
        <v/>
      </c>
      <c r="T41" s="21" t="str">
        <f t="shared" si="10"/>
        <v/>
      </c>
      <c r="U41" s="16"/>
      <c r="V41" s="16"/>
      <c r="W41" s="16"/>
      <c r="X41" s="22" t="str">
        <f t="shared" si="11"/>
        <v/>
      </c>
      <c r="Y41" s="22" t="str">
        <f t="shared" si="12"/>
        <v/>
      </c>
      <c r="Z41" s="22" t="str">
        <f t="shared" si="13"/>
        <v/>
      </c>
      <c r="AA41" s="22" t="str">
        <f t="shared" si="14"/>
        <v/>
      </c>
      <c r="AB41" s="22" t="str">
        <f t="shared" si="15"/>
        <v/>
      </c>
      <c r="AC41" s="22" t="str">
        <f t="shared" si="16"/>
        <v/>
      </c>
      <c r="AD41" s="22" t="str">
        <f t="shared" si="17"/>
        <v/>
      </c>
      <c r="AE41" s="22" t="str">
        <f t="shared" si="18"/>
        <v/>
      </c>
      <c r="AF41" s="22" t="str">
        <f t="shared" si="19"/>
        <v/>
      </c>
      <c r="AG41" s="22" t="str">
        <f t="shared" si="20"/>
        <v/>
      </c>
      <c r="AH41" s="16"/>
      <c r="AI41" s="23" t="e">
        <f>IF(#REF!&gt;=1000,TEXT(#REF!,"0.000,00"),TEXT(#REF!,"0,00"))</f>
        <v>#REF!</v>
      </c>
      <c r="AJ41" s="23" t="str">
        <f t="shared" si="21"/>
        <v>0,00</v>
      </c>
      <c r="AK41" s="23" t="e">
        <f>IF(#REF!&gt;=1000,TEXT(#REF!,"0.000,00"),TEXT(#REF!,"0,00"))</f>
        <v>#REF!</v>
      </c>
      <c r="AL41" s="23" t="str">
        <f t="shared" si="22"/>
        <v>0,00</v>
      </c>
      <c r="AM41" s="23" t="str">
        <f t="shared" si="23"/>
        <v>0,00</v>
      </c>
      <c r="AN41" s="23" t="e">
        <f>IF(#REF!&gt;=1000,TEXT(#REF!,"0.000,00"),TEXT(#REF!,"0,00"))</f>
        <v>#REF!</v>
      </c>
      <c r="AO41" s="23" t="e">
        <f>IF(#REF!&gt;=1000,TEXT(#REF!,"0.000,00"),TEXT(#REF!,"0,00"))</f>
        <v>#REF!</v>
      </c>
      <c r="AP41" s="23" t="e">
        <f>IF(#REF!&gt;=1000,TEXT(#REF!,"0.000,00"),TEXT(#REF!,"0,00"))</f>
        <v>#REF!</v>
      </c>
      <c r="AQ41" s="23" t="e">
        <f>IF(#REF!&gt;=1000,TEXT(#REF!,"0.000,00"),TEXT(#REF!,"0,00"))</f>
        <v>#REF!</v>
      </c>
      <c r="AR41" s="23" t="e">
        <f>IF(#REF!&gt;=1000,TEXT(#REF!,"0.000,00"),TEXT(#REF!,"0,00"))</f>
        <v>#REF!</v>
      </c>
      <c r="AS41" s="16"/>
      <c r="AT41" s="24" t="e">
        <f>IF(PREENCHER!AD41="",#REF!,IF(PREENCHER!AE41="",#REF!,IF(PREENCHER!AF41="",#REF!,IF(STDEV(PREENCHER!$X41:$Z41)/AVERAGE(PREENCHER!$X41:$Z41)&gt;#REF!,IF(STDEV(PREENCHER!$Y41:$AA41)/AVERAGE(PREENCHER!$Y41:$AA41)&gt;#REF!,IF(STDEV(PREENCHER!$Z41:$AB41)/AVERAGE(PREENCHER!$Z41:$AB41)&gt;#REF!,IF(STDEV(PREENCHER!$AA41:$AC41)/AVERAGE(PREENCHER!$AA41:$AC41)&gt;#REF!,#REF!,AVERAGE(PREENCHER!$AA41:$AC41)),AVERAGE(PREENCHER!$Z41:$AB41)),AVERAGE(PREENCHER!$Y41:$AA41)),AVERAGE(PREENCHER!$X41:$Z41)))))</f>
        <v>#REF!</v>
      </c>
      <c r="AU41" s="24" t="str">
        <f t="shared" si="24"/>
        <v/>
      </c>
      <c r="AY41" s="25" t="str">
        <f t="shared" si="25"/>
        <v/>
      </c>
      <c r="AZ41" s="26" t="str">
        <f t="shared" si="26"/>
        <v/>
      </c>
      <c r="BA41" s="25" t="str">
        <f t="shared" si="27"/>
        <v/>
      </c>
      <c r="BB41" s="27" t="str">
        <f>IF(ISERROR(IF(#REF!&gt;J41,(#REF!-J41)/J41,"")),"",IF(#REF!&gt;J41,(#REF!-J41)/J41,""))</f>
        <v/>
      </c>
      <c r="BC41" s="25" t="str">
        <f t="shared" si="28"/>
        <v/>
      </c>
    </row>
    <row r="42" spans="1:55" ht="51" hidden="1" x14ac:dyDescent="0.25">
      <c r="A42" s="28"/>
      <c r="B42" s="9" t="s">
        <v>52</v>
      </c>
      <c r="C42" s="29"/>
      <c r="D42" s="30"/>
      <c r="E42" s="31"/>
      <c r="F42" s="31"/>
      <c r="G42" s="31"/>
      <c r="H42" s="31"/>
      <c r="I42" s="32" t="str">
        <f t="shared" si="0"/>
        <v/>
      </c>
      <c r="J42" s="32" t="str">
        <f t="shared" si="1"/>
        <v/>
      </c>
      <c r="K42" s="33" t="str">
        <f t="shared" si="2"/>
        <v/>
      </c>
      <c r="L42" s="16"/>
      <c r="M42" s="34">
        <f t="shared" si="3"/>
        <v>0</v>
      </c>
      <c r="N42" s="35">
        <f t="shared" si="4"/>
        <v>0</v>
      </c>
      <c r="O42" s="36">
        <f t="shared" si="5"/>
        <v>0</v>
      </c>
      <c r="P42" s="36">
        <f t="shared" si="6"/>
        <v>0</v>
      </c>
      <c r="Q42" s="36" t="str">
        <f t="shared" si="7"/>
        <v/>
      </c>
      <c r="R42" s="36" t="str">
        <f t="shared" si="8"/>
        <v/>
      </c>
      <c r="S42" s="37" t="str">
        <f t="shared" si="9"/>
        <v/>
      </c>
      <c r="T42" s="38" t="str">
        <f t="shared" si="10"/>
        <v/>
      </c>
      <c r="U42" s="16"/>
      <c r="V42" s="16"/>
      <c r="W42" s="16"/>
      <c r="X42" s="22" t="str">
        <f t="shared" si="11"/>
        <v/>
      </c>
      <c r="Y42" s="22" t="str">
        <f t="shared" si="12"/>
        <v/>
      </c>
      <c r="Z42" s="22" t="str">
        <f t="shared" si="13"/>
        <v/>
      </c>
      <c r="AA42" s="22" t="str">
        <f t="shared" si="14"/>
        <v/>
      </c>
      <c r="AB42" s="22" t="str">
        <f t="shared" si="15"/>
        <v/>
      </c>
      <c r="AC42" s="22" t="str">
        <f t="shared" si="16"/>
        <v/>
      </c>
      <c r="AD42" s="22" t="str">
        <f t="shared" si="17"/>
        <v/>
      </c>
      <c r="AE42" s="22" t="str">
        <f t="shared" si="18"/>
        <v/>
      </c>
      <c r="AF42" s="22" t="str">
        <f t="shared" si="19"/>
        <v/>
      </c>
      <c r="AG42" s="22" t="str">
        <f t="shared" si="20"/>
        <v/>
      </c>
      <c r="AH42" s="16"/>
      <c r="AI42" s="23" t="e">
        <f>IF(#REF!&gt;=1000,TEXT(#REF!,"0.000,00"),TEXT(#REF!,"0,00"))</f>
        <v>#REF!</v>
      </c>
      <c r="AJ42" s="23" t="str">
        <f t="shared" si="21"/>
        <v>0,00</v>
      </c>
      <c r="AK42" s="23" t="e">
        <f>IF(#REF!&gt;=1000,TEXT(#REF!,"0.000,00"),TEXT(#REF!,"0,00"))</f>
        <v>#REF!</v>
      </c>
      <c r="AL42" s="23" t="str">
        <f t="shared" si="22"/>
        <v>0,00</v>
      </c>
      <c r="AM42" s="23" t="str">
        <f t="shared" si="23"/>
        <v>0,00</v>
      </c>
      <c r="AN42" s="23" t="e">
        <f>IF(#REF!&gt;=1000,TEXT(#REF!,"0.000,00"),TEXT(#REF!,"0,00"))</f>
        <v>#REF!</v>
      </c>
      <c r="AO42" s="23" t="e">
        <f>IF(#REF!&gt;=1000,TEXT(#REF!,"0.000,00"),TEXT(#REF!,"0,00"))</f>
        <v>#REF!</v>
      </c>
      <c r="AP42" s="23" t="e">
        <f>IF(#REF!&gt;=1000,TEXT(#REF!,"0.000,00"),TEXT(#REF!,"0,00"))</f>
        <v>#REF!</v>
      </c>
      <c r="AQ42" s="23" t="e">
        <f>IF(#REF!&gt;=1000,TEXT(#REF!,"0.000,00"),TEXT(#REF!,"0,00"))</f>
        <v>#REF!</v>
      </c>
      <c r="AR42" s="23" t="e">
        <f>IF(#REF!&gt;=1000,TEXT(#REF!,"0.000,00"),TEXT(#REF!,"0,00"))</f>
        <v>#REF!</v>
      </c>
      <c r="AS42" s="16"/>
      <c r="AT42" s="24" t="e">
        <f>IF(PREENCHER!AD42="",#REF!,IF(PREENCHER!AE42="",#REF!,IF(PREENCHER!AF42="",#REF!,IF(STDEV(PREENCHER!$X42:$Z42)/AVERAGE(PREENCHER!$X42:$Z42)&gt;#REF!,IF(STDEV(PREENCHER!$Y42:$AA42)/AVERAGE(PREENCHER!$Y42:$AA42)&gt;#REF!,IF(STDEV(PREENCHER!$Z42:$AB42)/AVERAGE(PREENCHER!$Z42:$AB42)&gt;#REF!,IF(STDEV(PREENCHER!$AA42:$AC42)/AVERAGE(PREENCHER!$AA42:$AC42)&gt;#REF!,#REF!,AVERAGE(PREENCHER!$AA42:$AC42)),AVERAGE(PREENCHER!$Z42:$AB42)),AVERAGE(PREENCHER!$Y42:$AA42)),AVERAGE(PREENCHER!$X42:$Z42)))))</f>
        <v>#REF!</v>
      </c>
      <c r="AU42" s="24" t="str">
        <f t="shared" si="24"/>
        <v/>
      </c>
      <c r="AY42" s="25" t="str">
        <f t="shared" si="25"/>
        <v/>
      </c>
      <c r="AZ42" s="26" t="str">
        <f t="shared" si="26"/>
        <v/>
      </c>
      <c r="BA42" s="25" t="str">
        <f t="shared" si="27"/>
        <v/>
      </c>
      <c r="BB42" s="27" t="str">
        <f>IF(ISERROR(IF(#REF!&gt;J42,(#REF!-J42)/J42,"")),"",IF(#REF!&gt;J42,(#REF!-J42)/J42,""))</f>
        <v/>
      </c>
      <c r="BC42" s="25" t="str">
        <f t="shared" si="28"/>
        <v/>
      </c>
    </row>
    <row r="43" spans="1:55" ht="38.25" hidden="1" x14ac:dyDescent="0.25">
      <c r="A43" s="39"/>
      <c r="B43" s="9" t="s">
        <v>53</v>
      </c>
      <c r="C43" s="40"/>
      <c r="D43" s="41"/>
      <c r="E43" s="42"/>
      <c r="F43" s="42"/>
      <c r="G43" s="42"/>
      <c r="H43" s="42"/>
      <c r="I43" s="43" t="str">
        <f t="shared" si="0"/>
        <v/>
      </c>
      <c r="J43" s="43" t="str">
        <f t="shared" si="1"/>
        <v/>
      </c>
      <c r="K43" s="44" t="str">
        <f t="shared" si="2"/>
        <v/>
      </c>
      <c r="L43" s="16"/>
      <c r="M43" s="17">
        <f t="shared" si="3"/>
        <v>0</v>
      </c>
      <c r="N43" s="18">
        <f t="shared" si="4"/>
        <v>0</v>
      </c>
      <c r="O43" s="19">
        <f t="shared" si="5"/>
        <v>0</v>
      </c>
      <c r="P43" s="19">
        <f t="shared" si="6"/>
        <v>0</v>
      </c>
      <c r="Q43" s="19" t="str">
        <f t="shared" si="7"/>
        <v/>
      </c>
      <c r="R43" s="19" t="str">
        <f t="shared" si="8"/>
        <v/>
      </c>
      <c r="S43" s="20" t="str">
        <f t="shared" si="9"/>
        <v/>
      </c>
      <c r="T43" s="21" t="str">
        <f t="shared" si="10"/>
        <v/>
      </c>
      <c r="U43" s="16"/>
      <c r="V43" s="16"/>
      <c r="W43" s="16"/>
      <c r="X43" s="22" t="str">
        <f t="shared" si="11"/>
        <v/>
      </c>
      <c r="Y43" s="22" t="str">
        <f t="shared" si="12"/>
        <v/>
      </c>
      <c r="Z43" s="22" t="str">
        <f t="shared" si="13"/>
        <v/>
      </c>
      <c r="AA43" s="22" t="str">
        <f t="shared" si="14"/>
        <v/>
      </c>
      <c r="AB43" s="22" t="str">
        <f t="shared" si="15"/>
        <v/>
      </c>
      <c r="AC43" s="22" t="str">
        <f t="shared" si="16"/>
        <v/>
      </c>
      <c r="AD43" s="22" t="str">
        <f t="shared" si="17"/>
        <v/>
      </c>
      <c r="AE43" s="22" t="str">
        <f t="shared" si="18"/>
        <v/>
      </c>
      <c r="AF43" s="22" t="str">
        <f t="shared" si="19"/>
        <v/>
      </c>
      <c r="AG43" s="22" t="str">
        <f t="shared" si="20"/>
        <v/>
      </c>
      <c r="AH43" s="16"/>
      <c r="AI43" s="23" t="e">
        <f>IF(#REF!&gt;=1000,TEXT(#REF!,"0.000,00"),TEXT(#REF!,"0,00"))</f>
        <v>#REF!</v>
      </c>
      <c r="AJ43" s="23" t="str">
        <f t="shared" si="21"/>
        <v>0,00</v>
      </c>
      <c r="AK43" s="23" t="e">
        <f>IF(#REF!&gt;=1000,TEXT(#REF!,"0.000,00"),TEXT(#REF!,"0,00"))</f>
        <v>#REF!</v>
      </c>
      <c r="AL43" s="23" t="str">
        <f t="shared" si="22"/>
        <v>0,00</v>
      </c>
      <c r="AM43" s="23" t="str">
        <f t="shared" si="23"/>
        <v>0,00</v>
      </c>
      <c r="AN43" s="23" t="e">
        <f>IF(#REF!&gt;=1000,TEXT(#REF!,"0.000,00"),TEXT(#REF!,"0,00"))</f>
        <v>#REF!</v>
      </c>
      <c r="AO43" s="23" t="e">
        <f>IF(#REF!&gt;=1000,TEXT(#REF!,"0.000,00"),TEXT(#REF!,"0,00"))</f>
        <v>#REF!</v>
      </c>
      <c r="AP43" s="23" t="e">
        <f>IF(#REF!&gt;=1000,TEXT(#REF!,"0.000,00"),TEXT(#REF!,"0,00"))</f>
        <v>#REF!</v>
      </c>
      <c r="AQ43" s="23" t="e">
        <f>IF(#REF!&gt;=1000,TEXT(#REF!,"0.000,00"),TEXT(#REF!,"0,00"))</f>
        <v>#REF!</v>
      </c>
      <c r="AR43" s="23" t="e">
        <f>IF(#REF!&gt;=1000,TEXT(#REF!,"0.000,00"),TEXT(#REF!,"0,00"))</f>
        <v>#REF!</v>
      </c>
      <c r="AS43" s="16"/>
      <c r="AT43" s="24" t="e">
        <f>IF(PREENCHER!AD43="",#REF!,IF(PREENCHER!AE43="",#REF!,IF(PREENCHER!AF43="",#REF!,IF(STDEV(PREENCHER!$X43:$Z43)/AVERAGE(PREENCHER!$X43:$Z43)&gt;#REF!,IF(STDEV(PREENCHER!$Y43:$AA43)/AVERAGE(PREENCHER!$Y43:$AA43)&gt;#REF!,IF(STDEV(PREENCHER!$Z43:$AB43)/AVERAGE(PREENCHER!$Z43:$AB43)&gt;#REF!,IF(STDEV(PREENCHER!$AA43:$AC43)/AVERAGE(PREENCHER!$AA43:$AC43)&gt;#REF!,#REF!,AVERAGE(PREENCHER!$AA43:$AC43)),AVERAGE(PREENCHER!$Z43:$AB43)),AVERAGE(PREENCHER!$Y43:$AA43)),AVERAGE(PREENCHER!$X43:$Z43)))))</f>
        <v>#REF!</v>
      </c>
      <c r="AU43" s="24" t="str">
        <f t="shared" si="24"/>
        <v/>
      </c>
      <c r="AY43" s="25" t="str">
        <f t="shared" si="25"/>
        <v/>
      </c>
      <c r="AZ43" s="26" t="str">
        <f t="shared" si="26"/>
        <v/>
      </c>
      <c r="BA43" s="25" t="str">
        <f t="shared" si="27"/>
        <v/>
      </c>
      <c r="BB43" s="27" t="str">
        <f>IF(ISERROR(IF(#REF!&gt;J43,(#REF!-J43)/J43,"")),"",IF(#REF!&gt;J43,(#REF!-J43)/J43,""))</f>
        <v/>
      </c>
      <c r="BC43" s="25" t="str">
        <f t="shared" si="28"/>
        <v/>
      </c>
    </row>
    <row r="44" spans="1:55" ht="76.5" hidden="1" x14ac:dyDescent="0.25">
      <c r="A44" s="28"/>
      <c r="B44" s="9" t="s">
        <v>54</v>
      </c>
      <c r="C44" s="29"/>
      <c r="D44" s="30"/>
      <c r="E44" s="31"/>
      <c r="F44" s="31"/>
      <c r="G44" s="31"/>
      <c r="H44" s="31"/>
      <c r="I44" s="32" t="str">
        <f t="shared" ref="I44:I72" si="29">IF(ISERROR(ROUND(AVERAGE(E44:H44),2)),"",ROUND(AVERAGE(E44:H44),2))</f>
        <v/>
      </c>
      <c r="J44" s="32" t="str">
        <f t="shared" ref="J44:J72" si="30">IF(ISERROR(ROUND(I44*D44,2)),"",ROUND(I44*D44,2))</f>
        <v/>
      </c>
      <c r="K44" s="33" t="str">
        <f t="shared" ref="K44:K70" si="31">IF(A44="","",CONCATENATE($AY44,$AZ44,$BA44,$BC44))</f>
        <v/>
      </c>
      <c r="L44" s="16"/>
      <c r="M44" s="34">
        <f t="shared" ref="M44:M72" si="32">IF(ISERROR(COUNTA(E44:H44)),"",COUNTA(E44:H44))</f>
        <v>0</v>
      </c>
      <c r="N44" s="35">
        <f t="shared" ref="N44:N72" si="33">IF(ISERROR(COUNT(E44:H44)),"",COUNT(E44:H44))</f>
        <v>0</v>
      </c>
      <c r="O44" s="36">
        <f t="shared" ref="O44:O72" si="34">IF(ISERROR(MIN(E44:H44)),"",MIN(E44:H44))</f>
        <v>0</v>
      </c>
      <c r="P44" s="36">
        <f t="shared" ref="P44:P72" si="35">IF(ISERROR(MAX(E44:H44)),"",MAX(E44:H44))</f>
        <v>0</v>
      </c>
      <c r="Q44" s="36" t="str">
        <f t="shared" ref="Q44:Q72" si="36">IF(ISERROR(ROUND(AVERAGE(E44:H44),2)),"",ROUND(AVERAGE(E44:H44),2))</f>
        <v/>
      </c>
      <c r="R44" s="36" t="str">
        <f t="shared" ref="R44:R72" si="37">IF(ISERROR(MEDIAN(E44:H44)),"",MEDIAN(E44:H44))</f>
        <v/>
      </c>
      <c r="S44" s="37" t="str">
        <f t="shared" ref="S44:S72" si="38">IF(ISERROR(STDEV(E44:H44)),"",STDEV(E44:H44))</f>
        <v/>
      </c>
      <c r="T44" s="38" t="str">
        <f t="shared" ref="T44:T72" si="39">IF(ISERROR(S44/Q44),"",S44/Q44)</f>
        <v/>
      </c>
      <c r="U44" s="16"/>
      <c r="V44" s="16"/>
      <c r="W44" s="16"/>
      <c r="X44" s="22" t="str">
        <f t="shared" ref="X44:X70" si="40">IF(COUNT(E44:H44)&lt;1,"",SMALL(E44:H44,1))</f>
        <v/>
      </c>
      <c r="Y44" s="22" t="str">
        <f t="shared" ref="Y44:Y70" si="41">IF(COUNT(E44:H44)&lt;2,"",SMALL(E44:H44,2))</f>
        <v/>
      </c>
      <c r="Z44" s="22" t="str">
        <f t="shared" ref="Z44:Z70" si="42">IF(COUNT(E44:H44)&lt;3,"",SMALL(E44:H44,3))</f>
        <v/>
      </c>
      <c r="AA44" s="22" t="str">
        <f t="shared" ref="AA44:AA70" si="43">IF(COUNT(E44:H44)&lt;4,"",SMALL(E44:H44,4))</f>
        <v/>
      </c>
      <c r="AB44" s="22" t="str">
        <f t="shared" ref="AB44:AB70" si="44">IF(COUNT(E44:H44)&lt;5,"",SMALL(E44:H44,5))</f>
        <v/>
      </c>
      <c r="AC44" s="22" t="str">
        <f t="shared" ref="AC44:AC70" si="45">IF(COUNT(E44:H44)&lt;6,"",SMALL(E44:H44,6))</f>
        <v/>
      </c>
      <c r="AD44" s="22" t="str">
        <f t="shared" ref="AD44:AD70" si="46">IF(COUNT(E44:H44)&lt;3,"",AVERAGE(X44:Z44))</f>
        <v/>
      </c>
      <c r="AE44" s="22" t="str">
        <f t="shared" ref="AE44:AE70" si="47">IF(COUNT(E44:H44)&lt;4,"",AVERAGE(Y44:AA44))</f>
        <v/>
      </c>
      <c r="AF44" s="22" t="str">
        <f t="shared" ref="AF44:AF70" si="48">IF(COUNT(E44:H44)&lt;5,"",AVERAGE(Z44:AB44))</f>
        <v/>
      </c>
      <c r="AG44" s="22" t="str">
        <f t="shared" ref="AG44:AG70" si="49">IF(COUNT(E44:H44)&lt;6,"",AVERAGE(AA44:AC44))</f>
        <v/>
      </c>
      <c r="AH44" s="16"/>
      <c r="AI44" s="23" t="e">
        <f>IF(#REF!&gt;=1000,TEXT(#REF!,"0.000,00"),TEXT(#REF!,"0,00"))</f>
        <v>#REF!</v>
      </c>
      <c r="AJ44" s="23" t="str">
        <f t="shared" ref="AJ44:AJ70" si="50">IF(E44&gt;=1000,TEXT(E44,"0.000,00"),TEXT(E44,"0,00"))</f>
        <v>0,00</v>
      </c>
      <c r="AK44" s="23" t="e">
        <f>IF(#REF!&gt;=1000,TEXT(#REF!,"0.000,00"),TEXT(#REF!,"0,00"))</f>
        <v>#REF!</v>
      </c>
      <c r="AL44" s="23" t="str">
        <f t="shared" ref="AL44:AL70" si="51">IF(G44&gt;=1000,TEXT(G44,"0.000,00"),TEXT(G44,"0,00"))</f>
        <v>0,00</v>
      </c>
      <c r="AM44" s="23" t="str">
        <f t="shared" ref="AM44:AM70" si="52">IF(H44&gt;=1000,TEXT(H44,"0.000,00"),TEXT(H44,"0,00"))</f>
        <v>0,00</v>
      </c>
      <c r="AN44" s="23" t="e">
        <f>IF(#REF!&gt;=1000,TEXT(#REF!,"0.000,00"),TEXT(#REF!,"0,00"))</f>
        <v>#REF!</v>
      </c>
      <c r="AO44" s="23" t="e">
        <f>IF(#REF!&gt;=1000,TEXT(#REF!,"0.000,00"),TEXT(#REF!,"0,00"))</f>
        <v>#REF!</v>
      </c>
      <c r="AP44" s="23" t="e">
        <f>IF(#REF!&gt;=1000,TEXT(#REF!,"0.000,00"),TEXT(#REF!,"0,00"))</f>
        <v>#REF!</v>
      </c>
      <c r="AQ44" s="23" t="e">
        <f>IF(#REF!&gt;=1000,TEXT(#REF!,"0.000,00"),TEXT(#REF!,"0,00"))</f>
        <v>#REF!</v>
      </c>
      <c r="AR44" s="23" t="e">
        <f>IF(#REF!&gt;=1000,TEXT(#REF!,"0.000,00"),TEXT(#REF!,"0,00"))</f>
        <v>#REF!</v>
      </c>
      <c r="AS44" s="16"/>
      <c r="AT44" s="24" t="e">
        <f>IF(PREENCHER!AD44="",#REF!,IF(PREENCHER!AE44="",#REF!,IF(PREENCHER!AF44="",#REF!,IF(STDEV(PREENCHER!$X44:$Z44)/AVERAGE(PREENCHER!$X44:$Z44)&gt;#REF!,IF(STDEV(PREENCHER!$Y44:$AA44)/AVERAGE(PREENCHER!$Y44:$AA44)&gt;#REF!,IF(STDEV(PREENCHER!$Z44:$AB44)/AVERAGE(PREENCHER!$Z44:$AB44)&gt;#REF!,IF(STDEV(PREENCHER!$AA44:$AC44)/AVERAGE(PREENCHER!$AA44:$AC44)&gt;#REF!,#REF!,AVERAGE(PREENCHER!$AA44:$AC44)),AVERAGE(PREENCHER!$Z44:$AB44)),AVERAGE(PREENCHER!$Y44:$AA44)),AVERAGE(PREENCHER!$X44:$Z44)))))</f>
        <v>#REF!</v>
      </c>
      <c r="AU44" s="24" t="str">
        <f t="shared" ref="AU44:AU70" si="53">IF(ISERROR(ROUND(AT44,2)),"",ROUND(AT44,2))</f>
        <v/>
      </c>
      <c r="AY44" s="25" t="str">
        <f t="shared" ref="AY44:AY70" si="54">IF(ISERROR(IF(COUNT(E44:H44)=2,"Apenas dois preços comparativos válidos. ","")),"",IF(COUNT(E44:H44)=2,"Apenas dois preços comparativos válidos. ",""))</f>
        <v/>
      </c>
      <c r="AZ44" s="26" t="str">
        <f t="shared" ref="AZ44:AZ70" si="55">IF(ISERROR(IF(COUNT(E44:H44)=1,"Apenas um preço comparativo válido. ","")),"",IF(COUNT(E44:H44)=1,"Apenas um preço comparativo válido. ",""))</f>
        <v/>
      </c>
      <c r="BA44" s="25" t="str">
        <f t="shared" ref="BA44:BA70" si="56">IF(A44="","",IF(ISERROR(IF(COUNT(E44:H44)=0,"Nenhum preço comparativo válido. ","")),"",IF(COUNT(E44:H44)=0,"Nenhum preço comparativo válido. ","")))</f>
        <v/>
      </c>
      <c r="BB44" s="27" t="str">
        <f>IF(ISERROR(IF(#REF!&gt;J44,(#REF!-J44)/J44,"")),"",IF(#REF!&gt;J44,(#REF!-J44)/J44,""))</f>
        <v/>
      </c>
      <c r="BC44" s="25" t="str">
        <f t="shared" ref="BC44:BC70" si="57">IF(ISERROR(IF(BB44="","","Neste item, o valor contratado pelo TJDFT é "&amp;TEXT(BB44,"0,00%")&amp;" superior à média comparativa.")),"",IF(BB44="","","Neste item, o valor contratado pelo TJDFT é "&amp;TEXT(BB44,"0,00%")&amp;" superior à média comparativa."))</f>
        <v/>
      </c>
    </row>
    <row r="45" spans="1:55" ht="51" hidden="1" x14ac:dyDescent="0.25">
      <c r="A45" s="39"/>
      <c r="B45" s="9" t="s">
        <v>52</v>
      </c>
      <c r="C45" s="40"/>
      <c r="D45" s="41"/>
      <c r="E45" s="42"/>
      <c r="F45" s="42"/>
      <c r="G45" s="42"/>
      <c r="H45" s="42"/>
      <c r="I45" s="43" t="str">
        <f t="shared" si="29"/>
        <v/>
      </c>
      <c r="J45" s="43" t="str">
        <f t="shared" si="30"/>
        <v/>
      </c>
      <c r="K45" s="44" t="str">
        <f t="shared" si="31"/>
        <v/>
      </c>
      <c r="L45" s="16"/>
      <c r="M45" s="17">
        <f t="shared" si="32"/>
        <v>0</v>
      </c>
      <c r="N45" s="18">
        <f t="shared" si="33"/>
        <v>0</v>
      </c>
      <c r="O45" s="19">
        <f t="shared" si="34"/>
        <v>0</v>
      </c>
      <c r="P45" s="19">
        <f t="shared" si="35"/>
        <v>0</v>
      </c>
      <c r="Q45" s="19" t="str">
        <f t="shared" si="36"/>
        <v/>
      </c>
      <c r="R45" s="19" t="str">
        <f t="shared" si="37"/>
        <v/>
      </c>
      <c r="S45" s="20" t="str">
        <f t="shared" si="38"/>
        <v/>
      </c>
      <c r="T45" s="21" t="str">
        <f t="shared" si="39"/>
        <v/>
      </c>
      <c r="U45" s="16"/>
      <c r="V45" s="16"/>
      <c r="W45" s="16"/>
      <c r="X45" s="22" t="str">
        <f t="shared" si="40"/>
        <v/>
      </c>
      <c r="Y45" s="22" t="str">
        <f t="shared" si="41"/>
        <v/>
      </c>
      <c r="Z45" s="22" t="str">
        <f t="shared" si="42"/>
        <v/>
      </c>
      <c r="AA45" s="22" t="str">
        <f t="shared" si="43"/>
        <v/>
      </c>
      <c r="AB45" s="22" t="str">
        <f t="shared" si="44"/>
        <v/>
      </c>
      <c r="AC45" s="22" t="str">
        <f t="shared" si="45"/>
        <v/>
      </c>
      <c r="AD45" s="22" t="str">
        <f t="shared" si="46"/>
        <v/>
      </c>
      <c r="AE45" s="22" t="str">
        <f t="shared" si="47"/>
        <v/>
      </c>
      <c r="AF45" s="22" t="str">
        <f t="shared" si="48"/>
        <v/>
      </c>
      <c r="AG45" s="22" t="str">
        <f t="shared" si="49"/>
        <v/>
      </c>
      <c r="AH45" s="16"/>
      <c r="AI45" s="23" t="e">
        <f>IF(#REF!&gt;=1000,TEXT(#REF!,"0.000,00"),TEXT(#REF!,"0,00"))</f>
        <v>#REF!</v>
      </c>
      <c r="AJ45" s="23" t="str">
        <f t="shared" si="50"/>
        <v>0,00</v>
      </c>
      <c r="AK45" s="23" t="e">
        <f>IF(#REF!&gt;=1000,TEXT(#REF!,"0.000,00"),TEXT(#REF!,"0,00"))</f>
        <v>#REF!</v>
      </c>
      <c r="AL45" s="23" t="str">
        <f t="shared" si="51"/>
        <v>0,00</v>
      </c>
      <c r="AM45" s="23" t="str">
        <f t="shared" si="52"/>
        <v>0,00</v>
      </c>
      <c r="AN45" s="23" t="e">
        <f>IF(#REF!&gt;=1000,TEXT(#REF!,"0.000,00"),TEXT(#REF!,"0,00"))</f>
        <v>#REF!</v>
      </c>
      <c r="AO45" s="23" t="e">
        <f>IF(#REF!&gt;=1000,TEXT(#REF!,"0.000,00"),TEXT(#REF!,"0,00"))</f>
        <v>#REF!</v>
      </c>
      <c r="AP45" s="23" t="e">
        <f>IF(#REF!&gt;=1000,TEXT(#REF!,"0.000,00"),TEXT(#REF!,"0,00"))</f>
        <v>#REF!</v>
      </c>
      <c r="AQ45" s="23" t="e">
        <f>IF(#REF!&gt;=1000,TEXT(#REF!,"0.000,00"),TEXT(#REF!,"0,00"))</f>
        <v>#REF!</v>
      </c>
      <c r="AR45" s="23" t="e">
        <f>IF(#REF!&gt;=1000,TEXT(#REF!,"0.000,00"),TEXT(#REF!,"0,00"))</f>
        <v>#REF!</v>
      </c>
      <c r="AS45" s="16"/>
      <c r="AT45" s="24" t="e">
        <f>IF(PREENCHER!AD45="",#REF!,IF(PREENCHER!AE45="",#REF!,IF(PREENCHER!AF45="",#REF!,IF(STDEV(PREENCHER!$X45:$Z45)/AVERAGE(PREENCHER!$X45:$Z45)&gt;#REF!,IF(STDEV(PREENCHER!$Y45:$AA45)/AVERAGE(PREENCHER!$Y45:$AA45)&gt;#REF!,IF(STDEV(PREENCHER!$Z45:$AB45)/AVERAGE(PREENCHER!$Z45:$AB45)&gt;#REF!,IF(STDEV(PREENCHER!$AA45:$AC45)/AVERAGE(PREENCHER!$AA45:$AC45)&gt;#REF!,#REF!,AVERAGE(PREENCHER!$AA45:$AC45)),AVERAGE(PREENCHER!$Z45:$AB45)),AVERAGE(PREENCHER!$Y45:$AA45)),AVERAGE(PREENCHER!$X45:$Z45)))))</f>
        <v>#REF!</v>
      </c>
      <c r="AU45" s="24" t="str">
        <f t="shared" si="53"/>
        <v/>
      </c>
      <c r="AY45" s="25" t="str">
        <f t="shared" si="54"/>
        <v/>
      </c>
      <c r="AZ45" s="26" t="str">
        <f t="shared" si="55"/>
        <v/>
      </c>
      <c r="BA45" s="25" t="str">
        <f t="shared" si="56"/>
        <v/>
      </c>
      <c r="BB45" s="27" t="str">
        <f>IF(ISERROR(IF(#REF!&gt;J45,(#REF!-J45)/J45,"")),"",IF(#REF!&gt;J45,(#REF!-J45)/J45,""))</f>
        <v/>
      </c>
      <c r="BC45" s="25" t="str">
        <f t="shared" si="57"/>
        <v/>
      </c>
    </row>
    <row r="46" spans="1:55" ht="38.25" hidden="1" x14ac:dyDescent="0.25">
      <c r="A46" s="28"/>
      <c r="B46" s="9" t="s">
        <v>53</v>
      </c>
      <c r="C46" s="29"/>
      <c r="D46" s="30"/>
      <c r="E46" s="31"/>
      <c r="F46" s="31"/>
      <c r="G46" s="31"/>
      <c r="H46" s="31"/>
      <c r="I46" s="32" t="str">
        <f t="shared" si="29"/>
        <v/>
      </c>
      <c r="J46" s="32" t="str">
        <f t="shared" si="30"/>
        <v/>
      </c>
      <c r="K46" s="33" t="str">
        <f t="shared" si="31"/>
        <v/>
      </c>
      <c r="L46" s="16"/>
      <c r="M46" s="34">
        <f t="shared" si="32"/>
        <v>0</v>
      </c>
      <c r="N46" s="35">
        <f t="shared" si="33"/>
        <v>0</v>
      </c>
      <c r="O46" s="36">
        <f t="shared" si="34"/>
        <v>0</v>
      </c>
      <c r="P46" s="36">
        <f t="shared" si="35"/>
        <v>0</v>
      </c>
      <c r="Q46" s="36" t="str">
        <f t="shared" si="36"/>
        <v/>
      </c>
      <c r="R46" s="36" t="str">
        <f t="shared" si="37"/>
        <v/>
      </c>
      <c r="S46" s="37" t="str">
        <f t="shared" si="38"/>
        <v/>
      </c>
      <c r="T46" s="38" t="str">
        <f t="shared" si="39"/>
        <v/>
      </c>
      <c r="U46" s="16"/>
      <c r="V46" s="16"/>
      <c r="W46" s="16"/>
      <c r="X46" s="22" t="str">
        <f t="shared" si="40"/>
        <v/>
      </c>
      <c r="Y46" s="22" t="str">
        <f t="shared" si="41"/>
        <v/>
      </c>
      <c r="Z46" s="22" t="str">
        <f t="shared" si="42"/>
        <v/>
      </c>
      <c r="AA46" s="22" t="str">
        <f t="shared" si="43"/>
        <v/>
      </c>
      <c r="AB46" s="22" t="str">
        <f t="shared" si="44"/>
        <v/>
      </c>
      <c r="AC46" s="22" t="str">
        <f t="shared" si="45"/>
        <v/>
      </c>
      <c r="AD46" s="22" t="str">
        <f t="shared" si="46"/>
        <v/>
      </c>
      <c r="AE46" s="22" t="str">
        <f t="shared" si="47"/>
        <v/>
      </c>
      <c r="AF46" s="22" t="str">
        <f t="shared" si="48"/>
        <v/>
      </c>
      <c r="AG46" s="22" t="str">
        <f t="shared" si="49"/>
        <v/>
      </c>
      <c r="AH46" s="16"/>
      <c r="AI46" s="23" t="e">
        <f>IF(#REF!&gt;=1000,TEXT(#REF!,"0.000,00"),TEXT(#REF!,"0,00"))</f>
        <v>#REF!</v>
      </c>
      <c r="AJ46" s="23" t="str">
        <f t="shared" si="50"/>
        <v>0,00</v>
      </c>
      <c r="AK46" s="23" t="e">
        <f>IF(#REF!&gt;=1000,TEXT(#REF!,"0.000,00"),TEXT(#REF!,"0,00"))</f>
        <v>#REF!</v>
      </c>
      <c r="AL46" s="23" t="str">
        <f t="shared" si="51"/>
        <v>0,00</v>
      </c>
      <c r="AM46" s="23" t="str">
        <f t="shared" si="52"/>
        <v>0,00</v>
      </c>
      <c r="AN46" s="23" t="e">
        <f>IF(#REF!&gt;=1000,TEXT(#REF!,"0.000,00"),TEXT(#REF!,"0,00"))</f>
        <v>#REF!</v>
      </c>
      <c r="AO46" s="23" t="e">
        <f>IF(#REF!&gt;=1000,TEXT(#REF!,"0.000,00"),TEXT(#REF!,"0,00"))</f>
        <v>#REF!</v>
      </c>
      <c r="AP46" s="23" t="e">
        <f>IF(#REF!&gt;=1000,TEXT(#REF!,"0.000,00"),TEXT(#REF!,"0,00"))</f>
        <v>#REF!</v>
      </c>
      <c r="AQ46" s="23" t="e">
        <f>IF(#REF!&gt;=1000,TEXT(#REF!,"0.000,00"),TEXT(#REF!,"0,00"))</f>
        <v>#REF!</v>
      </c>
      <c r="AR46" s="23" t="e">
        <f>IF(#REF!&gt;=1000,TEXT(#REF!,"0.000,00"),TEXT(#REF!,"0,00"))</f>
        <v>#REF!</v>
      </c>
      <c r="AS46" s="16"/>
      <c r="AT46" s="24" t="e">
        <f>IF(PREENCHER!AD46="",#REF!,IF(PREENCHER!AE46="",#REF!,IF(PREENCHER!AF46="",#REF!,IF(STDEV(PREENCHER!$X46:$Z46)/AVERAGE(PREENCHER!$X46:$Z46)&gt;#REF!,IF(STDEV(PREENCHER!$Y46:$AA46)/AVERAGE(PREENCHER!$Y46:$AA46)&gt;#REF!,IF(STDEV(PREENCHER!$Z46:$AB46)/AVERAGE(PREENCHER!$Z46:$AB46)&gt;#REF!,IF(STDEV(PREENCHER!$AA46:$AC46)/AVERAGE(PREENCHER!$AA46:$AC46)&gt;#REF!,#REF!,AVERAGE(PREENCHER!$AA46:$AC46)),AVERAGE(PREENCHER!$Z46:$AB46)),AVERAGE(PREENCHER!$Y46:$AA46)),AVERAGE(PREENCHER!$X46:$Z46)))))</f>
        <v>#REF!</v>
      </c>
      <c r="AU46" s="24" t="str">
        <f t="shared" si="53"/>
        <v/>
      </c>
      <c r="AY46" s="25" t="str">
        <f t="shared" si="54"/>
        <v/>
      </c>
      <c r="AZ46" s="26" t="str">
        <f t="shared" si="55"/>
        <v/>
      </c>
      <c r="BA46" s="25" t="str">
        <f t="shared" si="56"/>
        <v/>
      </c>
      <c r="BB46" s="27" t="str">
        <f>IF(ISERROR(IF(#REF!&gt;J46,(#REF!-J46)/J46,"")),"",IF(#REF!&gt;J46,(#REF!-J46)/J46,""))</f>
        <v/>
      </c>
      <c r="BC46" s="25" t="str">
        <f t="shared" si="57"/>
        <v/>
      </c>
    </row>
    <row r="47" spans="1:55" ht="76.5" hidden="1" x14ac:dyDescent="0.25">
      <c r="A47" s="39"/>
      <c r="B47" s="9" t="s">
        <v>54</v>
      </c>
      <c r="C47" s="40"/>
      <c r="D47" s="41"/>
      <c r="E47" s="42"/>
      <c r="F47" s="42"/>
      <c r="G47" s="42"/>
      <c r="H47" s="42"/>
      <c r="I47" s="43" t="str">
        <f t="shared" si="29"/>
        <v/>
      </c>
      <c r="J47" s="43" t="str">
        <f t="shared" si="30"/>
        <v/>
      </c>
      <c r="K47" s="44" t="str">
        <f t="shared" si="31"/>
        <v/>
      </c>
      <c r="L47" s="16"/>
      <c r="M47" s="17">
        <f t="shared" si="32"/>
        <v>0</v>
      </c>
      <c r="N47" s="18">
        <f t="shared" si="33"/>
        <v>0</v>
      </c>
      <c r="O47" s="19">
        <f t="shared" si="34"/>
        <v>0</v>
      </c>
      <c r="P47" s="19">
        <f t="shared" si="35"/>
        <v>0</v>
      </c>
      <c r="Q47" s="19" t="str">
        <f t="shared" si="36"/>
        <v/>
      </c>
      <c r="R47" s="19" t="str">
        <f t="shared" si="37"/>
        <v/>
      </c>
      <c r="S47" s="20" t="str">
        <f t="shared" si="38"/>
        <v/>
      </c>
      <c r="T47" s="21" t="str">
        <f t="shared" si="39"/>
        <v/>
      </c>
      <c r="U47" s="16"/>
      <c r="V47" s="16"/>
      <c r="W47" s="16"/>
      <c r="X47" s="22" t="str">
        <f t="shared" si="40"/>
        <v/>
      </c>
      <c r="Y47" s="22" t="str">
        <f t="shared" si="41"/>
        <v/>
      </c>
      <c r="Z47" s="22" t="str">
        <f t="shared" si="42"/>
        <v/>
      </c>
      <c r="AA47" s="22" t="str">
        <f t="shared" si="43"/>
        <v/>
      </c>
      <c r="AB47" s="22" t="str">
        <f t="shared" si="44"/>
        <v/>
      </c>
      <c r="AC47" s="22" t="str">
        <f t="shared" si="45"/>
        <v/>
      </c>
      <c r="AD47" s="22" t="str">
        <f t="shared" si="46"/>
        <v/>
      </c>
      <c r="AE47" s="22" t="str">
        <f t="shared" si="47"/>
        <v/>
      </c>
      <c r="AF47" s="22" t="str">
        <f t="shared" si="48"/>
        <v/>
      </c>
      <c r="AG47" s="22" t="str">
        <f t="shared" si="49"/>
        <v/>
      </c>
      <c r="AH47" s="16"/>
      <c r="AI47" s="23" t="e">
        <f>IF(#REF!&gt;=1000,TEXT(#REF!,"0.000,00"),TEXT(#REF!,"0,00"))</f>
        <v>#REF!</v>
      </c>
      <c r="AJ47" s="23" t="str">
        <f t="shared" si="50"/>
        <v>0,00</v>
      </c>
      <c r="AK47" s="23" t="e">
        <f>IF(#REF!&gt;=1000,TEXT(#REF!,"0.000,00"),TEXT(#REF!,"0,00"))</f>
        <v>#REF!</v>
      </c>
      <c r="AL47" s="23" t="str">
        <f t="shared" si="51"/>
        <v>0,00</v>
      </c>
      <c r="AM47" s="23" t="str">
        <f t="shared" si="52"/>
        <v>0,00</v>
      </c>
      <c r="AN47" s="23" t="e">
        <f>IF(#REF!&gt;=1000,TEXT(#REF!,"0.000,00"),TEXT(#REF!,"0,00"))</f>
        <v>#REF!</v>
      </c>
      <c r="AO47" s="23" t="e">
        <f>IF(#REF!&gt;=1000,TEXT(#REF!,"0.000,00"),TEXT(#REF!,"0,00"))</f>
        <v>#REF!</v>
      </c>
      <c r="AP47" s="23" t="e">
        <f>IF(#REF!&gt;=1000,TEXT(#REF!,"0.000,00"),TEXT(#REF!,"0,00"))</f>
        <v>#REF!</v>
      </c>
      <c r="AQ47" s="23" t="e">
        <f>IF(#REF!&gt;=1000,TEXT(#REF!,"0.000,00"),TEXT(#REF!,"0,00"))</f>
        <v>#REF!</v>
      </c>
      <c r="AR47" s="23" t="e">
        <f>IF(#REF!&gt;=1000,TEXT(#REF!,"0.000,00"),TEXT(#REF!,"0,00"))</f>
        <v>#REF!</v>
      </c>
      <c r="AS47" s="16"/>
      <c r="AT47" s="24" t="e">
        <f>IF(PREENCHER!AD47="",#REF!,IF(PREENCHER!AE47="",#REF!,IF(PREENCHER!AF47="",#REF!,IF(STDEV(PREENCHER!$X47:$Z47)/AVERAGE(PREENCHER!$X47:$Z47)&gt;#REF!,IF(STDEV(PREENCHER!$Y47:$AA47)/AVERAGE(PREENCHER!$Y47:$AA47)&gt;#REF!,IF(STDEV(PREENCHER!$Z47:$AB47)/AVERAGE(PREENCHER!$Z47:$AB47)&gt;#REF!,IF(STDEV(PREENCHER!$AA47:$AC47)/AVERAGE(PREENCHER!$AA47:$AC47)&gt;#REF!,#REF!,AVERAGE(PREENCHER!$AA47:$AC47)),AVERAGE(PREENCHER!$Z47:$AB47)),AVERAGE(PREENCHER!$Y47:$AA47)),AVERAGE(PREENCHER!$X47:$Z47)))))</f>
        <v>#REF!</v>
      </c>
      <c r="AU47" s="24" t="str">
        <f t="shared" si="53"/>
        <v/>
      </c>
      <c r="AY47" s="25" t="str">
        <f t="shared" si="54"/>
        <v/>
      </c>
      <c r="AZ47" s="26" t="str">
        <f t="shared" si="55"/>
        <v/>
      </c>
      <c r="BA47" s="25" t="str">
        <f t="shared" si="56"/>
        <v/>
      </c>
      <c r="BB47" s="27" t="str">
        <f>IF(ISERROR(IF(#REF!&gt;J47,(#REF!-J47)/J47,"")),"",IF(#REF!&gt;J47,(#REF!-J47)/J47,""))</f>
        <v/>
      </c>
      <c r="BC47" s="25" t="str">
        <f t="shared" si="57"/>
        <v/>
      </c>
    </row>
    <row r="48" spans="1:55" ht="51" hidden="1" x14ac:dyDescent="0.25">
      <c r="A48" s="28"/>
      <c r="B48" s="9" t="s">
        <v>52</v>
      </c>
      <c r="C48" s="29"/>
      <c r="D48" s="30"/>
      <c r="E48" s="31"/>
      <c r="F48" s="31"/>
      <c r="G48" s="31"/>
      <c r="H48" s="31"/>
      <c r="I48" s="32" t="str">
        <f t="shared" si="29"/>
        <v/>
      </c>
      <c r="J48" s="32" t="str">
        <f t="shared" si="30"/>
        <v/>
      </c>
      <c r="K48" s="33" t="str">
        <f t="shared" si="31"/>
        <v/>
      </c>
      <c r="L48" s="16"/>
      <c r="M48" s="34">
        <f t="shared" si="32"/>
        <v>0</v>
      </c>
      <c r="N48" s="35">
        <f t="shared" si="33"/>
        <v>0</v>
      </c>
      <c r="O48" s="36">
        <f t="shared" si="34"/>
        <v>0</v>
      </c>
      <c r="P48" s="36">
        <f t="shared" si="35"/>
        <v>0</v>
      </c>
      <c r="Q48" s="36" t="str">
        <f t="shared" si="36"/>
        <v/>
      </c>
      <c r="R48" s="36" t="str">
        <f t="shared" si="37"/>
        <v/>
      </c>
      <c r="S48" s="37" t="str">
        <f t="shared" si="38"/>
        <v/>
      </c>
      <c r="T48" s="38" t="str">
        <f t="shared" si="39"/>
        <v/>
      </c>
      <c r="U48" s="16"/>
      <c r="V48" s="16"/>
      <c r="W48" s="16"/>
      <c r="X48" s="22" t="str">
        <f t="shared" si="40"/>
        <v/>
      </c>
      <c r="Y48" s="22" t="str">
        <f t="shared" si="41"/>
        <v/>
      </c>
      <c r="Z48" s="22" t="str">
        <f t="shared" si="42"/>
        <v/>
      </c>
      <c r="AA48" s="22" t="str">
        <f t="shared" si="43"/>
        <v/>
      </c>
      <c r="AB48" s="22" t="str">
        <f t="shared" si="44"/>
        <v/>
      </c>
      <c r="AC48" s="22" t="str">
        <f t="shared" si="45"/>
        <v/>
      </c>
      <c r="AD48" s="22" t="str">
        <f t="shared" si="46"/>
        <v/>
      </c>
      <c r="AE48" s="22" t="str">
        <f t="shared" si="47"/>
        <v/>
      </c>
      <c r="AF48" s="22" t="str">
        <f t="shared" si="48"/>
        <v/>
      </c>
      <c r="AG48" s="22" t="str">
        <f t="shared" si="49"/>
        <v/>
      </c>
      <c r="AH48" s="16"/>
      <c r="AI48" s="23" t="e">
        <f>IF(#REF!&gt;=1000,TEXT(#REF!,"0.000,00"),TEXT(#REF!,"0,00"))</f>
        <v>#REF!</v>
      </c>
      <c r="AJ48" s="23" t="str">
        <f t="shared" si="50"/>
        <v>0,00</v>
      </c>
      <c r="AK48" s="23" t="e">
        <f>IF(#REF!&gt;=1000,TEXT(#REF!,"0.000,00"),TEXT(#REF!,"0,00"))</f>
        <v>#REF!</v>
      </c>
      <c r="AL48" s="23" t="str">
        <f t="shared" si="51"/>
        <v>0,00</v>
      </c>
      <c r="AM48" s="23" t="str">
        <f t="shared" si="52"/>
        <v>0,00</v>
      </c>
      <c r="AN48" s="23" t="e">
        <f>IF(#REF!&gt;=1000,TEXT(#REF!,"0.000,00"),TEXT(#REF!,"0,00"))</f>
        <v>#REF!</v>
      </c>
      <c r="AO48" s="23" t="e">
        <f>IF(#REF!&gt;=1000,TEXT(#REF!,"0.000,00"),TEXT(#REF!,"0,00"))</f>
        <v>#REF!</v>
      </c>
      <c r="AP48" s="23" t="e">
        <f>IF(#REF!&gt;=1000,TEXT(#REF!,"0.000,00"),TEXT(#REF!,"0,00"))</f>
        <v>#REF!</v>
      </c>
      <c r="AQ48" s="23" t="e">
        <f>IF(#REF!&gt;=1000,TEXT(#REF!,"0.000,00"),TEXT(#REF!,"0,00"))</f>
        <v>#REF!</v>
      </c>
      <c r="AR48" s="23" t="e">
        <f>IF(#REF!&gt;=1000,TEXT(#REF!,"0.000,00"),TEXT(#REF!,"0,00"))</f>
        <v>#REF!</v>
      </c>
      <c r="AS48" s="16"/>
      <c r="AT48" s="24" t="e">
        <f>IF(PREENCHER!AD48="",#REF!,IF(PREENCHER!AE48="",#REF!,IF(PREENCHER!AF48="",#REF!,IF(STDEV(PREENCHER!$X48:$Z48)/AVERAGE(PREENCHER!$X48:$Z48)&gt;#REF!,IF(STDEV(PREENCHER!$Y48:$AA48)/AVERAGE(PREENCHER!$Y48:$AA48)&gt;#REF!,IF(STDEV(PREENCHER!$Z48:$AB48)/AVERAGE(PREENCHER!$Z48:$AB48)&gt;#REF!,IF(STDEV(PREENCHER!$AA48:$AC48)/AVERAGE(PREENCHER!$AA48:$AC48)&gt;#REF!,#REF!,AVERAGE(PREENCHER!$AA48:$AC48)),AVERAGE(PREENCHER!$Z48:$AB48)),AVERAGE(PREENCHER!$Y48:$AA48)),AVERAGE(PREENCHER!$X48:$Z48)))))</f>
        <v>#REF!</v>
      </c>
      <c r="AU48" s="24" t="str">
        <f t="shared" si="53"/>
        <v/>
      </c>
      <c r="AY48" s="25" t="str">
        <f t="shared" si="54"/>
        <v/>
      </c>
      <c r="AZ48" s="26" t="str">
        <f t="shared" si="55"/>
        <v/>
      </c>
      <c r="BA48" s="25" t="str">
        <f t="shared" si="56"/>
        <v/>
      </c>
      <c r="BB48" s="27" t="str">
        <f>IF(ISERROR(IF(#REF!&gt;J48,(#REF!-J48)/J48,"")),"",IF(#REF!&gt;J48,(#REF!-J48)/J48,""))</f>
        <v/>
      </c>
      <c r="BC48" s="25" t="str">
        <f t="shared" si="57"/>
        <v/>
      </c>
    </row>
    <row r="49" spans="1:55" ht="38.25" hidden="1" x14ac:dyDescent="0.25">
      <c r="A49" s="39"/>
      <c r="B49" s="9" t="s">
        <v>53</v>
      </c>
      <c r="C49" s="40"/>
      <c r="D49" s="41"/>
      <c r="E49" s="42"/>
      <c r="F49" s="42"/>
      <c r="G49" s="42"/>
      <c r="H49" s="42"/>
      <c r="I49" s="43" t="str">
        <f t="shared" si="29"/>
        <v/>
      </c>
      <c r="J49" s="43" t="str">
        <f t="shared" si="30"/>
        <v/>
      </c>
      <c r="K49" s="44" t="str">
        <f t="shared" si="31"/>
        <v/>
      </c>
      <c r="L49" s="16"/>
      <c r="M49" s="17">
        <f t="shared" si="32"/>
        <v>0</v>
      </c>
      <c r="N49" s="18">
        <f t="shared" si="33"/>
        <v>0</v>
      </c>
      <c r="O49" s="19">
        <f t="shared" si="34"/>
        <v>0</v>
      </c>
      <c r="P49" s="19">
        <f t="shared" si="35"/>
        <v>0</v>
      </c>
      <c r="Q49" s="19" t="str">
        <f t="shared" si="36"/>
        <v/>
      </c>
      <c r="R49" s="19" t="str">
        <f t="shared" si="37"/>
        <v/>
      </c>
      <c r="S49" s="20" t="str">
        <f t="shared" si="38"/>
        <v/>
      </c>
      <c r="T49" s="21" t="str">
        <f t="shared" si="39"/>
        <v/>
      </c>
      <c r="U49" s="16"/>
      <c r="V49" s="16"/>
      <c r="W49" s="16"/>
      <c r="X49" s="22" t="str">
        <f t="shared" si="40"/>
        <v/>
      </c>
      <c r="Y49" s="22" t="str">
        <f t="shared" si="41"/>
        <v/>
      </c>
      <c r="Z49" s="22" t="str">
        <f t="shared" si="42"/>
        <v/>
      </c>
      <c r="AA49" s="22" t="str">
        <f t="shared" si="43"/>
        <v/>
      </c>
      <c r="AB49" s="22" t="str">
        <f t="shared" si="44"/>
        <v/>
      </c>
      <c r="AC49" s="22" t="str">
        <f t="shared" si="45"/>
        <v/>
      </c>
      <c r="AD49" s="22" t="str">
        <f t="shared" si="46"/>
        <v/>
      </c>
      <c r="AE49" s="22" t="str">
        <f t="shared" si="47"/>
        <v/>
      </c>
      <c r="AF49" s="22" t="str">
        <f t="shared" si="48"/>
        <v/>
      </c>
      <c r="AG49" s="22" t="str">
        <f t="shared" si="49"/>
        <v/>
      </c>
      <c r="AH49" s="16"/>
      <c r="AI49" s="23" t="e">
        <f>IF(#REF!&gt;=1000,TEXT(#REF!,"0.000,00"),TEXT(#REF!,"0,00"))</f>
        <v>#REF!</v>
      </c>
      <c r="AJ49" s="23" t="str">
        <f t="shared" si="50"/>
        <v>0,00</v>
      </c>
      <c r="AK49" s="23" t="e">
        <f>IF(#REF!&gt;=1000,TEXT(#REF!,"0.000,00"),TEXT(#REF!,"0,00"))</f>
        <v>#REF!</v>
      </c>
      <c r="AL49" s="23" t="str">
        <f t="shared" si="51"/>
        <v>0,00</v>
      </c>
      <c r="AM49" s="23" t="str">
        <f t="shared" si="52"/>
        <v>0,00</v>
      </c>
      <c r="AN49" s="23" t="e">
        <f>IF(#REF!&gt;=1000,TEXT(#REF!,"0.000,00"),TEXT(#REF!,"0,00"))</f>
        <v>#REF!</v>
      </c>
      <c r="AO49" s="23" t="e">
        <f>IF(#REF!&gt;=1000,TEXT(#REF!,"0.000,00"),TEXT(#REF!,"0,00"))</f>
        <v>#REF!</v>
      </c>
      <c r="AP49" s="23" t="e">
        <f>IF(#REF!&gt;=1000,TEXT(#REF!,"0.000,00"),TEXT(#REF!,"0,00"))</f>
        <v>#REF!</v>
      </c>
      <c r="AQ49" s="23" t="e">
        <f>IF(#REF!&gt;=1000,TEXT(#REF!,"0.000,00"),TEXT(#REF!,"0,00"))</f>
        <v>#REF!</v>
      </c>
      <c r="AR49" s="23" t="e">
        <f>IF(#REF!&gt;=1000,TEXT(#REF!,"0.000,00"),TEXT(#REF!,"0,00"))</f>
        <v>#REF!</v>
      </c>
      <c r="AS49" s="16"/>
      <c r="AT49" s="24" t="e">
        <f>IF(PREENCHER!AD49="",#REF!,IF(PREENCHER!AE49="",#REF!,IF(PREENCHER!AF49="",#REF!,IF(STDEV(PREENCHER!$X49:$Z49)/AVERAGE(PREENCHER!$X49:$Z49)&gt;#REF!,IF(STDEV(PREENCHER!$Y49:$AA49)/AVERAGE(PREENCHER!$Y49:$AA49)&gt;#REF!,IF(STDEV(PREENCHER!$Z49:$AB49)/AVERAGE(PREENCHER!$Z49:$AB49)&gt;#REF!,IF(STDEV(PREENCHER!$AA49:$AC49)/AVERAGE(PREENCHER!$AA49:$AC49)&gt;#REF!,#REF!,AVERAGE(PREENCHER!$AA49:$AC49)),AVERAGE(PREENCHER!$Z49:$AB49)),AVERAGE(PREENCHER!$Y49:$AA49)),AVERAGE(PREENCHER!$X49:$Z49)))))</f>
        <v>#REF!</v>
      </c>
      <c r="AU49" s="24" t="str">
        <f t="shared" si="53"/>
        <v/>
      </c>
      <c r="AY49" s="25" t="str">
        <f t="shared" si="54"/>
        <v/>
      </c>
      <c r="AZ49" s="26" t="str">
        <f t="shared" si="55"/>
        <v/>
      </c>
      <c r="BA49" s="25" t="str">
        <f t="shared" si="56"/>
        <v/>
      </c>
      <c r="BB49" s="27" t="str">
        <f>IF(ISERROR(IF(#REF!&gt;J49,(#REF!-J49)/J49,"")),"",IF(#REF!&gt;J49,(#REF!-J49)/J49,""))</f>
        <v/>
      </c>
      <c r="BC49" s="25" t="str">
        <f t="shared" si="57"/>
        <v/>
      </c>
    </row>
    <row r="50" spans="1:55" ht="76.5" hidden="1" x14ac:dyDescent="0.25">
      <c r="A50" s="28"/>
      <c r="B50" s="9" t="s">
        <v>54</v>
      </c>
      <c r="C50" s="29"/>
      <c r="D50" s="30"/>
      <c r="E50" s="31"/>
      <c r="F50" s="31"/>
      <c r="G50" s="31"/>
      <c r="H50" s="31"/>
      <c r="I50" s="32" t="str">
        <f t="shared" si="29"/>
        <v/>
      </c>
      <c r="J50" s="32" t="str">
        <f t="shared" si="30"/>
        <v/>
      </c>
      <c r="K50" s="33" t="str">
        <f t="shared" si="31"/>
        <v/>
      </c>
      <c r="L50" s="16"/>
      <c r="M50" s="34">
        <f t="shared" si="32"/>
        <v>0</v>
      </c>
      <c r="N50" s="35">
        <f t="shared" si="33"/>
        <v>0</v>
      </c>
      <c r="O50" s="36">
        <f t="shared" si="34"/>
        <v>0</v>
      </c>
      <c r="P50" s="36">
        <f t="shared" si="35"/>
        <v>0</v>
      </c>
      <c r="Q50" s="36" t="str">
        <f t="shared" si="36"/>
        <v/>
      </c>
      <c r="R50" s="36" t="str">
        <f t="shared" si="37"/>
        <v/>
      </c>
      <c r="S50" s="37" t="str">
        <f t="shared" si="38"/>
        <v/>
      </c>
      <c r="T50" s="38" t="str">
        <f t="shared" si="39"/>
        <v/>
      </c>
      <c r="U50" s="16"/>
      <c r="V50" s="16"/>
      <c r="W50" s="16"/>
      <c r="X50" s="22" t="str">
        <f t="shared" si="40"/>
        <v/>
      </c>
      <c r="Y50" s="22" t="str">
        <f t="shared" si="41"/>
        <v/>
      </c>
      <c r="Z50" s="22" t="str">
        <f t="shared" si="42"/>
        <v/>
      </c>
      <c r="AA50" s="22" t="str">
        <f t="shared" si="43"/>
        <v/>
      </c>
      <c r="AB50" s="22" t="str">
        <f t="shared" si="44"/>
        <v/>
      </c>
      <c r="AC50" s="22" t="str">
        <f t="shared" si="45"/>
        <v/>
      </c>
      <c r="AD50" s="22" t="str">
        <f t="shared" si="46"/>
        <v/>
      </c>
      <c r="AE50" s="22" t="str">
        <f t="shared" si="47"/>
        <v/>
      </c>
      <c r="AF50" s="22" t="str">
        <f t="shared" si="48"/>
        <v/>
      </c>
      <c r="AG50" s="22" t="str">
        <f t="shared" si="49"/>
        <v/>
      </c>
      <c r="AH50" s="16"/>
      <c r="AI50" s="23" t="e">
        <f>IF(#REF!&gt;=1000,TEXT(#REF!,"0.000,00"),TEXT(#REF!,"0,00"))</f>
        <v>#REF!</v>
      </c>
      <c r="AJ50" s="23" t="str">
        <f t="shared" si="50"/>
        <v>0,00</v>
      </c>
      <c r="AK50" s="23" t="e">
        <f>IF(#REF!&gt;=1000,TEXT(#REF!,"0.000,00"),TEXT(#REF!,"0,00"))</f>
        <v>#REF!</v>
      </c>
      <c r="AL50" s="23" t="str">
        <f t="shared" si="51"/>
        <v>0,00</v>
      </c>
      <c r="AM50" s="23" t="str">
        <f t="shared" si="52"/>
        <v>0,00</v>
      </c>
      <c r="AN50" s="23" t="e">
        <f>IF(#REF!&gt;=1000,TEXT(#REF!,"0.000,00"),TEXT(#REF!,"0,00"))</f>
        <v>#REF!</v>
      </c>
      <c r="AO50" s="23" t="e">
        <f>IF(#REF!&gt;=1000,TEXT(#REF!,"0.000,00"),TEXT(#REF!,"0,00"))</f>
        <v>#REF!</v>
      </c>
      <c r="AP50" s="23" t="e">
        <f>IF(#REF!&gt;=1000,TEXT(#REF!,"0.000,00"),TEXT(#REF!,"0,00"))</f>
        <v>#REF!</v>
      </c>
      <c r="AQ50" s="23" t="e">
        <f>IF(#REF!&gt;=1000,TEXT(#REF!,"0.000,00"),TEXT(#REF!,"0,00"))</f>
        <v>#REF!</v>
      </c>
      <c r="AR50" s="23" t="e">
        <f>IF(#REF!&gt;=1000,TEXT(#REF!,"0.000,00"),TEXT(#REF!,"0,00"))</f>
        <v>#REF!</v>
      </c>
      <c r="AS50" s="16"/>
      <c r="AT50" s="24" t="e">
        <f>IF(PREENCHER!AD50="",#REF!,IF(PREENCHER!AE50="",#REF!,IF(PREENCHER!AF50="",#REF!,IF(STDEV(PREENCHER!$X50:$Z50)/AVERAGE(PREENCHER!$X50:$Z50)&gt;#REF!,IF(STDEV(PREENCHER!$Y50:$AA50)/AVERAGE(PREENCHER!$Y50:$AA50)&gt;#REF!,IF(STDEV(PREENCHER!$Z50:$AB50)/AVERAGE(PREENCHER!$Z50:$AB50)&gt;#REF!,IF(STDEV(PREENCHER!$AA50:$AC50)/AVERAGE(PREENCHER!$AA50:$AC50)&gt;#REF!,#REF!,AVERAGE(PREENCHER!$AA50:$AC50)),AVERAGE(PREENCHER!$Z50:$AB50)),AVERAGE(PREENCHER!$Y50:$AA50)),AVERAGE(PREENCHER!$X50:$Z50)))))</f>
        <v>#REF!</v>
      </c>
      <c r="AU50" s="24" t="str">
        <f t="shared" si="53"/>
        <v/>
      </c>
      <c r="AY50" s="25" t="str">
        <f t="shared" si="54"/>
        <v/>
      </c>
      <c r="AZ50" s="26" t="str">
        <f t="shared" si="55"/>
        <v/>
      </c>
      <c r="BA50" s="25" t="str">
        <f t="shared" si="56"/>
        <v/>
      </c>
      <c r="BB50" s="27" t="str">
        <f>IF(ISERROR(IF(#REF!&gt;J50,(#REF!-J50)/J50,"")),"",IF(#REF!&gt;J50,(#REF!-J50)/J50,""))</f>
        <v/>
      </c>
      <c r="BC50" s="25" t="str">
        <f t="shared" si="57"/>
        <v/>
      </c>
    </row>
    <row r="51" spans="1:55" ht="51" hidden="1" x14ac:dyDescent="0.25">
      <c r="A51" s="39"/>
      <c r="B51" s="9" t="s">
        <v>52</v>
      </c>
      <c r="C51" s="40"/>
      <c r="D51" s="41"/>
      <c r="E51" s="42"/>
      <c r="F51" s="42"/>
      <c r="G51" s="42"/>
      <c r="H51" s="42"/>
      <c r="I51" s="43" t="str">
        <f t="shared" si="29"/>
        <v/>
      </c>
      <c r="J51" s="43" t="str">
        <f t="shared" si="30"/>
        <v/>
      </c>
      <c r="K51" s="44" t="str">
        <f t="shared" si="31"/>
        <v/>
      </c>
      <c r="L51" s="16"/>
      <c r="M51" s="17">
        <f t="shared" si="32"/>
        <v>0</v>
      </c>
      <c r="N51" s="18">
        <f t="shared" si="33"/>
        <v>0</v>
      </c>
      <c r="O51" s="19">
        <f t="shared" si="34"/>
        <v>0</v>
      </c>
      <c r="P51" s="19">
        <f t="shared" si="35"/>
        <v>0</v>
      </c>
      <c r="Q51" s="19" t="str">
        <f t="shared" si="36"/>
        <v/>
      </c>
      <c r="R51" s="19" t="str">
        <f t="shared" si="37"/>
        <v/>
      </c>
      <c r="S51" s="20" t="str">
        <f t="shared" si="38"/>
        <v/>
      </c>
      <c r="T51" s="21" t="str">
        <f t="shared" si="39"/>
        <v/>
      </c>
      <c r="U51" s="16"/>
      <c r="V51" s="16"/>
      <c r="W51" s="16"/>
      <c r="X51" s="22" t="str">
        <f t="shared" si="40"/>
        <v/>
      </c>
      <c r="Y51" s="22" t="str">
        <f t="shared" si="41"/>
        <v/>
      </c>
      <c r="Z51" s="22" t="str">
        <f t="shared" si="42"/>
        <v/>
      </c>
      <c r="AA51" s="22" t="str">
        <f t="shared" si="43"/>
        <v/>
      </c>
      <c r="AB51" s="22" t="str">
        <f t="shared" si="44"/>
        <v/>
      </c>
      <c r="AC51" s="22" t="str">
        <f t="shared" si="45"/>
        <v/>
      </c>
      <c r="AD51" s="22" t="str">
        <f t="shared" si="46"/>
        <v/>
      </c>
      <c r="AE51" s="22" t="str">
        <f t="shared" si="47"/>
        <v/>
      </c>
      <c r="AF51" s="22" t="str">
        <f t="shared" si="48"/>
        <v/>
      </c>
      <c r="AG51" s="22" t="str">
        <f t="shared" si="49"/>
        <v/>
      </c>
      <c r="AH51" s="16"/>
      <c r="AI51" s="23" t="e">
        <f>IF(#REF!&gt;=1000,TEXT(#REF!,"0.000,00"),TEXT(#REF!,"0,00"))</f>
        <v>#REF!</v>
      </c>
      <c r="AJ51" s="23" t="str">
        <f t="shared" si="50"/>
        <v>0,00</v>
      </c>
      <c r="AK51" s="23" t="e">
        <f>IF(#REF!&gt;=1000,TEXT(#REF!,"0.000,00"),TEXT(#REF!,"0,00"))</f>
        <v>#REF!</v>
      </c>
      <c r="AL51" s="23" t="str">
        <f t="shared" si="51"/>
        <v>0,00</v>
      </c>
      <c r="AM51" s="23" t="str">
        <f t="shared" si="52"/>
        <v>0,00</v>
      </c>
      <c r="AN51" s="23" t="e">
        <f>IF(#REF!&gt;=1000,TEXT(#REF!,"0.000,00"),TEXT(#REF!,"0,00"))</f>
        <v>#REF!</v>
      </c>
      <c r="AO51" s="23" t="e">
        <f>IF(#REF!&gt;=1000,TEXT(#REF!,"0.000,00"),TEXT(#REF!,"0,00"))</f>
        <v>#REF!</v>
      </c>
      <c r="AP51" s="23" t="e">
        <f>IF(#REF!&gt;=1000,TEXT(#REF!,"0.000,00"),TEXT(#REF!,"0,00"))</f>
        <v>#REF!</v>
      </c>
      <c r="AQ51" s="23" t="e">
        <f>IF(#REF!&gt;=1000,TEXT(#REF!,"0.000,00"),TEXT(#REF!,"0,00"))</f>
        <v>#REF!</v>
      </c>
      <c r="AR51" s="23" t="e">
        <f>IF(#REF!&gt;=1000,TEXT(#REF!,"0.000,00"),TEXT(#REF!,"0,00"))</f>
        <v>#REF!</v>
      </c>
      <c r="AS51" s="16"/>
      <c r="AT51" s="24" t="e">
        <f>IF(PREENCHER!AD51="",#REF!,IF(PREENCHER!AE51="",#REF!,IF(PREENCHER!AF51="",#REF!,IF(STDEV(PREENCHER!$X51:$Z51)/AVERAGE(PREENCHER!$X51:$Z51)&gt;#REF!,IF(STDEV(PREENCHER!$Y51:$AA51)/AVERAGE(PREENCHER!$Y51:$AA51)&gt;#REF!,IF(STDEV(PREENCHER!$Z51:$AB51)/AVERAGE(PREENCHER!$Z51:$AB51)&gt;#REF!,IF(STDEV(PREENCHER!$AA51:$AC51)/AVERAGE(PREENCHER!$AA51:$AC51)&gt;#REF!,#REF!,AVERAGE(PREENCHER!$AA51:$AC51)),AVERAGE(PREENCHER!$Z51:$AB51)),AVERAGE(PREENCHER!$Y51:$AA51)),AVERAGE(PREENCHER!$X51:$Z51)))))</f>
        <v>#REF!</v>
      </c>
      <c r="AU51" s="24" t="str">
        <f t="shared" si="53"/>
        <v/>
      </c>
      <c r="AY51" s="25" t="str">
        <f t="shared" si="54"/>
        <v/>
      </c>
      <c r="AZ51" s="26" t="str">
        <f t="shared" si="55"/>
        <v/>
      </c>
      <c r="BA51" s="25" t="str">
        <f t="shared" si="56"/>
        <v/>
      </c>
      <c r="BB51" s="27" t="str">
        <f>IF(ISERROR(IF(#REF!&gt;J51,(#REF!-J51)/J51,"")),"",IF(#REF!&gt;J51,(#REF!-J51)/J51,""))</f>
        <v/>
      </c>
      <c r="BC51" s="25" t="str">
        <f t="shared" si="57"/>
        <v/>
      </c>
    </row>
    <row r="52" spans="1:55" ht="38.25" hidden="1" x14ac:dyDescent="0.25">
      <c r="A52" s="28"/>
      <c r="B52" s="9" t="s">
        <v>53</v>
      </c>
      <c r="C52" s="29"/>
      <c r="D52" s="30"/>
      <c r="E52" s="31"/>
      <c r="F52" s="31"/>
      <c r="G52" s="31"/>
      <c r="H52" s="31"/>
      <c r="I52" s="32" t="str">
        <f t="shared" si="29"/>
        <v/>
      </c>
      <c r="J52" s="32" t="str">
        <f t="shared" si="30"/>
        <v/>
      </c>
      <c r="K52" s="33" t="str">
        <f t="shared" si="31"/>
        <v/>
      </c>
      <c r="L52" s="16"/>
      <c r="M52" s="34">
        <f t="shared" si="32"/>
        <v>0</v>
      </c>
      <c r="N52" s="35">
        <f t="shared" si="33"/>
        <v>0</v>
      </c>
      <c r="O52" s="36">
        <f t="shared" si="34"/>
        <v>0</v>
      </c>
      <c r="P52" s="36">
        <f t="shared" si="35"/>
        <v>0</v>
      </c>
      <c r="Q52" s="36" t="str">
        <f t="shared" si="36"/>
        <v/>
      </c>
      <c r="R52" s="36" t="str">
        <f t="shared" si="37"/>
        <v/>
      </c>
      <c r="S52" s="37" t="str">
        <f t="shared" si="38"/>
        <v/>
      </c>
      <c r="T52" s="38" t="str">
        <f t="shared" si="39"/>
        <v/>
      </c>
      <c r="U52" s="16"/>
      <c r="V52" s="16"/>
      <c r="W52" s="16"/>
      <c r="X52" s="22" t="str">
        <f t="shared" si="40"/>
        <v/>
      </c>
      <c r="Y52" s="22" t="str">
        <f t="shared" si="41"/>
        <v/>
      </c>
      <c r="Z52" s="22" t="str">
        <f t="shared" si="42"/>
        <v/>
      </c>
      <c r="AA52" s="22" t="str">
        <f t="shared" si="43"/>
        <v/>
      </c>
      <c r="AB52" s="22" t="str">
        <f t="shared" si="44"/>
        <v/>
      </c>
      <c r="AC52" s="22" t="str">
        <f t="shared" si="45"/>
        <v/>
      </c>
      <c r="AD52" s="22" t="str">
        <f t="shared" si="46"/>
        <v/>
      </c>
      <c r="AE52" s="22" t="str">
        <f t="shared" si="47"/>
        <v/>
      </c>
      <c r="AF52" s="22" t="str">
        <f t="shared" si="48"/>
        <v/>
      </c>
      <c r="AG52" s="22" t="str">
        <f t="shared" si="49"/>
        <v/>
      </c>
      <c r="AH52" s="16"/>
      <c r="AI52" s="23" t="e">
        <f>IF(#REF!&gt;=1000,TEXT(#REF!,"0.000,00"),TEXT(#REF!,"0,00"))</f>
        <v>#REF!</v>
      </c>
      <c r="AJ52" s="23" t="str">
        <f t="shared" si="50"/>
        <v>0,00</v>
      </c>
      <c r="AK52" s="23" t="e">
        <f>IF(#REF!&gt;=1000,TEXT(#REF!,"0.000,00"),TEXT(#REF!,"0,00"))</f>
        <v>#REF!</v>
      </c>
      <c r="AL52" s="23" t="str">
        <f t="shared" si="51"/>
        <v>0,00</v>
      </c>
      <c r="AM52" s="23" t="str">
        <f t="shared" si="52"/>
        <v>0,00</v>
      </c>
      <c r="AN52" s="23" t="e">
        <f>IF(#REF!&gt;=1000,TEXT(#REF!,"0.000,00"),TEXT(#REF!,"0,00"))</f>
        <v>#REF!</v>
      </c>
      <c r="AO52" s="23" t="e">
        <f>IF(#REF!&gt;=1000,TEXT(#REF!,"0.000,00"),TEXT(#REF!,"0,00"))</f>
        <v>#REF!</v>
      </c>
      <c r="AP52" s="23" t="e">
        <f>IF(#REF!&gt;=1000,TEXT(#REF!,"0.000,00"),TEXT(#REF!,"0,00"))</f>
        <v>#REF!</v>
      </c>
      <c r="AQ52" s="23" t="e">
        <f>IF(#REF!&gt;=1000,TEXT(#REF!,"0.000,00"),TEXT(#REF!,"0,00"))</f>
        <v>#REF!</v>
      </c>
      <c r="AR52" s="23" t="e">
        <f>IF(#REF!&gt;=1000,TEXT(#REF!,"0.000,00"),TEXT(#REF!,"0,00"))</f>
        <v>#REF!</v>
      </c>
      <c r="AS52" s="16"/>
      <c r="AT52" s="24" t="e">
        <f>IF(PREENCHER!AD52="",#REF!,IF(PREENCHER!AE52="",#REF!,IF(PREENCHER!AF52="",#REF!,IF(STDEV(PREENCHER!$X52:$Z52)/AVERAGE(PREENCHER!$X52:$Z52)&gt;#REF!,IF(STDEV(PREENCHER!$Y52:$AA52)/AVERAGE(PREENCHER!$Y52:$AA52)&gt;#REF!,IF(STDEV(PREENCHER!$Z52:$AB52)/AVERAGE(PREENCHER!$Z52:$AB52)&gt;#REF!,IF(STDEV(PREENCHER!$AA52:$AC52)/AVERAGE(PREENCHER!$AA52:$AC52)&gt;#REF!,#REF!,AVERAGE(PREENCHER!$AA52:$AC52)),AVERAGE(PREENCHER!$Z52:$AB52)),AVERAGE(PREENCHER!$Y52:$AA52)),AVERAGE(PREENCHER!$X52:$Z52)))))</f>
        <v>#REF!</v>
      </c>
      <c r="AU52" s="24" t="str">
        <f t="shared" si="53"/>
        <v/>
      </c>
      <c r="AY52" s="25" t="str">
        <f t="shared" si="54"/>
        <v/>
      </c>
      <c r="AZ52" s="26" t="str">
        <f t="shared" si="55"/>
        <v/>
      </c>
      <c r="BA52" s="25" t="str">
        <f t="shared" si="56"/>
        <v/>
      </c>
      <c r="BB52" s="27" t="str">
        <f>IF(ISERROR(IF(#REF!&gt;J52,(#REF!-J52)/J52,"")),"",IF(#REF!&gt;J52,(#REF!-J52)/J52,""))</f>
        <v/>
      </c>
      <c r="BC52" s="25" t="str">
        <f t="shared" si="57"/>
        <v/>
      </c>
    </row>
    <row r="53" spans="1:55" ht="76.5" hidden="1" x14ac:dyDescent="0.25">
      <c r="A53" s="39"/>
      <c r="B53" s="9" t="s">
        <v>54</v>
      </c>
      <c r="C53" s="40"/>
      <c r="D53" s="41"/>
      <c r="E53" s="42"/>
      <c r="F53" s="42"/>
      <c r="G53" s="42"/>
      <c r="H53" s="42"/>
      <c r="I53" s="43" t="str">
        <f t="shared" si="29"/>
        <v/>
      </c>
      <c r="J53" s="43" t="str">
        <f t="shared" si="30"/>
        <v/>
      </c>
      <c r="K53" s="44" t="str">
        <f t="shared" si="31"/>
        <v/>
      </c>
      <c r="L53" s="16"/>
      <c r="M53" s="17">
        <f t="shared" si="32"/>
        <v>0</v>
      </c>
      <c r="N53" s="18">
        <f t="shared" si="33"/>
        <v>0</v>
      </c>
      <c r="O53" s="19">
        <f t="shared" si="34"/>
        <v>0</v>
      </c>
      <c r="P53" s="19">
        <f t="shared" si="35"/>
        <v>0</v>
      </c>
      <c r="Q53" s="19" t="str">
        <f t="shared" si="36"/>
        <v/>
      </c>
      <c r="R53" s="19" t="str">
        <f t="shared" si="37"/>
        <v/>
      </c>
      <c r="S53" s="20" t="str">
        <f t="shared" si="38"/>
        <v/>
      </c>
      <c r="T53" s="21" t="str">
        <f t="shared" si="39"/>
        <v/>
      </c>
      <c r="U53" s="16"/>
      <c r="V53" s="16"/>
      <c r="W53" s="16"/>
      <c r="X53" s="22" t="str">
        <f t="shared" si="40"/>
        <v/>
      </c>
      <c r="Y53" s="22" t="str">
        <f t="shared" si="41"/>
        <v/>
      </c>
      <c r="Z53" s="22" t="str">
        <f t="shared" si="42"/>
        <v/>
      </c>
      <c r="AA53" s="22" t="str">
        <f t="shared" si="43"/>
        <v/>
      </c>
      <c r="AB53" s="22" t="str">
        <f t="shared" si="44"/>
        <v/>
      </c>
      <c r="AC53" s="22" t="str">
        <f t="shared" si="45"/>
        <v/>
      </c>
      <c r="AD53" s="22" t="str">
        <f t="shared" si="46"/>
        <v/>
      </c>
      <c r="AE53" s="22" t="str">
        <f t="shared" si="47"/>
        <v/>
      </c>
      <c r="AF53" s="22" t="str">
        <f t="shared" si="48"/>
        <v/>
      </c>
      <c r="AG53" s="22" t="str">
        <f t="shared" si="49"/>
        <v/>
      </c>
      <c r="AH53" s="16"/>
      <c r="AI53" s="23" t="e">
        <f>IF(#REF!&gt;=1000,TEXT(#REF!,"0.000,00"),TEXT(#REF!,"0,00"))</f>
        <v>#REF!</v>
      </c>
      <c r="AJ53" s="23" t="str">
        <f t="shared" si="50"/>
        <v>0,00</v>
      </c>
      <c r="AK53" s="23" t="e">
        <f>IF(#REF!&gt;=1000,TEXT(#REF!,"0.000,00"),TEXT(#REF!,"0,00"))</f>
        <v>#REF!</v>
      </c>
      <c r="AL53" s="23" t="str">
        <f t="shared" si="51"/>
        <v>0,00</v>
      </c>
      <c r="AM53" s="23" t="str">
        <f t="shared" si="52"/>
        <v>0,00</v>
      </c>
      <c r="AN53" s="23" t="e">
        <f>IF(#REF!&gt;=1000,TEXT(#REF!,"0.000,00"),TEXT(#REF!,"0,00"))</f>
        <v>#REF!</v>
      </c>
      <c r="AO53" s="23" t="e">
        <f>IF(#REF!&gt;=1000,TEXT(#REF!,"0.000,00"),TEXT(#REF!,"0,00"))</f>
        <v>#REF!</v>
      </c>
      <c r="AP53" s="23" t="e">
        <f>IF(#REF!&gt;=1000,TEXT(#REF!,"0.000,00"),TEXT(#REF!,"0,00"))</f>
        <v>#REF!</v>
      </c>
      <c r="AQ53" s="23" t="e">
        <f>IF(#REF!&gt;=1000,TEXT(#REF!,"0.000,00"),TEXT(#REF!,"0,00"))</f>
        <v>#REF!</v>
      </c>
      <c r="AR53" s="23" t="e">
        <f>IF(#REF!&gt;=1000,TEXT(#REF!,"0.000,00"),TEXT(#REF!,"0,00"))</f>
        <v>#REF!</v>
      </c>
      <c r="AS53" s="16"/>
      <c r="AT53" s="24" t="e">
        <f>IF(PREENCHER!AD53="",#REF!,IF(PREENCHER!AE53="",#REF!,IF(PREENCHER!AF53="",#REF!,IF(STDEV(PREENCHER!$X53:$Z53)/AVERAGE(PREENCHER!$X53:$Z53)&gt;#REF!,IF(STDEV(PREENCHER!$Y53:$AA53)/AVERAGE(PREENCHER!$Y53:$AA53)&gt;#REF!,IF(STDEV(PREENCHER!$Z53:$AB53)/AVERAGE(PREENCHER!$Z53:$AB53)&gt;#REF!,IF(STDEV(PREENCHER!$AA53:$AC53)/AVERAGE(PREENCHER!$AA53:$AC53)&gt;#REF!,#REF!,AVERAGE(PREENCHER!$AA53:$AC53)),AVERAGE(PREENCHER!$Z53:$AB53)),AVERAGE(PREENCHER!$Y53:$AA53)),AVERAGE(PREENCHER!$X53:$Z53)))))</f>
        <v>#REF!</v>
      </c>
      <c r="AU53" s="24" t="str">
        <f t="shared" si="53"/>
        <v/>
      </c>
      <c r="AY53" s="25" t="str">
        <f t="shared" si="54"/>
        <v/>
      </c>
      <c r="AZ53" s="26" t="str">
        <f t="shared" si="55"/>
        <v/>
      </c>
      <c r="BA53" s="25" t="str">
        <f t="shared" si="56"/>
        <v/>
      </c>
      <c r="BB53" s="27" t="str">
        <f>IF(ISERROR(IF(#REF!&gt;J53,(#REF!-J53)/J53,"")),"",IF(#REF!&gt;J53,(#REF!-J53)/J53,""))</f>
        <v/>
      </c>
      <c r="BC53" s="25" t="str">
        <f t="shared" si="57"/>
        <v/>
      </c>
    </row>
    <row r="54" spans="1:55" ht="51" hidden="1" x14ac:dyDescent="0.25">
      <c r="A54" s="28"/>
      <c r="B54" s="9" t="s">
        <v>52</v>
      </c>
      <c r="C54" s="29"/>
      <c r="D54" s="30"/>
      <c r="E54" s="31"/>
      <c r="F54" s="31"/>
      <c r="G54" s="31"/>
      <c r="H54" s="31"/>
      <c r="I54" s="32" t="str">
        <f t="shared" si="29"/>
        <v/>
      </c>
      <c r="J54" s="32" t="str">
        <f t="shared" si="30"/>
        <v/>
      </c>
      <c r="K54" s="33" t="str">
        <f t="shared" si="31"/>
        <v/>
      </c>
      <c r="L54" s="16"/>
      <c r="M54" s="34">
        <f t="shared" si="32"/>
        <v>0</v>
      </c>
      <c r="N54" s="35">
        <f t="shared" si="33"/>
        <v>0</v>
      </c>
      <c r="O54" s="36">
        <f t="shared" si="34"/>
        <v>0</v>
      </c>
      <c r="P54" s="36">
        <f t="shared" si="35"/>
        <v>0</v>
      </c>
      <c r="Q54" s="36" t="str">
        <f t="shared" si="36"/>
        <v/>
      </c>
      <c r="R54" s="36" t="str">
        <f t="shared" si="37"/>
        <v/>
      </c>
      <c r="S54" s="37" t="str">
        <f t="shared" si="38"/>
        <v/>
      </c>
      <c r="T54" s="38" t="str">
        <f t="shared" si="39"/>
        <v/>
      </c>
      <c r="U54" s="16"/>
      <c r="V54" s="16"/>
      <c r="W54" s="16"/>
      <c r="X54" s="22" t="str">
        <f t="shared" si="40"/>
        <v/>
      </c>
      <c r="Y54" s="22" t="str">
        <f t="shared" si="41"/>
        <v/>
      </c>
      <c r="Z54" s="22" t="str">
        <f t="shared" si="42"/>
        <v/>
      </c>
      <c r="AA54" s="22" t="str">
        <f t="shared" si="43"/>
        <v/>
      </c>
      <c r="AB54" s="22" t="str">
        <f t="shared" si="44"/>
        <v/>
      </c>
      <c r="AC54" s="22" t="str">
        <f t="shared" si="45"/>
        <v/>
      </c>
      <c r="AD54" s="22" t="str">
        <f t="shared" si="46"/>
        <v/>
      </c>
      <c r="AE54" s="22" t="str">
        <f t="shared" si="47"/>
        <v/>
      </c>
      <c r="AF54" s="22" t="str">
        <f t="shared" si="48"/>
        <v/>
      </c>
      <c r="AG54" s="22" t="str">
        <f t="shared" si="49"/>
        <v/>
      </c>
      <c r="AH54" s="16"/>
      <c r="AI54" s="23" t="e">
        <f>IF(#REF!&gt;=1000,TEXT(#REF!,"0.000,00"),TEXT(#REF!,"0,00"))</f>
        <v>#REF!</v>
      </c>
      <c r="AJ54" s="23" t="str">
        <f t="shared" si="50"/>
        <v>0,00</v>
      </c>
      <c r="AK54" s="23" t="e">
        <f>IF(#REF!&gt;=1000,TEXT(#REF!,"0.000,00"),TEXT(#REF!,"0,00"))</f>
        <v>#REF!</v>
      </c>
      <c r="AL54" s="23" t="str">
        <f t="shared" si="51"/>
        <v>0,00</v>
      </c>
      <c r="AM54" s="23" t="str">
        <f t="shared" si="52"/>
        <v>0,00</v>
      </c>
      <c r="AN54" s="23" t="e">
        <f>IF(#REF!&gt;=1000,TEXT(#REF!,"0.000,00"),TEXT(#REF!,"0,00"))</f>
        <v>#REF!</v>
      </c>
      <c r="AO54" s="23" t="e">
        <f>IF(#REF!&gt;=1000,TEXT(#REF!,"0.000,00"),TEXT(#REF!,"0,00"))</f>
        <v>#REF!</v>
      </c>
      <c r="AP54" s="23" t="e">
        <f>IF(#REF!&gt;=1000,TEXT(#REF!,"0.000,00"),TEXT(#REF!,"0,00"))</f>
        <v>#REF!</v>
      </c>
      <c r="AQ54" s="23" t="e">
        <f>IF(#REF!&gt;=1000,TEXT(#REF!,"0.000,00"),TEXT(#REF!,"0,00"))</f>
        <v>#REF!</v>
      </c>
      <c r="AR54" s="23" t="e">
        <f>IF(#REF!&gt;=1000,TEXT(#REF!,"0.000,00"),TEXT(#REF!,"0,00"))</f>
        <v>#REF!</v>
      </c>
      <c r="AS54" s="16"/>
      <c r="AT54" s="24" t="e">
        <f>IF(PREENCHER!AD54="",#REF!,IF(PREENCHER!AE54="",#REF!,IF(PREENCHER!AF54="",#REF!,IF(STDEV(PREENCHER!$X54:$Z54)/AVERAGE(PREENCHER!$X54:$Z54)&gt;#REF!,IF(STDEV(PREENCHER!$Y54:$AA54)/AVERAGE(PREENCHER!$Y54:$AA54)&gt;#REF!,IF(STDEV(PREENCHER!$Z54:$AB54)/AVERAGE(PREENCHER!$Z54:$AB54)&gt;#REF!,IF(STDEV(PREENCHER!$AA54:$AC54)/AVERAGE(PREENCHER!$AA54:$AC54)&gt;#REF!,#REF!,AVERAGE(PREENCHER!$AA54:$AC54)),AVERAGE(PREENCHER!$Z54:$AB54)),AVERAGE(PREENCHER!$Y54:$AA54)),AVERAGE(PREENCHER!$X54:$Z54)))))</f>
        <v>#REF!</v>
      </c>
      <c r="AU54" s="24" t="str">
        <f t="shared" si="53"/>
        <v/>
      </c>
      <c r="AY54" s="25" t="str">
        <f t="shared" si="54"/>
        <v/>
      </c>
      <c r="AZ54" s="26" t="str">
        <f t="shared" si="55"/>
        <v/>
      </c>
      <c r="BA54" s="25" t="str">
        <f t="shared" si="56"/>
        <v/>
      </c>
      <c r="BB54" s="27" t="str">
        <f>IF(ISERROR(IF(#REF!&gt;J54,(#REF!-J54)/J54,"")),"",IF(#REF!&gt;J54,(#REF!-J54)/J54,""))</f>
        <v/>
      </c>
      <c r="BC54" s="25" t="str">
        <f t="shared" si="57"/>
        <v/>
      </c>
    </row>
    <row r="55" spans="1:55" ht="38.25" hidden="1" x14ac:dyDescent="0.25">
      <c r="A55" s="39"/>
      <c r="B55" s="9" t="s">
        <v>53</v>
      </c>
      <c r="C55" s="40"/>
      <c r="D55" s="41"/>
      <c r="E55" s="42"/>
      <c r="F55" s="42"/>
      <c r="G55" s="42"/>
      <c r="H55" s="42"/>
      <c r="I55" s="43" t="str">
        <f t="shared" si="29"/>
        <v/>
      </c>
      <c r="J55" s="43" t="str">
        <f t="shared" si="30"/>
        <v/>
      </c>
      <c r="K55" s="44" t="str">
        <f t="shared" si="31"/>
        <v/>
      </c>
      <c r="L55" s="16"/>
      <c r="M55" s="17">
        <f t="shared" si="32"/>
        <v>0</v>
      </c>
      <c r="N55" s="18">
        <f t="shared" si="33"/>
        <v>0</v>
      </c>
      <c r="O55" s="19">
        <f t="shared" si="34"/>
        <v>0</v>
      </c>
      <c r="P55" s="19">
        <f t="shared" si="35"/>
        <v>0</v>
      </c>
      <c r="Q55" s="19" t="str">
        <f t="shared" si="36"/>
        <v/>
      </c>
      <c r="R55" s="19" t="str">
        <f t="shared" si="37"/>
        <v/>
      </c>
      <c r="S55" s="20" t="str">
        <f t="shared" si="38"/>
        <v/>
      </c>
      <c r="T55" s="21" t="str">
        <f t="shared" si="39"/>
        <v/>
      </c>
      <c r="U55" s="16"/>
      <c r="V55" s="16"/>
      <c r="W55" s="16"/>
      <c r="X55" s="22" t="str">
        <f t="shared" si="40"/>
        <v/>
      </c>
      <c r="Y55" s="22" t="str">
        <f t="shared" si="41"/>
        <v/>
      </c>
      <c r="Z55" s="22" t="str">
        <f t="shared" si="42"/>
        <v/>
      </c>
      <c r="AA55" s="22" t="str">
        <f t="shared" si="43"/>
        <v/>
      </c>
      <c r="AB55" s="22" t="str">
        <f t="shared" si="44"/>
        <v/>
      </c>
      <c r="AC55" s="22" t="str">
        <f t="shared" si="45"/>
        <v/>
      </c>
      <c r="AD55" s="22" t="str">
        <f t="shared" si="46"/>
        <v/>
      </c>
      <c r="AE55" s="22" t="str">
        <f t="shared" si="47"/>
        <v/>
      </c>
      <c r="AF55" s="22" t="str">
        <f t="shared" si="48"/>
        <v/>
      </c>
      <c r="AG55" s="22" t="str">
        <f t="shared" si="49"/>
        <v/>
      </c>
      <c r="AH55" s="16"/>
      <c r="AI55" s="23" t="e">
        <f>IF(#REF!&gt;=1000,TEXT(#REF!,"0.000,00"),TEXT(#REF!,"0,00"))</f>
        <v>#REF!</v>
      </c>
      <c r="AJ55" s="23" t="str">
        <f t="shared" si="50"/>
        <v>0,00</v>
      </c>
      <c r="AK55" s="23" t="e">
        <f>IF(#REF!&gt;=1000,TEXT(#REF!,"0.000,00"),TEXT(#REF!,"0,00"))</f>
        <v>#REF!</v>
      </c>
      <c r="AL55" s="23" t="str">
        <f t="shared" si="51"/>
        <v>0,00</v>
      </c>
      <c r="AM55" s="23" t="str">
        <f t="shared" si="52"/>
        <v>0,00</v>
      </c>
      <c r="AN55" s="23" t="e">
        <f>IF(#REF!&gt;=1000,TEXT(#REF!,"0.000,00"),TEXT(#REF!,"0,00"))</f>
        <v>#REF!</v>
      </c>
      <c r="AO55" s="23" t="e">
        <f>IF(#REF!&gt;=1000,TEXT(#REF!,"0.000,00"),TEXT(#REF!,"0,00"))</f>
        <v>#REF!</v>
      </c>
      <c r="AP55" s="23" t="e">
        <f>IF(#REF!&gt;=1000,TEXT(#REF!,"0.000,00"),TEXT(#REF!,"0,00"))</f>
        <v>#REF!</v>
      </c>
      <c r="AQ55" s="23" t="e">
        <f>IF(#REF!&gt;=1000,TEXT(#REF!,"0.000,00"),TEXT(#REF!,"0,00"))</f>
        <v>#REF!</v>
      </c>
      <c r="AR55" s="23" t="e">
        <f>IF(#REF!&gt;=1000,TEXT(#REF!,"0.000,00"),TEXT(#REF!,"0,00"))</f>
        <v>#REF!</v>
      </c>
      <c r="AS55" s="16"/>
      <c r="AT55" s="24" t="e">
        <f>IF(PREENCHER!AD55="",#REF!,IF(PREENCHER!AE55="",#REF!,IF(PREENCHER!AF55="",#REF!,IF(STDEV(PREENCHER!$X55:$Z55)/AVERAGE(PREENCHER!$X55:$Z55)&gt;#REF!,IF(STDEV(PREENCHER!$Y55:$AA55)/AVERAGE(PREENCHER!$Y55:$AA55)&gt;#REF!,IF(STDEV(PREENCHER!$Z55:$AB55)/AVERAGE(PREENCHER!$Z55:$AB55)&gt;#REF!,IF(STDEV(PREENCHER!$AA55:$AC55)/AVERAGE(PREENCHER!$AA55:$AC55)&gt;#REF!,#REF!,AVERAGE(PREENCHER!$AA55:$AC55)),AVERAGE(PREENCHER!$Z55:$AB55)),AVERAGE(PREENCHER!$Y55:$AA55)),AVERAGE(PREENCHER!$X55:$Z55)))))</f>
        <v>#REF!</v>
      </c>
      <c r="AU55" s="24" t="str">
        <f t="shared" si="53"/>
        <v/>
      </c>
      <c r="AY55" s="25" t="str">
        <f t="shared" si="54"/>
        <v/>
      </c>
      <c r="AZ55" s="26" t="str">
        <f t="shared" si="55"/>
        <v/>
      </c>
      <c r="BA55" s="25" t="str">
        <f t="shared" si="56"/>
        <v/>
      </c>
      <c r="BB55" s="27" t="str">
        <f>IF(ISERROR(IF(#REF!&gt;J55,(#REF!-J55)/J55,"")),"",IF(#REF!&gt;J55,(#REF!-J55)/J55,""))</f>
        <v/>
      </c>
      <c r="BC55" s="25" t="str">
        <f t="shared" si="57"/>
        <v/>
      </c>
    </row>
    <row r="56" spans="1:55" ht="76.5" hidden="1" x14ac:dyDescent="0.25">
      <c r="A56" s="28"/>
      <c r="B56" s="9" t="s">
        <v>54</v>
      </c>
      <c r="C56" s="29"/>
      <c r="D56" s="30"/>
      <c r="E56" s="31"/>
      <c r="F56" s="31"/>
      <c r="G56" s="31"/>
      <c r="H56" s="31"/>
      <c r="I56" s="32" t="str">
        <f t="shared" si="29"/>
        <v/>
      </c>
      <c r="J56" s="32" t="str">
        <f t="shared" si="30"/>
        <v/>
      </c>
      <c r="K56" s="33" t="str">
        <f t="shared" si="31"/>
        <v/>
      </c>
      <c r="L56" s="16"/>
      <c r="M56" s="34">
        <f t="shared" si="32"/>
        <v>0</v>
      </c>
      <c r="N56" s="35">
        <f t="shared" si="33"/>
        <v>0</v>
      </c>
      <c r="O56" s="36">
        <f t="shared" si="34"/>
        <v>0</v>
      </c>
      <c r="P56" s="36">
        <f t="shared" si="35"/>
        <v>0</v>
      </c>
      <c r="Q56" s="36" t="str">
        <f t="shared" si="36"/>
        <v/>
      </c>
      <c r="R56" s="36" t="str">
        <f t="shared" si="37"/>
        <v/>
      </c>
      <c r="S56" s="37" t="str">
        <f t="shared" si="38"/>
        <v/>
      </c>
      <c r="T56" s="38" t="str">
        <f t="shared" si="39"/>
        <v/>
      </c>
      <c r="U56" s="16"/>
      <c r="V56" s="16"/>
      <c r="W56" s="16"/>
      <c r="X56" s="22" t="str">
        <f t="shared" si="40"/>
        <v/>
      </c>
      <c r="Y56" s="22" t="str">
        <f t="shared" si="41"/>
        <v/>
      </c>
      <c r="Z56" s="22" t="str">
        <f t="shared" si="42"/>
        <v/>
      </c>
      <c r="AA56" s="22" t="str">
        <f t="shared" si="43"/>
        <v/>
      </c>
      <c r="AB56" s="22" t="str">
        <f t="shared" si="44"/>
        <v/>
      </c>
      <c r="AC56" s="22" t="str">
        <f t="shared" si="45"/>
        <v/>
      </c>
      <c r="AD56" s="22" t="str">
        <f t="shared" si="46"/>
        <v/>
      </c>
      <c r="AE56" s="22" t="str">
        <f t="shared" si="47"/>
        <v/>
      </c>
      <c r="AF56" s="22" t="str">
        <f t="shared" si="48"/>
        <v/>
      </c>
      <c r="AG56" s="22" t="str">
        <f t="shared" si="49"/>
        <v/>
      </c>
      <c r="AH56" s="16"/>
      <c r="AI56" s="23" t="e">
        <f>IF(#REF!&gt;=1000,TEXT(#REF!,"0.000,00"),TEXT(#REF!,"0,00"))</f>
        <v>#REF!</v>
      </c>
      <c r="AJ56" s="23" t="str">
        <f t="shared" si="50"/>
        <v>0,00</v>
      </c>
      <c r="AK56" s="23" t="e">
        <f>IF(#REF!&gt;=1000,TEXT(#REF!,"0.000,00"),TEXT(#REF!,"0,00"))</f>
        <v>#REF!</v>
      </c>
      <c r="AL56" s="23" t="str">
        <f t="shared" si="51"/>
        <v>0,00</v>
      </c>
      <c r="AM56" s="23" t="str">
        <f t="shared" si="52"/>
        <v>0,00</v>
      </c>
      <c r="AN56" s="23" t="e">
        <f>IF(#REF!&gt;=1000,TEXT(#REF!,"0.000,00"),TEXT(#REF!,"0,00"))</f>
        <v>#REF!</v>
      </c>
      <c r="AO56" s="23" t="e">
        <f>IF(#REF!&gt;=1000,TEXT(#REF!,"0.000,00"),TEXT(#REF!,"0,00"))</f>
        <v>#REF!</v>
      </c>
      <c r="AP56" s="23" t="e">
        <f>IF(#REF!&gt;=1000,TEXT(#REF!,"0.000,00"),TEXT(#REF!,"0,00"))</f>
        <v>#REF!</v>
      </c>
      <c r="AQ56" s="23" t="e">
        <f>IF(#REF!&gt;=1000,TEXT(#REF!,"0.000,00"),TEXT(#REF!,"0,00"))</f>
        <v>#REF!</v>
      </c>
      <c r="AR56" s="23" t="e">
        <f>IF(#REF!&gt;=1000,TEXT(#REF!,"0.000,00"),TEXT(#REF!,"0,00"))</f>
        <v>#REF!</v>
      </c>
      <c r="AS56" s="16"/>
      <c r="AT56" s="24" t="e">
        <f>IF(PREENCHER!AD56="",#REF!,IF(PREENCHER!AE56="",#REF!,IF(PREENCHER!AF56="",#REF!,IF(STDEV(PREENCHER!$X56:$Z56)/AVERAGE(PREENCHER!$X56:$Z56)&gt;#REF!,IF(STDEV(PREENCHER!$Y56:$AA56)/AVERAGE(PREENCHER!$Y56:$AA56)&gt;#REF!,IF(STDEV(PREENCHER!$Z56:$AB56)/AVERAGE(PREENCHER!$Z56:$AB56)&gt;#REF!,IF(STDEV(PREENCHER!$AA56:$AC56)/AVERAGE(PREENCHER!$AA56:$AC56)&gt;#REF!,#REF!,AVERAGE(PREENCHER!$AA56:$AC56)),AVERAGE(PREENCHER!$Z56:$AB56)),AVERAGE(PREENCHER!$Y56:$AA56)),AVERAGE(PREENCHER!$X56:$Z56)))))</f>
        <v>#REF!</v>
      </c>
      <c r="AU56" s="24" t="str">
        <f t="shared" si="53"/>
        <v/>
      </c>
      <c r="AY56" s="25" t="str">
        <f t="shared" si="54"/>
        <v/>
      </c>
      <c r="AZ56" s="26" t="str">
        <f t="shared" si="55"/>
        <v/>
      </c>
      <c r="BA56" s="25" t="str">
        <f t="shared" si="56"/>
        <v/>
      </c>
      <c r="BB56" s="27" t="str">
        <f>IF(ISERROR(IF(#REF!&gt;J56,(#REF!-J56)/J56,"")),"",IF(#REF!&gt;J56,(#REF!-J56)/J56,""))</f>
        <v/>
      </c>
      <c r="BC56" s="25" t="str">
        <f t="shared" si="57"/>
        <v/>
      </c>
    </row>
    <row r="57" spans="1:55" ht="51" hidden="1" x14ac:dyDescent="0.25">
      <c r="A57" s="39"/>
      <c r="B57" s="9" t="s">
        <v>52</v>
      </c>
      <c r="C57" s="40"/>
      <c r="D57" s="41"/>
      <c r="E57" s="42"/>
      <c r="F57" s="42"/>
      <c r="G57" s="42"/>
      <c r="H57" s="42"/>
      <c r="I57" s="43" t="str">
        <f t="shared" si="29"/>
        <v/>
      </c>
      <c r="J57" s="43" t="str">
        <f t="shared" si="30"/>
        <v/>
      </c>
      <c r="K57" s="44" t="str">
        <f t="shared" si="31"/>
        <v/>
      </c>
      <c r="L57" s="16"/>
      <c r="M57" s="17">
        <f t="shared" si="32"/>
        <v>0</v>
      </c>
      <c r="N57" s="18">
        <f t="shared" si="33"/>
        <v>0</v>
      </c>
      <c r="O57" s="19">
        <f t="shared" si="34"/>
        <v>0</v>
      </c>
      <c r="P57" s="19">
        <f t="shared" si="35"/>
        <v>0</v>
      </c>
      <c r="Q57" s="19" t="str">
        <f t="shared" si="36"/>
        <v/>
      </c>
      <c r="R57" s="19" t="str">
        <f t="shared" si="37"/>
        <v/>
      </c>
      <c r="S57" s="20" t="str">
        <f t="shared" si="38"/>
        <v/>
      </c>
      <c r="T57" s="21" t="str">
        <f t="shared" si="39"/>
        <v/>
      </c>
      <c r="U57" s="16"/>
      <c r="V57" s="16"/>
      <c r="W57" s="16"/>
      <c r="X57" s="22" t="str">
        <f t="shared" si="40"/>
        <v/>
      </c>
      <c r="Y57" s="22" t="str">
        <f t="shared" si="41"/>
        <v/>
      </c>
      <c r="Z57" s="22" t="str">
        <f t="shared" si="42"/>
        <v/>
      </c>
      <c r="AA57" s="22" t="str">
        <f t="shared" si="43"/>
        <v/>
      </c>
      <c r="AB57" s="22" t="str">
        <f t="shared" si="44"/>
        <v/>
      </c>
      <c r="AC57" s="22" t="str">
        <f t="shared" si="45"/>
        <v/>
      </c>
      <c r="AD57" s="22" t="str">
        <f t="shared" si="46"/>
        <v/>
      </c>
      <c r="AE57" s="22" t="str">
        <f t="shared" si="47"/>
        <v/>
      </c>
      <c r="AF57" s="22" t="str">
        <f t="shared" si="48"/>
        <v/>
      </c>
      <c r="AG57" s="22" t="str">
        <f t="shared" si="49"/>
        <v/>
      </c>
      <c r="AH57" s="16"/>
      <c r="AI57" s="23" t="e">
        <f>IF(#REF!&gt;=1000,TEXT(#REF!,"0.000,00"),TEXT(#REF!,"0,00"))</f>
        <v>#REF!</v>
      </c>
      <c r="AJ57" s="23" t="str">
        <f t="shared" si="50"/>
        <v>0,00</v>
      </c>
      <c r="AK57" s="23" t="e">
        <f>IF(#REF!&gt;=1000,TEXT(#REF!,"0.000,00"),TEXT(#REF!,"0,00"))</f>
        <v>#REF!</v>
      </c>
      <c r="AL57" s="23" t="str">
        <f t="shared" si="51"/>
        <v>0,00</v>
      </c>
      <c r="AM57" s="23" t="str">
        <f t="shared" si="52"/>
        <v>0,00</v>
      </c>
      <c r="AN57" s="23" t="e">
        <f>IF(#REF!&gt;=1000,TEXT(#REF!,"0.000,00"),TEXT(#REF!,"0,00"))</f>
        <v>#REF!</v>
      </c>
      <c r="AO57" s="23" t="e">
        <f>IF(#REF!&gt;=1000,TEXT(#REF!,"0.000,00"),TEXT(#REF!,"0,00"))</f>
        <v>#REF!</v>
      </c>
      <c r="AP57" s="23" t="e">
        <f>IF(#REF!&gt;=1000,TEXT(#REF!,"0.000,00"),TEXT(#REF!,"0,00"))</f>
        <v>#REF!</v>
      </c>
      <c r="AQ57" s="23" t="e">
        <f>IF(#REF!&gt;=1000,TEXT(#REF!,"0.000,00"),TEXT(#REF!,"0,00"))</f>
        <v>#REF!</v>
      </c>
      <c r="AR57" s="23" t="e">
        <f>IF(#REF!&gt;=1000,TEXT(#REF!,"0.000,00"),TEXT(#REF!,"0,00"))</f>
        <v>#REF!</v>
      </c>
      <c r="AS57" s="16"/>
      <c r="AT57" s="24" t="e">
        <f>IF(PREENCHER!AD57="",#REF!,IF(PREENCHER!AE57="",#REF!,IF(PREENCHER!AF57="",#REF!,IF(STDEV(PREENCHER!$X57:$Z57)/AVERAGE(PREENCHER!$X57:$Z57)&gt;#REF!,IF(STDEV(PREENCHER!$Y57:$AA57)/AVERAGE(PREENCHER!$Y57:$AA57)&gt;#REF!,IF(STDEV(PREENCHER!$Z57:$AB57)/AVERAGE(PREENCHER!$Z57:$AB57)&gt;#REF!,IF(STDEV(PREENCHER!$AA57:$AC57)/AVERAGE(PREENCHER!$AA57:$AC57)&gt;#REF!,#REF!,AVERAGE(PREENCHER!$AA57:$AC57)),AVERAGE(PREENCHER!$Z57:$AB57)),AVERAGE(PREENCHER!$Y57:$AA57)),AVERAGE(PREENCHER!$X57:$Z57)))))</f>
        <v>#REF!</v>
      </c>
      <c r="AU57" s="24" t="str">
        <f t="shared" si="53"/>
        <v/>
      </c>
      <c r="AY57" s="25" t="str">
        <f t="shared" si="54"/>
        <v/>
      </c>
      <c r="AZ57" s="26" t="str">
        <f t="shared" si="55"/>
        <v/>
      </c>
      <c r="BA57" s="25" t="str">
        <f t="shared" si="56"/>
        <v/>
      </c>
      <c r="BB57" s="27" t="str">
        <f>IF(ISERROR(IF(#REF!&gt;J57,(#REF!-J57)/J57,"")),"",IF(#REF!&gt;J57,(#REF!-J57)/J57,""))</f>
        <v/>
      </c>
      <c r="BC57" s="25" t="str">
        <f t="shared" si="57"/>
        <v/>
      </c>
    </row>
    <row r="58" spans="1:55" ht="38.25" hidden="1" x14ac:dyDescent="0.25">
      <c r="A58" s="28"/>
      <c r="B58" s="9" t="s">
        <v>53</v>
      </c>
      <c r="C58" s="29"/>
      <c r="D58" s="30"/>
      <c r="E58" s="31"/>
      <c r="F58" s="31"/>
      <c r="G58" s="31"/>
      <c r="H58" s="31"/>
      <c r="I58" s="32" t="str">
        <f t="shared" si="29"/>
        <v/>
      </c>
      <c r="J58" s="32" t="str">
        <f t="shared" si="30"/>
        <v/>
      </c>
      <c r="K58" s="33" t="str">
        <f t="shared" si="31"/>
        <v/>
      </c>
      <c r="L58" s="16"/>
      <c r="M58" s="34">
        <f t="shared" si="32"/>
        <v>0</v>
      </c>
      <c r="N58" s="35">
        <f t="shared" si="33"/>
        <v>0</v>
      </c>
      <c r="O58" s="36">
        <f t="shared" si="34"/>
        <v>0</v>
      </c>
      <c r="P58" s="36">
        <f t="shared" si="35"/>
        <v>0</v>
      </c>
      <c r="Q58" s="36" t="str">
        <f t="shared" si="36"/>
        <v/>
      </c>
      <c r="R58" s="36" t="str">
        <f t="shared" si="37"/>
        <v/>
      </c>
      <c r="S58" s="37" t="str">
        <f t="shared" si="38"/>
        <v/>
      </c>
      <c r="T58" s="38" t="str">
        <f t="shared" si="39"/>
        <v/>
      </c>
      <c r="U58" s="16"/>
      <c r="V58" s="16"/>
      <c r="W58" s="16"/>
      <c r="X58" s="22" t="str">
        <f t="shared" si="40"/>
        <v/>
      </c>
      <c r="Y58" s="22" t="str">
        <f t="shared" si="41"/>
        <v/>
      </c>
      <c r="Z58" s="22" t="str">
        <f t="shared" si="42"/>
        <v/>
      </c>
      <c r="AA58" s="22" t="str">
        <f t="shared" si="43"/>
        <v/>
      </c>
      <c r="AB58" s="22" t="str">
        <f t="shared" si="44"/>
        <v/>
      </c>
      <c r="AC58" s="22" t="str">
        <f t="shared" si="45"/>
        <v/>
      </c>
      <c r="AD58" s="22" t="str">
        <f t="shared" si="46"/>
        <v/>
      </c>
      <c r="AE58" s="22" t="str">
        <f t="shared" si="47"/>
        <v/>
      </c>
      <c r="AF58" s="22" t="str">
        <f t="shared" si="48"/>
        <v/>
      </c>
      <c r="AG58" s="22" t="str">
        <f t="shared" si="49"/>
        <v/>
      </c>
      <c r="AH58" s="16"/>
      <c r="AI58" s="23" t="e">
        <f>IF(#REF!&gt;=1000,TEXT(#REF!,"0.000,00"),TEXT(#REF!,"0,00"))</f>
        <v>#REF!</v>
      </c>
      <c r="AJ58" s="23" t="str">
        <f t="shared" si="50"/>
        <v>0,00</v>
      </c>
      <c r="AK58" s="23" t="e">
        <f>IF(#REF!&gt;=1000,TEXT(#REF!,"0.000,00"),TEXT(#REF!,"0,00"))</f>
        <v>#REF!</v>
      </c>
      <c r="AL58" s="23" t="str">
        <f t="shared" si="51"/>
        <v>0,00</v>
      </c>
      <c r="AM58" s="23" t="str">
        <f t="shared" si="52"/>
        <v>0,00</v>
      </c>
      <c r="AN58" s="23" t="e">
        <f>IF(#REF!&gt;=1000,TEXT(#REF!,"0.000,00"),TEXT(#REF!,"0,00"))</f>
        <v>#REF!</v>
      </c>
      <c r="AO58" s="23" t="e">
        <f>IF(#REF!&gt;=1000,TEXT(#REF!,"0.000,00"),TEXT(#REF!,"0,00"))</f>
        <v>#REF!</v>
      </c>
      <c r="AP58" s="23" t="e">
        <f>IF(#REF!&gt;=1000,TEXT(#REF!,"0.000,00"),TEXT(#REF!,"0,00"))</f>
        <v>#REF!</v>
      </c>
      <c r="AQ58" s="23" t="e">
        <f>IF(#REF!&gt;=1000,TEXT(#REF!,"0.000,00"),TEXT(#REF!,"0,00"))</f>
        <v>#REF!</v>
      </c>
      <c r="AR58" s="23" t="e">
        <f>IF(#REF!&gt;=1000,TEXT(#REF!,"0.000,00"),TEXT(#REF!,"0,00"))</f>
        <v>#REF!</v>
      </c>
      <c r="AS58" s="16"/>
      <c r="AT58" s="24" t="e">
        <f>IF(PREENCHER!AD58="",#REF!,IF(PREENCHER!AE58="",#REF!,IF(PREENCHER!AF58="",#REF!,IF(STDEV(PREENCHER!$X58:$Z58)/AVERAGE(PREENCHER!$X58:$Z58)&gt;#REF!,IF(STDEV(PREENCHER!$Y58:$AA58)/AVERAGE(PREENCHER!$Y58:$AA58)&gt;#REF!,IF(STDEV(PREENCHER!$Z58:$AB58)/AVERAGE(PREENCHER!$Z58:$AB58)&gt;#REF!,IF(STDEV(PREENCHER!$AA58:$AC58)/AVERAGE(PREENCHER!$AA58:$AC58)&gt;#REF!,#REF!,AVERAGE(PREENCHER!$AA58:$AC58)),AVERAGE(PREENCHER!$Z58:$AB58)),AVERAGE(PREENCHER!$Y58:$AA58)),AVERAGE(PREENCHER!$X58:$Z58)))))</f>
        <v>#REF!</v>
      </c>
      <c r="AU58" s="24" t="str">
        <f t="shared" si="53"/>
        <v/>
      </c>
      <c r="AY58" s="25" t="str">
        <f t="shared" si="54"/>
        <v/>
      </c>
      <c r="AZ58" s="26" t="str">
        <f t="shared" si="55"/>
        <v/>
      </c>
      <c r="BA58" s="25" t="str">
        <f t="shared" si="56"/>
        <v/>
      </c>
      <c r="BB58" s="27" t="str">
        <f>IF(ISERROR(IF(#REF!&gt;J58,(#REF!-J58)/J58,"")),"",IF(#REF!&gt;J58,(#REF!-J58)/J58,""))</f>
        <v/>
      </c>
      <c r="BC58" s="25" t="str">
        <f t="shared" si="57"/>
        <v/>
      </c>
    </row>
    <row r="59" spans="1:55" ht="76.5" hidden="1" x14ac:dyDescent="0.25">
      <c r="A59" s="39"/>
      <c r="B59" s="9" t="s">
        <v>54</v>
      </c>
      <c r="C59" s="40"/>
      <c r="D59" s="41"/>
      <c r="E59" s="42"/>
      <c r="F59" s="42"/>
      <c r="G59" s="42"/>
      <c r="H59" s="42"/>
      <c r="I59" s="43" t="str">
        <f t="shared" si="29"/>
        <v/>
      </c>
      <c r="J59" s="43" t="str">
        <f t="shared" si="30"/>
        <v/>
      </c>
      <c r="K59" s="44" t="str">
        <f t="shared" si="31"/>
        <v/>
      </c>
      <c r="L59" s="16"/>
      <c r="M59" s="17">
        <f t="shared" si="32"/>
        <v>0</v>
      </c>
      <c r="N59" s="18">
        <f t="shared" si="33"/>
        <v>0</v>
      </c>
      <c r="O59" s="19">
        <f t="shared" si="34"/>
        <v>0</v>
      </c>
      <c r="P59" s="19">
        <f t="shared" si="35"/>
        <v>0</v>
      </c>
      <c r="Q59" s="19" t="str">
        <f t="shared" si="36"/>
        <v/>
      </c>
      <c r="R59" s="19" t="str">
        <f t="shared" si="37"/>
        <v/>
      </c>
      <c r="S59" s="20" t="str">
        <f t="shared" si="38"/>
        <v/>
      </c>
      <c r="T59" s="21" t="str">
        <f t="shared" si="39"/>
        <v/>
      </c>
      <c r="U59" s="16"/>
      <c r="V59" s="16"/>
      <c r="W59" s="16"/>
      <c r="X59" s="22" t="str">
        <f t="shared" si="40"/>
        <v/>
      </c>
      <c r="Y59" s="22" t="str">
        <f t="shared" si="41"/>
        <v/>
      </c>
      <c r="Z59" s="22" t="str">
        <f t="shared" si="42"/>
        <v/>
      </c>
      <c r="AA59" s="22" t="str">
        <f t="shared" si="43"/>
        <v/>
      </c>
      <c r="AB59" s="22" t="str">
        <f t="shared" si="44"/>
        <v/>
      </c>
      <c r="AC59" s="22" t="str">
        <f t="shared" si="45"/>
        <v/>
      </c>
      <c r="AD59" s="22" t="str">
        <f t="shared" si="46"/>
        <v/>
      </c>
      <c r="AE59" s="22" t="str">
        <f t="shared" si="47"/>
        <v/>
      </c>
      <c r="AF59" s="22" t="str">
        <f t="shared" si="48"/>
        <v/>
      </c>
      <c r="AG59" s="22" t="str">
        <f t="shared" si="49"/>
        <v/>
      </c>
      <c r="AH59" s="16"/>
      <c r="AI59" s="23" t="e">
        <f>IF(#REF!&gt;=1000,TEXT(#REF!,"0.000,00"),TEXT(#REF!,"0,00"))</f>
        <v>#REF!</v>
      </c>
      <c r="AJ59" s="23" t="str">
        <f t="shared" si="50"/>
        <v>0,00</v>
      </c>
      <c r="AK59" s="23" t="e">
        <f>IF(#REF!&gt;=1000,TEXT(#REF!,"0.000,00"),TEXT(#REF!,"0,00"))</f>
        <v>#REF!</v>
      </c>
      <c r="AL59" s="23" t="str">
        <f t="shared" si="51"/>
        <v>0,00</v>
      </c>
      <c r="AM59" s="23" t="str">
        <f t="shared" si="52"/>
        <v>0,00</v>
      </c>
      <c r="AN59" s="23" t="e">
        <f>IF(#REF!&gt;=1000,TEXT(#REF!,"0.000,00"),TEXT(#REF!,"0,00"))</f>
        <v>#REF!</v>
      </c>
      <c r="AO59" s="23" t="e">
        <f>IF(#REF!&gt;=1000,TEXT(#REF!,"0.000,00"),TEXT(#REF!,"0,00"))</f>
        <v>#REF!</v>
      </c>
      <c r="AP59" s="23" t="e">
        <f>IF(#REF!&gt;=1000,TEXT(#REF!,"0.000,00"),TEXT(#REF!,"0,00"))</f>
        <v>#REF!</v>
      </c>
      <c r="AQ59" s="23" t="e">
        <f>IF(#REF!&gt;=1000,TEXT(#REF!,"0.000,00"),TEXT(#REF!,"0,00"))</f>
        <v>#REF!</v>
      </c>
      <c r="AR59" s="23" t="e">
        <f>IF(#REF!&gt;=1000,TEXT(#REF!,"0.000,00"),TEXT(#REF!,"0,00"))</f>
        <v>#REF!</v>
      </c>
      <c r="AS59" s="16"/>
      <c r="AT59" s="24" t="e">
        <f>IF(PREENCHER!AD59="",#REF!,IF(PREENCHER!AE59="",#REF!,IF(PREENCHER!AF59="",#REF!,IF(STDEV(PREENCHER!$X59:$Z59)/AVERAGE(PREENCHER!$X59:$Z59)&gt;#REF!,IF(STDEV(PREENCHER!$Y59:$AA59)/AVERAGE(PREENCHER!$Y59:$AA59)&gt;#REF!,IF(STDEV(PREENCHER!$Z59:$AB59)/AVERAGE(PREENCHER!$Z59:$AB59)&gt;#REF!,IF(STDEV(PREENCHER!$AA59:$AC59)/AVERAGE(PREENCHER!$AA59:$AC59)&gt;#REF!,#REF!,AVERAGE(PREENCHER!$AA59:$AC59)),AVERAGE(PREENCHER!$Z59:$AB59)),AVERAGE(PREENCHER!$Y59:$AA59)),AVERAGE(PREENCHER!$X59:$Z59)))))</f>
        <v>#REF!</v>
      </c>
      <c r="AU59" s="24" t="str">
        <f t="shared" si="53"/>
        <v/>
      </c>
      <c r="AY59" s="25" t="str">
        <f t="shared" si="54"/>
        <v/>
      </c>
      <c r="AZ59" s="26" t="str">
        <f t="shared" si="55"/>
        <v/>
      </c>
      <c r="BA59" s="25" t="str">
        <f t="shared" si="56"/>
        <v/>
      </c>
      <c r="BB59" s="27" t="str">
        <f>IF(ISERROR(IF(#REF!&gt;J59,(#REF!-J59)/J59,"")),"",IF(#REF!&gt;J59,(#REF!-J59)/J59,""))</f>
        <v/>
      </c>
      <c r="BC59" s="25" t="str">
        <f t="shared" si="57"/>
        <v/>
      </c>
    </row>
    <row r="60" spans="1:55" ht="51" hidden="1" x14ac:dyDescent="0.25">
      <c r="A60" s="28"/>
      <c r="B60" s="9" t="s">
        <v>52</v>
      </c>
      <c r="C60" s="29"/>
      <c r="D60" s="30"/>
      <c r="E60" s="31"/>
      <c r="F60" s="31"/>
      <c r="G60" s="31"/>
      <c r="H60" s="31"/>
      <c r="I60" s="32" t="str">
        <f t="shared" si="29"/>
        <v/>
      </c>
      <c r="J60" s="32" t="str">
        <f t="shared" si="30"/>
        <v/>
      </c>
      <c r="K60" s="33" t="str">
        <f t="shared" si="31"/>
        <v/>
      </c>
      <c r="L60" s="16"/>
      <c r="M60" s="34">
        <f t="shared" si="32"/>
        <v>0</v>
      </c>
      <c r="N60" s="35">
        <f t="shared" si="33"/>
        <v>0</v>
      </c>
      <c r="O60" s="36">
        <f t="shared" si="34"/>
        <v>0</v>
      </c>
      <c r="P60" s="36">
        <f t="shared" si="35"/>
        <v>0</v>
      </c>
      <c r="Q60" s="36" t="str">
        <f t="shared" si="36"/>
        <v/>
      </c>
      <c r="R60" s="36" t="str">
        <f t="shared" si="37"/>
        <v/>
      </c>
      <c r="S60" s="37" t="str">
        <f t="shared" si="38"/>
        <v/>
      </c>
      <c r="T60" s="38" t="str">
        <f t="shared" si="39"/>
        <v/>
      </c>
      <c r="U60" s="16"/>
      <c r="V60" s="16"/>
      <c r="W60" s="16"/>
      <c r="X60" s="22" t="str">
        <f t="shared" si="40"/>
        <v/>
      </c>
      <c r="Y60" s="22" t="str">
        <f t="shared" si="41"/>
        <v/>
      </c>
      <c r="Z60" s="22" t="str">
        <f t="shared" si="42"/>
        <v/>
      </c>
      <c r="AA60" s="22" t="str">
        <f t="shared" si="43"/>
        <v/>
      </c>
      <c r="AB60" s="22" t="str">
        <f t="shared" si="44"/>
        <v/>
      </c>
      <c r="AC60" s="22" t="str">
        <f t="shared" si="45"/>
        <v/>
      </c>
      <c r="AD60" s="22" t="str">
        <f t="shared" si="46"/>
        <v/>
      </c>
      <c r="AE60" s="22" t="str">
        <f t="shared" si="47"/>
        <v/>
      </c>
      <c r="AF60" s="22" t="str">
        <f t="shared" si="48"/>
        <v/>
      </c>
      <c r="AG60" s="22" t="str">
        <f t="shared" si="49"/>
        <v/>
      </c>
      <c r="AH60" s="16"/>
      <c r="AI60" s="23" t="e">
        <f>IF(#REF!&gt;=1000,TEXT(#REF!,"0.000,00"),TEXT(#REF!,"0,00"))</f>
        <v>#REF!</v>
      </c>
      <c r="AJ60" s="23" t="str">
        <f t="shared" si="50"/>
        <v>0,00</v>
      </c>
      <c r="AK60" s="23" t="e">
        <f>IF(#REF!&gt;=1000,TEXT(#REF!,"0.000,00"),TEXT(#REF!,"0,00"))</f>
        <v>#REF!</v>
      </c>
      <c r="AL60" s="23" t="str">
        <f t="shared" si="51"/>
        <v>0,00</v>
      </c>
      <c r="AM60" s="23" t="str">
        <f t="shared" si="52"/>
        <v>0,00</v>
      </c>
      <c r="AN60" s="23" t="e">
        <f>IF(#REF!&gt;=1000,TEXT(#REF!,"0.000,00"),TEXT(#REF!,"0,00"))</f>
        <v>#REF!</v>
      </c>
      <c r="AO60" s="23" t="e">
        <f>IF(#REF!&gt;=1000,TEXT(#REF!,"0.000,00"),TEXT(#REF!,"0,00"))</f>
        <v>#REF!</v>
      </c>
      <c r="AP60" s="23" t="e">
        <f>IF(#REF!&gt;=1000,TEXT(#REF!,"0.000,00"),TEXT(#REF!,"0,00"))</f>
        <v>#REF!</v>
      </c>
      <c r="AQ60" s="23" t="e">
        <f>IF(#REF!&gt;=1000,TEXT(#REF!,"0.000,00"),TEXT(#REF!,"0,00"))</f>
        <v>#REF!</v>
      </c>
      <c r="AR60" s="23" t="e">
        <f>IF(#REF!&gt;=1000,TEXT(#REF!,"0.000,00"),TEXT(#REF!,"0,00"))</f>
        <v>#REF!</v>
      </c>
      <c r="AS60" s="16"/>
      <c r="AT60" s="24" t="e">
        <f>IF(PREENCHER!AD60="",#REF!,IF(PREENCHER!AE60="",#REF!,IF(PREENCHER!AF60="",#REF!,IF(STDEV(PREENCHER!$X60:$Z60)/AVERAGE(PREENCHER!$X60:$Z60)&gt;#REF!,IF(STDEV(PREENCHER!$Y60:$AA60)/AVERAGE(PREENCHER!$Y60:$AA60)&gt;#REF!,IF(STDEV(PREENCHER!$Z60:$AB60)/AVERAGE(PREENCHER!$Z60:$AB60)&gt;#REF!,IF(STDEV(PREENCHER!$AA60:$AC60)/AVERAGE(PREENCHER!$AA60:$AC60)&gt;#REF!,#REF!,AVERAGE(PREENCHER!$AA60:$AC60)),AVERAGE(PREENCHER!$Z60:$AB60)),AVERAGE(PREENCHER!$Y60:$AA60)),AVERAGE(PREENCHER!$X60:$Z60)))))</f>
        <v>#REF!</v>
      </c>
      <c r="AU60" s="24" t="str">
        <f t="shared" si="53"/>
        <v/>
      </c>
      <c r="AY60" s="25" t="str">
        <f t="shared" si="54"/>
        <v/>
      </c>
      <c r="AZ60" s="26" t="str">
        <f t="shared" si="55"/>
        <v/>
      </c>
      <c r="BA60" s="25" t="str">
        <f t="shared" si="56"/>
        <v/>
      </c>
      <c r="BB60" s="27" t="str">
        <f>IF(ISERROR(IF(#REF!&gt;J60,(#REF!-J60)/J60,"")),"",IF(#REF!&gt;J60,(#REF!-J60)/J60,""))</f>
        <v/>
      </c>
      <c r="BC60" s="25" t="str">
        <f t="shared" si="57"/>
        <v/>
      </c>
    </row>
    <row r="61" spans="1:55" ht="38.25" hidden="1" x14ac:dyDescent="0.25">
      <c r="A61" s="39"/>
      <c r="B61" s="9" t="s">
        <v>53</v>
      </c>
      <c r="C61" s="40"/>
      <c r="D61" s="41"/>
      <c r="E61" s="42"/>
      <c r="F61" s="42"/>
      <c r="G61" s="42"/>
      <c r="H61" s="42"/>
      <c r="I61" s="43" t="str">
        <f t="shared" si="29"/>
        <v/>
      </c>
      <c r="J61" s="43" t="str">
        <f t="shared" si="30"/>
        <v/>
      </c>
      <c r="K61" s="44" t="str">
        <f t="shared" si="31"/>
        <v/>
      </c>
      <c r="L61" s="16"/>
      <c r="M61" s="17">
        <f t="shared" si="32"/>
        <v>0</v>
      </c>
      <c r="N61" s="18">
        <f t="shared" si="33"/>
        <v>0</v>
      </c>
      <c r="O61" s="19">
        <f t="shared" si="34"/>
        <v>0</v>
      </c>
      <c r="P61" s="19">
        <f t="shared" si="35"/>
        <v>0</v>
      </c>
      <c r="Q61" s="19" t="str">
        <f t="shared" si="36"/>
        <v/>
      </c>
      <c r="R61" s="19" t="str">
        <f t="shared" si="37"/>
        <v/>
      </c>
      <c r="S61" s="20" t="str">
        <f t="shared" si="38"/>
        <v/>
      </c>
      <c r="T61" s="21" t="str">
        <f t="shared" si="39"/>
        <v/>
      </c>
      <c r="U61" s="16"/>
      <c r="V61" s="16"/>
      <c r="W61" s="16"/>
      <c r="X61" s="22" t="str">
        <f t="shared" si="40"/>
        <v/>
      </c>
      <c r="Y61" s="22" t="str">
        <f t="shared" si="41"/>
        <v/>
      </c>
      <c r="Z61" s="22" t="str">
        <f t="shared" si="42"/>
        <v/>
      </c>
      <c r="AA61" s="22" t="str">
        <f t="shared" si="43"/>
        <v/>
      </c>
      <c r="AB61" s="22" t="str">
        <f t="shared" si="44"/>
        <v/>
      </c>
      <c r="AC61" s="22" t="str">
        <f t="shared" si="45"/>
        <v/>
      </c>
      <c r="AD61" s="22" t="str">
        <f t="shared" si="46"/>
        <v/>
      </c>
      <c r="AE61" s="22" t="str">
        <f t="shared" si="47"/>
        <v/>
      </c>
      <c r="AF61" s="22" t="str">
        <f t="shared" si="48"/>
        <v/>
      </c>
      <c r="AG61" s="22" t="str">
        <f t="shared" si="49"/>
        <v/>
      </c>
      <c r="AH61" s="16"/>
      <c r="AI61" s="23" t="e">
        <f>IF(#REF!&gt;=1000,TEXT(#REF!,"0.000,00"),TEXT(#REF!,"0,00"))</f>
        <v>#REF!</v>
      </c>
      <c r="AJ61" s="23" t="str">
        <f t="shared" si="50"/>
        <v>0,00</v>
      </c>
      <c r="AK61" s="23" t="e">
        <f>IF(#REF!&gt;=1000,TEXT(#REF!,"0.000,00"),TEXT(#REF!,"0,00"))</f>
        <v>#REF!</v>
      </c>
      <c r="AL61" s="23" t="str">
        <f t="shared" si="51"/>
        <v>0,00</v>
      </c>
      <c r="AM61" s="23" t="str">
        <f t="shared" si="52"/>
        <v>0,00</v>
      </c>
      <c r="AN61" s="23" t="e">
        <f>IF(#REF!&gt;=1000,TEXT(#REF!,"0.000,00"),TEXT(#REF!,"0,00"))</f>
        <v>#REF!</v>
      </c>
      <c r="AO61" s="23" t="e">
        <f>IF(#REF!&gt;=1000,TEXT(#REF!,"0.000,00"),TEXT(#REF!,"0,00"))</f>
        <v>#REF!</v>
      </c>
      <c r="AP61" s="23" t="e">
        <f>IF(#REF!&gt;=1000,TEXT(#REF!,"0.000,00"),TEXT(#REF!,"0,00"))</f>
        <v>#REF!</v>
      </c>
      <c r="AQ61" s="23" t="e">
        <f>IF(#REF!&gt;=1000,TEXT(#REF!,"0.000,00"),TEXT(#REF!,"0,00"))</f>
        <v>#REF!</v>
      </c>
      <c r="AR61" s="23" t="e">
        <f>IF(#REF!&gt;=1000,TEXT(#REF!,"0.000,00"),TEXT(#REF!,"0,00"))</f>
        <v>#REF!</v>
      </c>
      <c r="AS61" s="16"/>
      <c r="AT61" s="24" t="e">
        <f>IF(PREENCHER!AD61="",#REF!,IF(PREENCHER!AE61="",#REF!,IF(PREENCHER!AF61="",#REF!,IF(STDEV(PREENCHER!$X61:$Z61)/AVERAGE(PREENCHER!$X61:$Z61)&gt;#REF!,IF(STDEV(PREENCHER!$Y61:$AA61)/AVERAGE(PREENCHER!$Y61:$AA61)&gt;#REF!,IF(STDEV(PREENCHER!$Z61:$AB61)/AVERAGE(PREENCHER!$Z61:$AB61)&gt;#REF!,IF(STDEV(PREENCHER!$AA61:$AC61)/AVERAGE(PREENCHER!$AA61:$AC61)&gt;#REF!,#REF!,AVERAGE(PREENCHER!$AA61:$AC61)),AVERAGE(PREENCHER!$Z61:$AB61)),AVERAGE(PREENCHER!$Y61:$AA61)),AVERAGE(PREENCHER!$X61:$Z61)))))</f>
        <v>#REF!</v>
      </c>
      <c r="AU61" s="24" t="str">
        <f t="shared" si="53"/>
        <v/>
      </c>
      <c r="AY61" s="25" t="str">
        <f t="shared" si="54"/>
        <v/>
      </c>
      <c r="AZ61" s="26" t="str">
        <f t="shared" si="55"/>
        <v/>
      </c>
      <c r="BA61" s="25" t="str">
        <f t="shared" si="56"/>
        <v/>
      </c>
      <c r="BB61" s="27" t="str">
        <f>IF(ISERROR(IF(#REF!&gt;J61,(#REF!-J61)/J61,"")),"",IF(#REF!&gt;J61,(#REF!-J61)/J61,""))</f>
        <v/>
      </c>
      <c r="BC61" s="25" t="str">
        <f t="shared" si="57"/>
        <v/>
      </c>
    </row>
    <row r="62" spans="1:55" ht="76.5" hidden="1" x14ac:dyDescent="0.25">
      <c r="A62" s="28"/>
      <c r="B62" s="9" t="s">
        <v>54</v>
      </c>
      <c r="C62" s="29"/>
      <c r="D62" s="30"/>
      <c r="E62" s="31"/>
      <c r="F62" s="31"/>
      <c r="G62" s="31"/>
      <c r="H62" s="31"/>
      <c r="I62" s="32" t="str">
        <f t="shared" si="29"/>
        <v/>
      </c>
      <c r="J62" s="32" t="str">
        <f t="shared" si="30"/>
        <v/>
      </c>
      <c r="K62" s="33" t="str">
        <f t="shared" si="31"/>
        <v/>
      </c>
      <c r="L62" s="16"/>
      <c r="M62" s="34">
        <f t="shared" si="32"/>
        <v>0</v>
      </c>
      <c r="N62" s="35">
        <f t="shared" si="33"/>
        <v>0</v>
      </c>
      <c r="O62" s="36">
        <f t="shared" si="34"/>
        <v>0</v>
      </c>
      <c r="P62" s="36">
        <f t="shared" si="35"/>
        <v>0</v>
      </c>
      <c r="Q62" s="36" t="str">
        <f t="shared" si="36"/>
        <v/>
      </c>
      <c r="R62" s="36" t="str">
        <f t="shared" si="37"/>
        <v/>
      </c>
      <c r="S62" s="37" t="str">
        <f t="shared" si="38"/>
        <v/>
      </c>
      <c r="T62" s="38" t="str">
        <f t="shared" si="39"/>
        <v/>
      </c>
      <c r="U62" s="16"/>
      <c r="V62" s="16"/>
      <c r="W62" s="16"/>
      <c r="X62" s="22" t="str">
        <f t="shared" si="40"/>
        <v/>
      </c>
      <c r="Y62" s="22" t="str">
        <f t="shared" si="41"/>
        <v/>
      </c>
      <c r="Z62" s="22" t="str">
        <f t="shared" si="42"/>
        <v/>
      </c>
      <c r="AA62" s="22" t="str">
        <f t="shared" si="43"/>
        <v/>
      </c>
      <c r="AB62" s="22" t="str">
        <f t="shared" si="44"/>
        <v/>
      </c>
      <c r="AC62" s="22" t="str">
        <f t="shared" si="45"/>
        <v/>
      </c>
      <c r="AD62" s="22" t="str">
        <f t="shared" si="46"/>
        <v/>
      </c>
      <c r="AE62" s="22" t="str">
        <f t="shared" si="47"/>
        <v/>
      </c>
      <c r="AF62" s="22" t="str">
        <f t="shared" si="48"/>
        <v/>
      </c>
      <c r="AG62" s="22" t="str">
        <f t="shared" si="49"/>
        <v/>
      </c>
      <c r="AH62" s="16"/>
      <c r="AI62" s="23" t="e">
        <f>IF(#REF!&gt;=1000,TEXT(#REF!,"0.000,00"),TEXT(#REF!,"0,00"))</f>
        <v>#REF!</v>
      </c>
      <c r="AJ62" s="23" t="str">
        <f t="shared" si="50"/>
        <v>0,00</v>
      </c>
      <c r="AK62" s="23" t="e">
        <f>IF(#REF!&gt;=1000,TEXT(#REF!,"0.000,00"),TEXT(#REF!,"0,00"))</f>
        <v>#REF!</v>
      </c>
      <c r="AL62" s="23" t="str">
        <f t="shared" si="51"/>
        <v>0,00</v>
      </c>
      <c r="AM62" s="23" t="str">
        <f t="shared" si="52"/>
        <v>0,00</v>
      </c>
      <c r="AN62" s="23" t="e">
        <f>IF(#REF!&gt;=1000,TEXT(#REF!,"0.000,00"),TEXT(#REF!,"0,00"))</f>
        <v>#REF!</v>
      </c>
      <c r="AO62" s="23" t="e">
        <f>IF(#REF!&gt;=1000,TEXT(#REF!,"0.000,00"),TEXT(#REF!,"0,00"))</f>
        <v>#REF!</v>
      </c>
      <c r="AP62" s="23" t="e">
        <f>IF(#REF!&gt;=1000,TEXT(#REF!,"0.000,00"),TEXT(#REF!,"0,00"))</f>
        <v>#REF!</v>
      </c>
      <c r="AQ62" s="23" t="e">
        <f>IF(#REF!&gt;=1000,TEXT(#REF!,"0.000,00"),TEXT(#REF!,"0,00"))</f>
        <v>#REF!</v>
      </c>
      <c r="AR62" s="23" t="e">
        <f>IF(#REF!&gt;=1000,TEXT(#REF!,"0.000,00"),TEXT(#REF!,"0,00"))</f>
        <v>#REF!</v>
      </c>
      <c r="AS62" s="16"/>
      <c r="AT62" s="24" t="e">
        <f>IF(PREENCHER!AD62="",#REF!,IF(PREENCHER!AE62="",#REF!,IF(PREENCHER!AF62="",#REF!,IF(STDEV(PREENCHER!$X62:$Z62)/AVERAGE(PREENCHER!$X62:$Z62)&gt;#REF!,IF(STDEV(PREENCHER!$Y62:$AA62)/AVERAGE(PREENCHER!$Y62:$AA62)&gt;#REF!,IF(STDEV(PREENCHER!$Z62:$AB62)/AVERAGE(PREENCHER!$Z62:$AB62)&gt;#REF!,IF(STDEV(PREENCHER!$AA62:$AC62)/AVERAGE(PREENCHER!$AA62:$AC62)&gt;#REF!,#REF!,AVERAGE(PREENCHER!$AA62:$AC62)),AVERAGE(PREENCHER!$Z62:$AB62)),AVERAGE(PREENCHER!$Y62:$AA62)),AVERAGE(PREENCHER!$X62:$Z62)))))</f>
        <v>#REF!</v>
      </c>
      <c r="AU62" s="24" t="str">
        <f t="shared" si="53"/>
        <v/>
      </c>
      <c r="AY62" s="25" t="str">
        <f t="shared" si="54"/>
        <v/>
      </c>
      <c r="AZ62" s="26" t="str">
        <f t="shared" si="55"/>
        <v/>
      </c>
      <c r="BA62" s="25" t="str">
        <f t="shared" si="56"/>
        <v/>
      </c>
      <c r="BB62" s="27" t="str">
        <f>IF(ISERROR(IF(#REF!&gt;J62,(#REF!-J62)/J62,"")),"",IF(#REF!&gt;J62,(#REF!-J62)/J62,""))</f>
        <v/>
      </c>
      <c r="BC62" s="25" t="str">
        <f t="shared" si="57"/>
        <v/>
      </c>
    </row>
    <row r="63" spans="1:55" ht="51" hidden="1" x14ac:dyDescent="0.25">
      <c r="A63" s="39"/>
      <c r="B63" s="9" t="s">
        <v>52</v>
      </c>
      <c r="C63" s="40"/>
      <c r="D63" s="41"/>
      <c r="E63" s="42"/>
      <c r="F63" s="42"/>
      <c r="G63" s="42"/>
      <c r="H63" s="42"/>
      <c r="I63" s="43" t="str">
        <f t="shared" si="29"/>
        <v/>
      </c>
      <c r="J63" s="43" t="str">
        <f t="shared" si="30"/>
        <v/>
      </c>
      <c r="K63" s="44" t="str">
        <f t="shared" si="31"/>
        <v/>
      </c>
      <c r="L63" s="16"/>
      <c r="M63" s="17">
        <f t="shared" si="32"/>
        <v>0</v>
      </c>
      <c r="N63" s="18">
        <f t="shared" si="33"/>
        <v>0</v>
      </c>
      <c r="O63" s="19">
        <f t="shared" si="34"/>
        <v>0</v>
      </c>
      <c r="P63" s="19">
        <f t="shared" si="35"/>
        <v>0</v>
      </c>
      <c r="Q63" s="19" t="str">
        <f t="shared" si="36"/>
        <v/>
      </c>
      <c r="R63" s="19" t="str">
        <f t="shared" si="37"/>
        <v/>
      </c>
      <c r="S63" s="20" t="str">
        <f t="shared" si="38"/>
        <v/>
      </c>
      <c r="T63" s="21" t="str">
        <f t="shared" si="39"/>
        <v/>
      </c>
      <c r="U63" s="16"/>
      <c r="V63" s="16"/>
      <c r="W63" s="16"/>
      <c r="X63" s="22" t="str">
        <f t="shared" si="40"/>
        <v/>
      </c>
      <c r="Y63" s="22" t="str">
        <f t="shared" si="41"/>
        <v/>
      </c>
      <c r="Z63" s="22" t="str">
        <f t="shared" si="42"/>
        <v/>
      </c>
      <c r="AA63" s="22" t="str">
        <f t="shared" si="43"/>
        <v/>
      </c>
      <c r="AB63" s="22" t="str">
        <f t="shared" si="44"/>
        <v/>
      </c>
      <c r="AC63" s="22" t="str">
        <f t="shared" si="45"/>
        <v/>
      </c>
      <c r="AD63" s="22" t="str">
        <f t="shared" si="46"/>
        <v/>
      </c>
      <c r="AE63" s="22" t="str">
        <f t="shared" si="47"/>
        <v/>
      </c>
      <c r="AF63" s="22" t="str">
        <f t="shared" si="48"/>
        <v/>
      </c>
      <c r="AG63" s="22" t="str">
        <f t="shared" si="49"/>
        <v/>
      </c>
      <c r="AH63" s="16"/>
      <c r="AI63" s="23" t="e">
        <f>IF(#REF!&gt;=1000,TEXT(#REF!,"0.000,00"),TEXT(#REF!,"0,00"))</f>
        <v>#REF!</v>
      </c>
      <c r="AJ63" s="23" t="str">
        <f t="shared" si="50"/>
        <v>0,00</v>
      </c>
      <c r="AK63" s="23" t="e">
        <f>IF(#REF!&gt;=1000,TEXT(#REF!,"0.000,00"),TEXT(#REF!,"0,00"))</f>
        <v>#REF!</v>
      </c>
      <c r="AL63" s="23" t="str">
        <f t="shared" si="51"/>
        <v>0,00</v>
      </c>
      <c r="AM63" s="23" t="str">
        <f t="shared" si="52"/>
        <v>0,00</v>
      </c>
      <c r="AN63" s="23" t="e">
        <f>IF(#REF!&gt;=1000,TEXT(#REF!,"0.000,00"),TEXT(#REF!,"0,00"))</f>
        <v>#REF!</v>
      </c>
      <c r="AO63" s="23" t="e">
        <f>IF(#REF!&gt;=1000,TEXT(#REF!,"0.000,00"),TEXT(#REF!,"0,00"))</f>
        <v>#REF!</v>
      </c>
      <c r="AP63" s="23" t="e">
        <f>IF(#REF!&gt;=1000,TEXT(#REF!,"0.000,00"),TEXT(#REF!,"0,00"))</f>
        <v>#REF!</v>
      </c>
      <c r="AQ63" s="23" t="e">
        <f>IF(#REF!&gt;=1000,TEXT(#REF!,"0.000,00"),TEXT(#REF!,"0,00"))</f>
        <v>#REF!</v>
      </c>
      <c r="AR63" s="23" t="e">
        <f>IF(#REF!&gt;=1000,TEXT(#REF!,"0.000,00"),TEXT(#REF!,"0,00"))</f>
        <v>#REF!</v>
      </c>
      <c r="AS63" s="16"/>
      <c r="AT63" s="24" t="e">
        <f>IF(PREENCHER!AD63="",#REF!,IF(PREENCHER!AE63="",#REF!,IF(PREENCHER!AF63="",#REF!,IF(STDEV(PREENCHER!$X63:$Z63)/AVERAGE(PREENCHER!$X63:$Z63)&gt;#REF!,IF(STDEV(PREENCHER!$Y63:$AA63)/AVERAGE(PREENCHER!$Y63:$AA63)&gt;#REF!,IF(STDEV(PREENCHER!$Z63:$AB63)/AVERAGE(PREENCHER!$Z63:$AB63)&gt;#REF!,IF(STDEV(PREENCHER!$AA63:$AC63)/AVERAGE(PREENCHER!$AA63:$AC63)&gt;#REF!,#REF!,AVERAGE(PREENCHER!$AA63:$AC63)),AVERAGE(PREENCHER!$Z63:$AB63)),AVERAGE(PREENCHER!$Y63:$AA63)),AVERAGE(PREENCHER!$X63:$Z63)))))</f>
        <v>#REF!</v>
      </c>
      <c r="AU63" s="24" t="str">
        <f t="shared" si="53"/>
        <v/>
      </c>
      <c r="AY63" s="25" t="str">
        <f t="shared" si="54"/>
        <v/>
      </c>
      <c r="AZ63" s="26" t="str">
        <f t="shared" si="55"/>
        <v/>
      </c>
      <c r="BA63" s="25" t="str">
        <f t="shared" si="56"/>
        <v/>
      </c>
      <c r="BB63" s="27" t="str">
        <f>IF(ISERROR(IF(#REF!&gt;J63,(#REF!-J63)/J63,"")),"",IF(#REF!&gt;J63,(#REF!-J63)/J63,""))</f>
        <v/>
      </c>
      <c r="BC63" s="25" t="str">
        <f t="shared" si="57"/>
        <v/>
      </c>
    </row>
    <row r="64" spans="1:55" ht="38.25" hidden="1" x14ac:dyDescent="0.25">
      <c r="A64" s="28"/>
      <c r="B64" s="9" t="s">
        <v>53</v>
      </c>
      <c r="C64" s="29"/>
      <c r="D64" s="30"/>
      <c r="E64" s="31"/>
      <c r="F64" s="31"/>
      <c r="G64" s="31"/>
      <c r="H64" s="31"/>
      <c r="I64" s="32" t="str">
        <f t="shared" si="29"/>
        <v/>
      </c>
      <c r="J64" s="32" t="str">
        <f t="shared" si="30"/>
        <v/>
      </c>
      <c r="K64" s="33" t="str">
        <f t="shared" si="31"/>
        <v/>
      </c>
      <c r="L64" s="16"/>
      <c r="M64" s="34">
        <f t="shared" si="32"/>
        <v>0</v>
      </c>
      <c r="N64" s="35">
        <f t="shared" si="33"/>
        <v>0</v>
      </c>
      <c r="O64" s="36">
        <f t="shared" si="34"/>
        <v>0</v>
      </c>
      <c r="P64" s="36">
        <f t="shared" si="35"/>
        <v>0</v>
      </c>
      <c r="Q64" s="36" t="str">
        <f t="shared" si="36"/>
        <v/>
      </c>
      <c r="R64" s="36" t="str">
        <f t="shared" si="37"/>
        <v/>
      </c>
      <c r="S64" s="37" t="str">
        <f t="shared" si="38"/>
        <v/>
      </c>
      <c r="T64" s="38" t="str">
        <f t="shared" si="39"/>
        <v/>
      </c>
      <c r="U64" s="16"/>
      <c r="V64" s="16"/>
      <c r="W64" s="16"/>
      <c r="X64" s="22" t="str">
        <f t="shared" si="40"/>
        <v/>
      </c>
      <c r="Y64" s="22" t="str">
        <f t="shared" si="41"/>
        <v/>
      </c>
      <c r="Z64" s="22" t="str">
        <f t="shared" si="42"/>
        <v/>
      </c>
      <c r="AA64" s="22" t="str">
        <f t="shared" si="43"/>
        <v/>
      </c>
      <c r="AB64" s="22" t="str">
        <f t="shared" si="44"/>
        <v/>
      </c>
      <c r="AC64" s="22" t="str">
        <f t="shared" si="45"/>
        <v/>
      </c>
      <c r="AD64" s="22" t="str">
        <f t="shared" si="46"/>
        <v/>
      </c>
      <c r="AE64" s="22" t="str">
        <f t="shared" si="47"/>
        <v/>
      </c>
      <c r="AF64" s="22" t="str">
        <f t="shared" si="48"/>
        <v/>
      </c>
      <c r="AG64" s="22" t="str">
        <f t="shared" si="49"/>
        <v/>
      </c>
      <c r="AH64" s="16"/>
      <c r="AI64" s="23" t="e">
        <f>IF(#REF!&gt;=1000,TEXT(#REF!,"0.000,00"),TEXT(#REF!,"0,00"))</f>
        <v>#REF!</v>
      </c>
      <c r="AJ64" s="23" t="str">
        <f t="shared" si="50"/>
        <v>0,00</v>
      </c>
      <c r="AK64" s="23" t="e">
        <f>IF(#REF!&gt;=1000,TEXT(#REF!,"0.000,00"),TEXT(#REF!,"0,00"))</f>
        <v>#REF!</v>
      </c>
      <c r="AL64" s="23" t="str">
        <f t="shared" si="51"/>
        <v>0,00</v>
      </c>
      <c r="AM64" s="23" t="str">
        <f t="shared" si="52"/>
        <v>0,00</v>
      </c>
      <c r="AN64" s="23" t="e">
        <f>IF(#REF!&gt;=1000,TEXT(#REF!,"0.000,00"),TEXT(#REF!,"0,00"))</f>
        <v>#REF!</v>
      </c>
      <c r="AO64" s="23" t="e">
        <f>IF(#REF!&gt;=1000,TEXT(#REF!,"0.000,00"),TEXT(#REF!,"0,00"))</f>
        <v>#REF!</v>
      </c>
      <c r="AP64" s="23" t="e">
        <f>IF(#REF!&gt;=1000,TEXT(#REF!,"0.000,00"),TEXT(#REF!,"0,00"))</f>
        <v>#REF!</v>
      </c>
      <c r="AQ64" s="23" t="e">
        <f>IF(#REF!&gt;=1000,TEXT(#REF!,"0.000,00"),TEXT(#REF!,"0,00"))</f>
        <v>#REF!</v>
      </c>
      <c r="AR64" s="23" t="e">
        <f>IF(#REF!&gt;=1000,TEXT(#REF!,"0.000,00"),TEXT(#REF!,"0,00"))</f>
        <v>#REF!</v>
      </c>
      <c r="AS64" s="16"/>
      <c r="AT64" s="24" t="e">
        <f>IF(PREENCHER!AD64="",#REF!,IF(PREENCHER!AE64="",#REF!,IF(PREENCHER!AF64="",#REF!,IF(STDEV(PREENCHER!$X64:$Z64)/AVERAGE(PREENCHER!$X64:$Z64)&gt;#REF!,IF(STDEV(PREENCHER!$Y64:$AA64)/AVERAGE(PREENCHER!$Y64:$AA64)&gt;#REF!,IF(STDEV(PREENCHER!$Z64:$AB64)/AVERAGE(PREENCHER!$Z64:$AB64)&gt;#REF!,IF(STDEV(PREENCHER!$AA64:$AC64)/AVERAGE(PREENCHER!$AA64:$AC64)&gt;#REF!,#REF!,AVERAGE(PREENCHER!$AA64:$AC64)),AVERAGE(PREENCHER!$Z64:$AB64)),AVERAGE(PREENCHER!$Y64:$AA64)),AVERAGE(PREENCHER!$X64:$Z64)))))</f>
        <v>#REF!</v>
      </c>
      <c r="AU64" s="24" t="str">
        <f t="shared" si="53"/>
        <v/>
      </c>
      <c r="AY64" s="25" t="str">
        <f t="shared" si="54"/>
        <v/>
      </c>
      <c r="AZ64" s="26" t="str">
        <f t="shared" si="55"/>
        <v/>
      </c>
      <c r="BA64" s="25" t="str">
        <f t="shared" si="56"/>
        <v/>
      </c>
      <c r="BB64" s="27" t="str">
        <f>IF(ISERROR(IF(#REF!&gt;J64,(#REF!-J64)/J64,"")),"",IF(#REF!&gt;J64,(#REF!-J64)/J64,""))</f>
        <v/>
      </c>
      <c r="BC64" s="25" t="str">
        <f t="shared" si="57"/>
        <v/>
      </c>
    </row>
    <row r="65" spans="1:55" ht="76.5" hidden="1" x14ac:dyDescent="0.25">
      <c r="A65" s="39"/>
      <c r="B65" s="9" t="s">
        <v>54</v>
      </c>
      <c r="C65" s="40"/>
      <c r="D65" s="41"/>
      <c r="E65" s="42"/>
      <c r="F65" s="42"/>
      <c r="G65" s="42"/>
      <c r="H65" s="42"/>
      <c r="I65" s="43" t="str">
        <f t="shared" si="29"/>
        <v/>
      </c>
      <c r="J65" s="43" t="str">
        <f t="shared" si="30"/>
        <v/>
      </c>
      <c r="K65" s="44" t="str">
        <f t="shared" si="31"/>
        <v/>
      </c>
      <c r="L65" s="16"/>
      <c r="M65" s="17">
        <f t="shared" si="32"/>
        <v>0</v>
      </c>
      <c r="N65" s="18">
        <f t="shared" si="33"/>
        <v>0</v>
      </c>
      <c r="O65" s="19">
        <f t="shared" si="34"/>
        <v>0</v>
      </c>
      <c r="P65" s="19">
        <f t="shared" si="35"/>
        <v>0</v>
      </c>
      <c r="Q65" s="19" t="str">
        <f t="shared" si="36"/>
        <v/>
      </c>
      <c r="R65" s="19" t="str">
        <f t="shared" si="37"/>
        <v/>
      </c>
      <c r="S65" s="20" t="str">
        <f t="shared" si="38"/>
        <v/>
      </c>
      <c r="T65" s="21" t="str">
        <f t="shared" si="39"/>
        <v/>
      </c>
      <c r="U65" s="16"/>
      <c r="V65" s="16"/>
      <c r="W65" s="16"/>
      <c r="X65" s="22" t="str">
        <f t="shared" si="40"/>
        <v/>
      </c>
      <c r="Y65" s="22" t="str">
        <f t="shared" si="41"/>
        <v/>
      </c>
      <c r="Z65" s="22" t="str">
        <f t="shared" si="42"/>
        <v/>
      </c>
      <c r="AA65" s="22" t="str">
        <f t="shared" si="43"/>
        <v/>
      </c>
      <c r="AB65" s="22" t="str">
        <f t="shared" si="44"/>
        <v/>
      </c>
      <c r="AC65" s="22" t="str">
        <f t="shared" si="45"/>
        <v/>
      </c>
      <c r="AD65" s="22" t="str">
        <f t="shared" si="46"/>
        <v/>
      </c>
      <c r="AE65" s="22" t="str">
        <f t="shared" si="47"/>
        <v/>
      </c>
      <c r="AF65" s="22" t="str">
        <f t="shared" si="48"/>
        <v/>
      </c>
      <c r="AG65" s="22" t="str">
        <f t="shared" si="49"/>
        <v/>
      </c>
      <c r="AH65" s="16"/>
      <c r="AI65" s="23" t="e">
        <f>IF(#REF!&gt;=1000,TEXT(#REF!,"0.000,00"),TEXT(#REF!,"0,00"))</f>
        <v>#REF!</v>
      </c>
      <c r="AJ65" s="23" t="str">
        <f t="shared" si="50"/>
        <v>0,00</v>
      </c>
      <c r="AK65" s="23" t="e">
        <f>IF(#REF!&gt;=1000,TEXT(#REF!,"0.000,00"),TEXT(#REF!,"0,00"))</f>
        <v>#REF!</v>
      </c>
      <c r="AL65" s="23" t="str">
        <f t="shared" si="51"/>
        <v>0,00</v>
      </c>
      <c r="AM65" s="23" t="str">
        <f t="shared" si="52"/>
        <v>0,00</v>
      </c>
      <c r="AN65" s="23" t="e">
        <f>IF(#REF!&gt;=1000,TEXT(#REF!,"0.000,00"),TEXT(#REF!,"0,00"))</f>
        <v>#REF!</v>
      </c>
      <c r="AO65" s="23" t="e">
        <f>IF(#REF!&gt;=1000,TEXT(#REF!,"0.000,00"),TEXT(#REF!,"0,00"))</f>
        <v>#REF!</v>
      </c>
      <c r="AP65" s="23" t="e">
        <f>IF(#REF!&gt;=1000,TEXT(#REF!,"0.000,00"),TEXT(#REF!,"0,00"))</f>
        <v>#REF!</v>
      </c>
      <c r="AQ65" s="23" t="e">
        <f>IF(#REF!&gt;=1000,TEXT(#REF!,"0.000,00"),TEXT(#REF!,"0,00"))</f>
        <v>#REF!</v>
      </c>
      <c r="AR65" s="23" t="e">
        <f>IF(#REF!&gt;=1000,TEXT(#REF!,"0.000,00"),TEXT(#REF!,"0,00"))</f>
        <v>#REF!</v>
      </c>
      <c r="AS65" s="16"/>
      <c r="AT65" s="24" t="e">
        <f>IF(PREENCHER!AD65="",#REF!,IF(PREENCHER!AE65="",#REF!,IF(PREENCHER!AF65="",#REF!,IF(STDEV(PREENCHER!$X65:$Z65)/AVERAGE(PREENCHER!$X65:$Z65)&gt;#REF!,IF(STDEV(PREENCHER!$Y65:$AA65)/AVERAGE(PREENCHER!$Y65:$AA65)&gt;#REF!,IF(STDEV(PREENCHER!$Z65:$AB65)/AVERAGE(PREENCHER!$Z65:$AB65)&gt;#REF!,IF(STDEV(PREENCHER!$AA65:$AC65)/AVERAGE(PREENCHER!$AA65:$AC65)&gt;#REF!,#REF!,AVERAGE(PREENCHER!$AA65:$AC65)),AVERAGE(PREENCHER!$Z65:$AB65)),AVERAGE(PREENCHER!$Y65:$AA65)),AVERAGE(PREENCHER!$X65:$Z65)))))</f>
        <v>#REF!</v>
      </c>
      <c r="AU65" s="24" t="str">
        <f t="shared" si="53"/>
        <v/>
      </c>
      <c r="AY65" s="25" t="str">
        <f t="shared" si="54"/>
        <v/>
      </c>
      <c r="AZ65" s="26" t="str">
        <f t="shared" si="55"/>
        <v/>
      </c>
      <c r="BA65" s="25" t="str">
        <f t="shared" si="56"/>
        <v/>
      </c>
      <c r="BB65" s="27" t="str">
        <f>IF(ISERROR(IF(#REF!&gt;J65,(#REF!-J65)/J65,"")),"",IF(#REF!&gt;J65,(#REF!-J65)/J65,""))</f>
        <v/>
      </c>
      <c r="BC65" s="25" t="str">
        <f t="shared" si="57"/>
        <v/>
      </c>
    </row>
    <row r="66" spans="1:55" ht="51" hidden="1" x14ac:dyDescent="0.25">
      <c r="A66" s="28"/>
      <c r="B66" s="9" t="s">
        <v>52</v>
      </c>
      <c r="C66" s="29"/>
      <c r="D66" s="30"/>
      <c r="E66" s="31"/>
      <c r="F66" s="31"/>
      <c r="G66" s="31"/>
      <c r="H66" s="31"/>
      <c r="I66" s="32" t="str">
        <f t="shared" si="29"/>
        <v/>
      </c>
      <c r="J66" s="32" t="str">
        <f t="shared" si="30"/>
        <v/>
      </c>
      <c r="K66" s="33" t="str">
        <f t="shared" si="31"/>
        <v/>
      </c>
      <c r="L66" s="16"/>
      <c r="M66" s="34">
        <f t="shared" si="32"/>
        <v>0</v>
      </c>
      <c r="N66" s="35">
        <f t="shared" si="33"/>
        <v>0</v>
      </c>
      <c r="O66" s="36">
        <f t="shared" si="34"/>
        <v>0</v>
      </c>
      <c r="P66" s="36">
        <f t="shared" si="35"/>
        <v>0</v>
      </c>
      <c r="Q66" s="36" t="str">
        <f t="shared" si="36"/>
        <v/>
      </c>
      <c r="R66" s="36" t="str">
        <f t="shared" si="37"/>
        <v/>
      </c>
      <c r="S66" s="37" t="str">
        <f t="shared" si="38"/>
        <v/>
      </c>
      <c r="T66" s="38" t="str">
        <f t="shared" si="39"/>
        <v/>
      </c>
      <c r="U66" s="16"/>
      <c r="V66" s="16"/>
      <c r="W66" s="16"/>
      <c r="X66" s="22" t="str">
        <f t="shared" si="40"/>
        <v/>
      </c>
      <c r="Y66" s="22" t="str">
        <f t="shared" si="41"/>
        <v/>
      </c>
      <c r="Z66" s="22" t="str">
        <f t="shared" si="42"/>
        <v/>
      </c>
      <c r="AA66" s="22" t="str">
        <f t="shared" si="43"/>
        <v/>
      </c>
      <c r="AB66" s="22" t="str">
        <f t="shared" si="44"/>
        <v/>
      </c>
      <c r="AC66" s="22" t="str">
        <f t="shared" si="45"/>
        <v/>
      </c>
      <c r="AD66" s="22" t="str">
        <f t="shared" si="46"/>
        <v/>
      </c>
      <c r="AE66" s="22" t="str">
        <f t="shared" si="47"/>
        <v/>
      </c>
      <c r="AF66" s="22" t="str">
        <f t="shared" si="48"/>
        <v/>
      </c>
      <c r="AG66" s="22" t="str">
        <f t="shared" si="49"/>
        <v/>
      </c>
      <c r="AH66" s="16"/>
      <c r="AI66" s="23" t="e">
        <f>IF(#REF!&gt;=1000,TEXT(#REF!,"0.000,00"),TEXT(#REF!,"0,00"))</f>
        <v>#REF!</v>
      </c>
      <c r="AJ66" s="23" t="str">
        <f t="shared" si="50"/>
        <v>0,00</v>
      </c>
      <c r="AK66" s="23" t="e">
        <f>IF(#REF!&gt;=1000,TEXT(#REF!,"0.000,00"),TEXT(#REF!,"0,00"))</f>
        <v>#REF!</v>
      </c>
      <c r="AL66" s="23" t="str">
        <f t="shared" si="51"/>
        <v>0,00</v>
      </c>
      <c r="AM66" s="23" t="str">
        <f t="shared" si="52"/>
        <v>0,00</v>
      </c>
      <c r="AN66" s="23" t="e">
        <f>IF(#REF!&gt;=1000,TEXT(#REF!,"0.000,00"),TEXT(#REF!,"0,00"))</f>
        <v>#REF!</v>
      </c>
      <c r="AO66" s="23" t="e">
        <f>IF(#REF!&gt;=1000,TEXT(#REF!,"0.000,00"),TEXT(#REF!,"0,00"))</f>
        <v>#REF!</v>
      </c>
      <c r="AP66" s="23" t="e">
        <f>IF(#REF!&gt;=1000,TEXT(#REF!,"0.000,00"),TEXT(#REF!,"0,00"))</f>
        <v>#REF!</v>
      </c>
      <c r="AQ66" s="23" t="e">
        <f>IF(#REF!&gt;=1000,TEXT(#REF!,"0.000,00"),TEXT(#REF!,"0,00"))</f>
        <v>#REF!</v>
      </c>
      <c r="AR66" s="23" t="e">
        <f>IF(#REF!&gt;=1000,TEXT(#REF!,"0.000,00"),TEXT(#REF!,"0,00"))</f>
        <v>#REF!</v>
      </c>
      <c r="AS66" s="16"/>
      <c r="AT66" s="24" t="e">
        <f>IF(PREENCHER!AD66="",#REF!,IF(PREENCHER!AE66="",#REF!,IF(PREENCHER!AF66="",#REF!,IF(STDEV(PREENCHER!$X66:$Z66)/AVERAGE(PREENCHER!$X66:$Z66)&gt;#REF!,IF(STDEV(PREENCHER!$Y66:$AA66)/AVERAGE(PREENCHER!$Y66:$AA66)&gt;#REF!,IF(STDEV(PREENCHER!$Z66:$AB66)/AVERAGE(PREENCHER!$Z66:$AB66)&gt;#REF!,IF(STDEV(PREENCHER!$AA66:$AC66)/AVERAGE(PREENCHER!$AA66:$AC66)&gt;#REF!,#REF!,AVERAGE(PREENCHER!$AA66:$AC66)),AVERAGE(PREENCHER!$Z66:$AB66)),AVERAGE(PREENCHER!$Y66:$AA66)),AVERAGE(PREENCHER!$X66:$Z66)))))</f>
        <v>#REF!</v>
      </c>
      <c r="AU66" s="24" t="str">
        <f t="shared" si="53"/>
        <v/>
      </c>
      <c r="AY66" s="25" t="str">
        <f t="shared" si="54"/>
        <v/>
      </c>
      <c r="AZ66" s="26" t="str">
        <f t="shared" si="55"/>
        <v/>
      </c>
      <c r="BA66" s="25" t="str">
        <f t="shared" si="56"/>
        <v/>
      </c>
      <c r="BB66" s="27" t="str">
        <f>IF(ISERROR(IF(#REF!&gt;J66,(#REF!-J66)/J66,"")),"",IF(#REF!&gt;J66,(#REF!-J66)/J66,""))</f>
        <v/>
      </c>
      <c r="BC66" s="25" t="str">
        <f t="shared" si="57"/>
        <v/>
      </c>
    </row>
    <row r="67" spans="1:55" ht="38.25" hidden="1" x14ac:dyDescent="0.25">
      <c r="A67" s="39"/>
      <c r="B67" s="9" t="s">
        <v>53</v>
      </c>
      <c r="C67" s="40"/>
      <c r="D67" s="41"/>
      <c r="E67" s="42"/>
      <c r="F67" s="42"/>
      <c r="G67" s="42"/>
      <c r="H67" s="42"/>
      <c r="I67" s="43" t="str">
        <f t="shared" si="29"/>
        <v/>
      </c>
      <c r="J67" s="43" t="str">
        <f t="shared" si="30"/>
        <v/>
      </c>
      <c r="K67" s="44" t="str">
        <f t="shared" si="31"/>
        <v/>
      </c>
      <c r="L67" s="16"/>
      <c r="M67" s="17">
        <f t="shared" si="32"/>
        <v>0</v>
      </c>
      <c r="N67" s="18">
        <f t="shared" si="33"/>
        <v>0</v>
      </c>
      <c r="O67" s="19">
        <f t="shared" si="34"/>
        <v>0</v>
      </c>
      <c r="P67" s="19">
        <f t="shared" si="35"/>
        <v>0</v>
      </c>
      <c r="Q67" s="19" t="str">
        <f t="shared" si="36"/>
        <v/>
      </c>
      <c r="R67" s="19" t="str">
        <f t="shared" si="37"/>
        <v/>
      </c>
      <c r="S67" s="20" t="str">
        <f t="shared" si="38"/>
        <v/>
      </c>
      <c r="T67" s="21" t="str">
        <f t="shared" si="39"/>
        <v/>
      </c>
      <c r="U67" s="16"/>
      <c r="V67" s="16"/>
      <c r="W67" s="16"/>
      <c r="X67" s="22" t="str">
        <f t="shared" si="40"/>
        <v/>
      </c>
      <c r="Y67" s="22" t="str">
        <f t="shared" si="41"/>
        <v/>
      </c>
      <c r="Z67" s="22" t="str">
        <f t="shared" si="42"/>
        <v/>
      </c>
      <c r="AA67" s="22" t="str">
        <f t="shared" si="43"/>
        <v/>
      </c>
      <c r="AB67" s="22" t="str">
        <f t="shared" si="44"/>
        <v/>
      </c>
      <c r="AC67" s="22" t="str">
        <f t="shared" si="45"/>
        <v/>
      </c>
      <c r="AD67" s="22" t="str">
        <f t="shared" si="46"/>
        <v/>
      </c>
      <c r="AE67" s="22" t="str">
        <f t="shared" si="47"/>
        <v/>
      </c>
      <c r="AF67" s="22" t="str">
        <f t="shared" si="48"/>
        <v/>
      </c>
      <c r="AG67" s="22" t="str">
        <f t="shared" si="49"/>
        <v/>
      </c>
      <c r="AH67" s="16"/>
      <c r="AI67" s="23" t="e">
        <f>IF(#REF!&gt;=1000,TEXT(#REF!,"0.000,00"),TEXT(#REF!,"0,00"))</f>
        <v>#REF!</v>
      </c>
      <c r="AJ67" s="23" t="str">
        <f t="shared" si="50"/>
        <v>0,00</v>
      </c>
      <c r="AK67" s="23" t="e">
        <f>IF(#REF!&gt;=1000,TEXT(#REF!,"0.000,00"),TEXT(#REF!,"0,00"))</f>
        <v>#REF!</v>
      </c>
      <c r="AL67" s="23" t="str">
        <f t="shared" si="51"/>
        <v>0,00</v>
      </c>
      <c r="AM67" s="23" t="str">
        <f t="shared" si="52"/>
        <v>0,00</v>
      </c>
      <c r="AN67" s="23" t="e">
        <f>IF(#REF!&gt;=1000,TEXT(#REF!,"0.000,00"),TEXT(#REF!,"0,00"))</f>
        <v>#REF!</v>
      </c>
      <c r="AO67" s="23" t="e">
        <f>IF(#REF!&gt;=1000,TEXT(#REF!,"0.000,00"),TEXT(#REF!,"0,00"))</f>
        <v>#REF!</v>
      </c>
      <c r="AP67" s="23" t="e">
        <f>IF(#REF!&gt;=1000,TEXT(#REF!,"0.000,00"),TEXT(#REF!,"0,00"))</f>
        <v>#REF!</v>
      </c>
      <c r="AQ67" s="23" t="e">
        <f>IF(#REF!&gt;=1000,TEXT(#REF!,"0.000,00"),TEXT(#REF!,"0,00"))</f>
        <v>#REF!</v>
      </c>
      <c r="AR67" s="23" t="e">
        <f>IF(#REF!&gt;=1000,TEXT(#REF!,"0.000,00"),TEXT(#REF!,"0,00"))</f>
        <v>#REF!</v>
      </c>
      <c r="AS67" s="16"/>
      <c r="AT67" s="24" t="e">
        <f>IF(PREENCHER!AD67="",#REF!,IF(PREENCHER!AE67="",#REF!,IF(PREENCHER!AF67="",#REF!,IF(STDEV(PREENCHER!$X67:$Z67)/AVERAGE(PREENCHER!$X67:$Z67)&gt;#REF!,IF(STDEV(PREENCHER!$Y67:$AA67)/AVERAGE(PREENCHER!$Y67:$AA67)&gt;#REF!,IF(STDEV(PREENCHER!$Z67:$AB67)/AVERAGE(PREENCHER!$Z67:$AB67)&gt;#REF!,IF(STDEV(PREENCHER!$AA67:$AC67)/AVERAGE(PREENCHER!$AA67:$AC67)&gt;#REF!,#REF!,AVERAGE(PREENCHER!$AA67:$AC67)),AVERAGE(PREENCHER!$Z67:$AB67)),AVERAGE(PREENCHER!$Y67:$AA67)),AVERAGE(PREENCHER!$X67:$Z67)))))</f>
        <v>#REF!</v>
      </c>
      <c r="AU67" s="24" t="str">
        <f t="shared" si="53"/>
        <v/>
      </c>
      <c r="AY67" s="25" t="str">
        <f t="shared" si="54"/>
        <v/>
      </c>
      <c r="AZ67" s="26" t="str">
        <f t="shared" si="55"/>
        <v/>
      </c>
      <c r="BA67" s="25" t="str">
        <f t="shared" si="56"/>
        <v/>
      </c>
      <c r="BB67" s="27" t="str">
        <f>IF(ISERROR(IF(#REF!&gt;J67,(#REF!-J67)/J67,"")),"",IF(#REF!&gt;J67,(#REF!-J67)/J67,""))</f>
        <v/>
      </c>
      <c r="BC67" s="25" t="str">
        <f t="shared" si="57"/>
        <v/>
      </c>
    </row>
    <row r="68" spans="1:55" ht="76.5" hidden="1" x14ac:dyDescent="0.25">
      <c r="A68" s="28"/>
      <c r="B68" s="9" t="s">
        <v>54</v>
      </c>
      <c r="C68" s="29"/>
      <c r="D68" s="30"/>
      <c r="E68" s="31"/>
      <c r="F68" s="31"/>
      <c r="G68" s="31"/>
      <c r="H68" s="31"/>
      <c r="I68" s="32" t="str">
        <f t="shared" si="29"/>
        <v/>
      </c>
      <c r="J68" s="32" t="str">
        <f t="shared" si="30"/>
        <v/>
      </c>
      <c r="K68" s="33" t="str">
        <f t="shared" si="31"/>
        <v/>
      </c>
      <c r="L68" s="16"/>
      <c r="M68" s="34">
        <f t="shared" si="32"/>
        <v>0</v>
      </c>
      <c r="N68" s="35">
        <f t="shared" si="33"/>
        <v>0</v>
      </c>
      <c r="O68" s="36">
        <f t="shared" si="34"/>
        <v>0</v>
      </c>
      <c r="P68" s="36">
        <f t="shared" si="35"/>
        <v>0</v>
      </c>
      <c r="Q68" s="36" t="str">
        <f t="shared" si="36"/>
        <v/>
      </c>
      <c r="R68" s="36" t="str">
        <f t="shared" si="37"/>
        <v/>
      </c>
      <c r="S68" s="37" t="str">
        <f t="shared" si="38"/>
        <v/>
      </c>
      <c r="T68" s="38" t="str">
        <f t="shared" si="39"/>
        <v/>
      </c>
      <c r="U68" s="16"/>
      <c r="V68" s="16"/>
      <c r="W68" s="16"/>
      <c r="X68" s="22" t="str">
        <f t="shared" si="40"/>
        <v/>
      </c>
      <c r="Y68" s="22" t="str">
        <f t="shared" si="41"/>
        <v/>
      </c>
      <c r="Z68" s="22" t="str">
        <f t="shared" si="42"/>
        <v/>
      </c>
      <c r="AA68" s="22" t="str">
        <f t="shared" si="43"/>
        <v/>
      </c>
      <c r="AB68" s="22" t="str">
        <f t="shared" si="44"/>
        <v/>
      </c>
      <c r="AC68" s="22" t="str">
        <f t="shared" si="45"/>
        <v/>
      </c>
      <c r="AD68" s="22" t="str">
        <f t="shared" si="46"/>
        <v/>
      </c>
      <c r="AE68" s="22" t="str">
        <f t="shared" si="47"/>
        <v/>
      </c>
      <c r="AF68" s="22" t="str">
        <f t="shared" si="48"/>
        <v/>
      </c>
      <c r="AG68" s="22" t="str">
        <f t="shared" si="49"/>
        <v/>
      </c>
      <c r="AH68" s="16"/>
      <c r="AI68" s="23" t="e">
        <f>IF(#REF!&gt;=1000,TEXT(#REF!,"0.000,00"),TEXT(#REF!,"0,00"))</f>
        <v>#REF!</v>
      </c>
      <c r="AJ68" s="23" t="str">
        <f t="shared" si="50"/>
        <v>0,00</v>
      </c>
      <c r="AK68" s="23" t="e">
        <f>IF(#REF!&gt;=1000,TEXT(#REF!,"0.000,00"),TEXT(#REF!,"0,00"))</f>
        <v>#REF!</v>
      </c>
      <c r="AL68" s="23" t="str">
        <f t="shared" si="51"/>
        <v>0,00</v>
      </c>
      <c r="AM68" s="23" t="str">
        <f t="shared" si="52"/>
        <v>0,00</v>
      </c>
      <c r="AN68" s="23" t="e">
        <f>IF(#REF!&gt;=1000,TEXT(#REF!,"0.000,00"),TEXT(#REF!,"0,00"))</f>
        <v>#REF!</v>
      </c>
      <c r="AO68" s="23" t="e">
        <f>IF(#REF!&gt;=1000,TEXT(#REF!,"0.000,00"),TEXT(#REF!,"0,00"))</f>
        <v>#REF!</v>
      </c>
      <c r="AP68" s="23" t="e">
        <f>IF(#REF!&gt;=1000,TEXT(#REF!,"0.000,00"),TEXT(#REF!,"0,00"))</f>
        <v>#REF!</v>
      </c>
      <c r="AQ68" s="23" t="e">
        <f>IF(#REF!&gt;=1000,TEXT(#REF!,"0.000,00"),TEXT(#REF!,"0,00"))</f>
        <v>#REF!</v>
      </c>
      <c r="AR68" s="23" t="e">
        <f>IF(#REF!&gt;=1000,TEXT(#REF!,"0.000,00"),TEXT(#REF!,"0,00"))</f>
        <v>#REF!</v>
      </c>
      <c r="AS68" s="16"/>
      <c r="AT68" s="24" t="e">
        <f>IF(PREENCHER!AD68="",#REF!,IF(PREENCHER!AE68="",#REF!,IF(PREENCHER!AF68="",#REF!,IF(STDEV(PREENCHER!$X68:$Z68)/AVERAGE(PREENCHER!$X68:$Z68)&gt;#REF!,IF(STDEV(PREENCHER!$Y68:$AA68)/AVERAGE(PREENCHER!$Y68:$AA68)&gt;#REF!,IF(STDEV(PREENCHER!$Z68:$AB68)/AVERAGE(PREENCHER!$Z68:$AB68)&gt;#REF!,IF(STDEV(PREENCHER!$AA68:$AC68)/AVERAGE(PREENCHER!$AA68:$AC68)&gt;#REF!,#REF!,AVERAGE(PREENCHER!$AA68:$AC68)),AVERAGE(PREENCHER!$Z68:$AB68)),AVERAGE(PREENCHER!$Y68:$AA68)),AVERAGE(PREENCHER!$X68:$Z68)))))</f>
        <v>#REF!</v>
      </c>
      <c r="AU68" s="24" t="str">
        <f t="shared" si="53"/>
        <v/>
      </c>
      <c r="AY68" s="25" t="str">
        <f t="shared" si="54"/>
        <v/>
      </c>
      <c r="AZ68" s="26" t="str">
        <f t="shared" si="55"/>
        <v/>
      </c>
      <c r="BA68" s="25" t="str">
        <f t="shared" si="56"/>
        <v/>
      </c>
      <c r="BB68" s="27" t="str">
        <f>IF(ISERROR(IF(#REF!&gt;J68,(#REF!-J68)/J68,"")),"",IF(#REF!&gt;J68,(#REF!-J68)/J68,""))</f>
        <v/>
      </c>
      <c r="BC68" s="25" t="str">
        <f t="shared" si="57"/>
        <v/>
      </c>
    </row>
    <row r="69" spans="1:55" ht="51" hidden="1" x14ac:dyDescent="0.25">
      <c r="A69" s="39"/>
      <c r="B69" s="9" t="s">
        <v>52</v>
      </c>
      <c r="C69" s="40"/>
      <c r="D69" s="41"/>
      <c r="E69" s="42"/>
      <c r="F69" s="42"/>
      <c r="G69" s="42"/>
      <c r="H69" s="42"/>
      <c r="I69" s="43" t="str">
        <f t="shared" si="29"/>
        <v/>
      </c>
      <c r="J69" s="43" t="str">
        <f t="shared" si="30"/>
        <v/>
      </c>
      <c r="K69" s="44" t="str">
        <f t="shared" si="31"/>
        <v/>
      </c>
      <c r="L69" s="16"/>
      <c r="M69" s="17">
        <f t="shared" si="32"/>
        <v>0</v>
      </c>
      <c r="N69" s="18">
        <f t="shared" si="33"/>
        <v>0</v>
      </c>
      <c r="O69" s="19">
        <f t="shared" si="34"/>
        <v>0</v>
      </c>
      <c r="P69" s="19">
        <f t="shared" si="35"/>
        <v>0</v>
      </c>
      <c r="Q69" s="19" t="str">
        <f t="shared" si="36"/>
        <v/>
      </c>
      <c r="R69" s="19" t="str">
        <f t="shared" si="37"/>
        <v/>
      </c>
      <c r="S69" s="20" t="str">
        <f t="shared" si="38"/>
        <v/>
      </c>
      <c r="T69" s="21" t="str">
        <f t="shared" si="39"/>
        <v/>
      </c>
      <c r="U69" s="16"/>
      <c r="V69" s="16"/>
      <c r="W69" s="16"/>
      <c r="X69" s="22" t="str">
        <f t="shared" si="40"/>
        <v/>
      </c>
      <c r="Y69" s="22" t="str">
        <f t="shared" si="41"/>
        <v/>
      </c>
      <c r="Z69" s="22" t="str">
        <f t="shared" si="42"/>
        <v/>
      </c>
      <c r="AA69" s="22" t="str">
        <f t="shared" si="43"/>
        <v/>
      </c>
      <c r="AB69" s="22" t="str">
        <f t="shared" si="44"/>
        <v/>
      </c>
      <c r="AC69" s="22" t="str">
        <f t="shared" si="45"/>
        <v/>
      </c>
      <c r="AD69" s="22" t="str">
        <f t="shared" si="46"/>
        <v/>
      </c>
      <c r="AE69" s="22" t="str">
        <f t="shared" si="47"/>
        <v/>
      </c>
      <c r="AF69" s="22" t="str">
        <f t="shared" si="48"/>
        <v/>
      </c>
      <c r="AG69" s="22" t="str">
        <f t="shared" si="49"/>
        <v/>
      </c>
      <c r="AH69" s="16"/>
      <c r="AI69" s="23" t="e">
        <f>IF(#REF!&gt;=1000,TEXT(#REF!,"0.000,00"),TEXT(#REF!,"0,00"))</f>
        <v>#REF!</v>
      </c>
      <c r="AJ69" s="23" t="str">
        <f t="shared" si="50"/>
        <v>0,00</v>
      </c>
      <c r="AK69" s="23" t="e">
        <f>IF(#REF!&gt;=1000,TEXT(#REF!,"0.000,00"),TEXT(#REF!,"0,00"))</f>
        <v>#REF!</v>
      </c>
      <c r="AL69" s="23" t="str">
        <f t="shared" si="51"/>
        <v>0,00</v>
      </c>
      <c r="AM69" s="23" t="str">
        <f t="shared" si="52"/>
        <v>0,00</v>
      </c>
      <c r="AN69" s="23" t="e">
        <f>IF(#REF!&gt;=1000,TEXT(#REF!,"0.000,00"),TEXT(#REF!,"0,00"))</f>
        <v>#REF!</v>
      </c>
      <c r="AO69" s="23" t="e">
        <f>IF(#REF!&gt;=1000,TEXT(#REF!,"0.000,00"),TEXT(#REF!,"0,00"))</f>
        <v>#REF!</v>
      </c>
      <c r="AP69" s="23" t="e">
        <f>IF(#REF!&gt;=1000,TEXT(#REF!,"0.000,00"),TEXT(#REF!,"0,00"))</f>
        <v>#REF!</v>
      </c>
      <c r="AQ69" s="23" t="e">
        <f>IF(#REF!&gt;=1000,TEXT(#REF!,"0.000,00"),TEXT(#REF!,"0,00"))</f>
        <v>#REF!</v>
      </c>
      <c r="AR69" s="23" t="e">
        <f>IF(#REF!&gt;=1000,TEXT(#REF!,"0.000,00"),TEXT(#REF!,"0,00"))</f>
        <v>#REF!</v>
      </c>
      <c r="AS69" s="16"/>
      <c r="AT69" s="24" t="e">
        <f>IF(PREENCHER!AD69="",#REF!,IF(PREENCHER!AE69="",#REF!,IF(PREENCHER!AF69="",#REF!,IF(STDEV(PREENCHER!$X69:$Z69)/AVERAGE(PREENCHER!$X69:$Z69)&gt;#REF!,IF(STDEV(PREENCHER!$Y69:$AA69)/AVERAGE(PREENCHER!$Y69:$AA69)&gt;#REF!,IF(STDEV(PREENCHER!$Z69:$AB69)/AVERAGE(PREENCHER!$Z69:$AB69)&gt;#REF!,IF(STDEV(PREENCHER!$AA69:$AC69)/AVERAGE(PREENCHER!$AA69:$AC69)&gt;#REF!,#REF!,AVERAGE(PREENCHER!$AA69:$AC69)),AVERAGE(PREENCHER!$Z69:$AB69)),AVERAGE(PREENCHER!$Y69:$AA69)),AVERAGE(PREENCHER!$X69:$Z69)))))</f>
        <v>#REF!</v>
      </c>
      <c r="AU69" s="24" t="str">
        <f t="shared" si="53"/>
        <v/>
      </c>
      <c r="AY69" s="25" t="str">
        <f t="shared" si="54"/>
        <v/>
      </c>
      <c r="AZ69" s="26" t="str">
        <f t="shared" si="55"/>
        <v/>
      </c>
      <c r="BA69" s="25" t="str">
        <f t="shared" si="56"/>
        <v/>
      </c>
      <c r="BB69" s="27" t="str">
        <f>IF(ISERROR(IF(#REF!&gt;J69,(#REF!-J69)/J69,"")),"",IF(#REF!&gt;J69,(#REF!-J69)/J69,""))</f>
        <v/>
      </c>
      <c r="BC69" s="25" t="str">
        <f t="shared" si="57"/>
        <v/>
      </c>
    </row>
    <row r="70" spans="1:55" ht="38.25" hidden="1" x14ac:dyDescent="0.25">
      <c r="A70" s="49"/>
      <c r="B70" s="9" t="s">
        <v>53</v>
      </c>
      <c r="C70" s="29"/>
      <c r="D70" s="30"/>
      <c r="E70" s="31"/>
      <c r="F70" s="31"/>
      <c r="G70" s="31"/>
      <c r="H70" s="31"/>
      <c r="I70" s="32" t="str">
        <f t="shared" si="29"/>
        <v/>
      </c>
      <c r="J70" s="32" t="str">
        <f t="shared" si="30"/>
        <v/>
      </c>
      <c r="K70" s="33" t="str">
        <f t="shared" si="31"/>
        <v/>
      </c>
      <c r="L70" s="16"/>
      <c r="M70" s="34">
        <f t="shared" si="32"/>
        <v>0</v>
      </c>
      <c r="N70" s="35">
        <f t="shared" si="33"/>
        <v>0</v>
      </c>
      <c r="O70" s="36">
        <f t="shared" si="34"/>
        <v>0</v>
      </c>
      <c r="P70" s="36">
        <f t="shared" si="35"/>
        <v>0</v>
      </c>
      <c r="Q70" s="36" t="str">
        <f t="shared" si="36"/>
        <v/>
      </c>
      <c r="R70" s="36" t="str">
        <f t="shared" si="37"/>
        <v/>
      </c>
      <c r="S70" s="37" t="str">
        <f t="shared" si="38"/>
        <v/>
      </c>
      <c r="T70" s="38" t="str">
        <f t="shared" si="39"/>
        <v/>
      </c>
      <c r="U70" s="16"/>
      <c r="V70" s="16"/>
      <c r="W70" s="16"/>
      <c r="X70" s="22" t="str">
        <f t="shared" si="40"/>
        <v/>
      </c>
      <c r="Y70" s="22" t="str">
        <f t="shared" si="41"/>
        <v/>
      </c>
      <c r="Z70" s="22" t="str">
        <f t="shared" si="42"/>
        <v/>
      </c>
      <c r="AA70" s="22" t="str">
        <f t="shared" si="43"/>
        <v/>
      </c>
      <c r="AB70" s="22" t="str">
        <f t="shared" si="44"/>
        <v/>
      </c>
      <c r="AC70" s="22" t="str">
        <f t="shared" si="45"/>
        <v/>
      </c>
      <c r="AD70" s="22" t="str">
        <f t="shared" si="46"/>
        <v/>
      </c>
      <c r="AE70" s="22" t="str">
        <f t="shared" si="47"/>
        <v/>
      </c>
      <c r="AF70" s="22" t="str">
        <f t="shared" si="48"/>
        <v/>
      </c>
      <c r="AG70" s="22" t="str">
        <f t="shared" si="49"/>
        <v/>
      </c>
      <c r="AH70" s="16"/>
      <c r="AI70" s="23" t="e">
        <f>IF(#REF!&gt;=1000,TEXT(#REF!,"0.000,00"),TEXT(#REF!,"0,00"))</f>
        <v>#REF!</v>
      </c>
      <c r="AJ70" s="23" t="str">
        <f t="shared" si="50"/>
        <v>0,00</v>
      </c>
      <c r="AK70" s="23" t="e">
        <f>IF(#REF!&gt;=1000,TEXT(#REF!,"0.000,00"),TEXT(#REF!,"0,00"))</f>
        <v>#REF!</v>
      </c>
      <c r="AL70" s="23" t="str">
        <f t="shared" si="51"/>
        <v>0,00</v>
      </c>
      <c r="AM70" s="23" t="str">
        <f t="shared" si="52"/>
        <v>0,00</v>
      </c>
      <c r="AN70" s="23" t="e">
        <f>IF(#REF!&gt;=1000,TEXT(#REF!,"0.000,00"),TEXT(#REF!,"0,00"))</f>
        <v>#REF!</v>
      </c>
      <c r="AO70" s="23" t="e">
        <f>IF(#REF!&gt;=1000,TEXT(#REF!,"0.000,00"),TEXT(#REF!,"0,00"))</f>
        <v>#REF!</v>
      </c>
      <c r="AP70" s="23" t="e">
        <f>IF(#REF!&gt;=1000,TEXT(#REF!,"0.000,00"),TEXT(#REF!,"0,00"))</f>
        <v>#REF!</v>
      </c>
      <c r="AQ70" s="23" t="e">
        <f>IF(#REF!&gt;=1000,TEXT(#REF!,"0.000,00"),TEXT(#REF!,"0,00"))</f>
        <v>#REF!</v>
      </c>
      <c r="AR70" s="23" t="e">
        <f>IF(#REF!&gt;=1000,TEXT(#REF!,"0.000,00"),TEXT(#REF!,"0,00"))</f>
        <v>#REF!</v>
      </c>
      <c r="AS70" s="16"/>
      <c r="AT70" s="24" t="e">
        <f>IF(PREENCHER!AD70="",#REF!,IF(PREENCHER!AE70="",#REF!,IF(PREENCHER!AF70="",#REF!,IF(STDEV(PREENCHER!$X70:$Z70)/AVERAGE(PREENCHER!$X70:$Z70)&gt;#REF!,IF(STDEV(PREENCHER!$Y70:$AA70)/AVERAGE(PREENCHER!$Y70:$AA70)&gt;#REF!,IF(STDEV(PREENCHER!$Z70:$AB70)/AVERAGE(PREENCHER!$Z70:$AB70)&gt;#REF!,IF(STDEV(PREENCHER!$AA70:$AC70)/AVERAGE(PREENCHER!$AA70:$AC70)&gt;#REF!,#REF!,AVERAGE(PREENCHER!$AA70:$AC70)),AVERAGE(PREENCHER!$Z70:$AB70)),AVERAGE(PREENCHER!$Y70:$AA70)),AVERAGE(PREENCHER!$X70:$Z70)))))</f>
        <v>#REF!</v>
      </c>
      <c r="AU70" s="24" t="str">
        <f t="shared" si="53"/>
        <v/>
      </c>
      <c r="AY70" s="25" t="str">
        <f t="shared" si="54"/>
        <v/>
      </c>
      <c r="AZ70" s="26" t="str">
        <f t="shared" si="55"/>
        <v/>
      </c>
      <c r="BA70" s="25" t="str">
        <f t="shared" si="56"/>
        <v/>
      </c>
      <c r="BB70" s="27" t="str">
        <f>IF(ISERROR(IF(#REF!&gt;J70,(#REF!-J70)/J70,"")),"",IF(#REF!&gt;J70,(#REF!-J70)/J70,""))</f>
        <v/>
      </c>
      <c r="BC70" s="25" t="str">
        <f t="shared" si="57"/>
        <v/>
      </c>
    </row>
    <row r="71" spans="1:55" ht="61.5" customHeight="1" x14ac:dyDescent="0.25">
      <c r="A71" s="8">
        <v>2</v>
      </c>
      <c r="B71" s="9" t="s">
        <v>52</v>
      </c>
      <c r="C71" s="10" t="s">
        <v>5</v>
      </c>
      <c r="D71" s="11">
        <v>3</v>
      </c>
      <c r="E71" s="12">
        <v>4250.3100000000004</v>
      </c>
      <c r="F71" s="12">
        <v>4199.13</v>
      </c>
      <c r="G71" s="13">
        <v>4859</v>
      </c>
      <c r="H71" s="12">
        <v>4229.99</v>
      </c>
      <c r="I71" s="14">
        <f t="shared" si="29"/>
        <v>4384.6099999999997</v>
      </c>
      <c r="J71" s="14">
        <f t="shared" si="30"/>
        <v>13153.83</v>
      </c>
      <c r="K71" s="44"/>
      <c r="L71" s="16"/>
      <c r="M71" s="17">
        <f t="shared" si="32"/>
        <v>4</v>
      </c>
      <c r="N71" s="18">
        <f t="shared" si="33"/>
        <v>4</v>
      </c>
      <c r="O71" s="19">
        <f t="shared" si="34"/>
        <v>4199.13</v>
      </c>
      <c r="P71" s="19">
        <f t="shared" si="35"/>
        <v>4859</v>
      </c>
      <c r="Q71" s="19">
        <f t="shared" si="36"/>
        <v>4384.6099999999997</v>
      </c>
      <c r="R71" s="19">
        <f t="shared" si="37"/>
        <v>4240.1499999999996</v>
      </c>
      <c r="S71" s="20">
        <f t="shared" si="38"/>
        <v>316.96084767417778</v>
      </c>
      <c r="T71" s="21">
        <f t="shared" si="39"/>
        <v>7.2289404912678171E-2</v>
      </c>
      <c r="U71" s="16"/>
      <c r="V71" s="16"/>
      <c r="W71" s="16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16"/>
      <c r="AI71" s="23"/>
      <c r="AJ71" s="23"/>
      <c r="AK71" s="23"/>
      <c r="AL71" s="23"/>
      <c r="AM71" s="23"/>
      <c r="AN71" s="23"/>
      <c r="AO71" s="23"/>
      <c r="AP71" s="23"/>
      <c r="AQ71" s="23"/>
      <c r="AR71" s="23"/>
      <c r="AS71" s="16"/>
      <c r="AT71" s="24"/>
      <c r="AU71" s="24"/>
      <c r="AY71" s="25"/>
      <c r="AZ71" s="26"/>
      <c r="BA71" s="25"/>
      <c r="BB71" s="27"/>
      <c r="BC71" s="25"/>
    </row>
    <row r="72" spans="1:55" ht="51" customHeight="1" x14ac:dyDescent="0.25">
      <c r="A72" s="8">
        <v>3</v>
      </c>
      <c r="B72" s="9" t="s">
        <v>53</v>
      </c>
      <c r="C72" s="10" t="s">
        <v>5</v>
      </c>
      <c r="D72" s="11">
        <v>3</v>
      </c>
      <c r="E72" s="12">
        <v>531.51</v>
      </c>
      <c r="F72" s="12">
        <v>468</v>
      </c>
      <c r="G72" s="13">
        <v>559.99</v>
      </c>
      <c r="H72" s="12">
        <v>588.48</v>
      </c>
      <c r="I72" s="14">
        <f t="shared" si="29"/>
        <v>537</v>
      </c>
      <c r="J72" s="14">
        <f t="shared" si="30"/>
        <v>1611</v>
      </c>
      <c r="K72" s="44"/>
      <c r="L72" s="16"/>
      <c r="M72" s="17">
        <f t="shared" si="32"/>
        <v>4</v>
      </c>
      <c r="N72" s="18">
        <f t="shared" si="33"/>
        <v>4</v>
      </c>
      <c r="O72" s="19">
        <f t="shared" si="34"/>
        <v>468</v>
      </c>
      <c r="P72" s="19">
        <f t="shared" si="35"/>
        <v>588.48</v>
      </c>
      <c r="Q72" s="19">
        <f t="shared" si="36"/>
        <v>537</v>
      </c>
      <c r="R72" s="19">
        <f t="shared" si="37"/>
        <v>545.75</v>
      </c>
      <c r="S72" s="20">
        <f t="shared" si="38"/>
        <v>51.542443675091704</v>
      </c>
      <c r="T72" s="21">
        <f t="shared" si="39"/>
        <v>9.5982204236669838E-2</v>
      </c>
      <c r="U72" s="16"/>
      <c r="V72" s="16"/>
      <c r="W72" s="16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16"/>
      <c r="AI72" s="23"/>
      <c r="AJ72" s="23"/>
      <c r="AK72" s="23"/>
      <c r="AL72" s="23"/>
      <c r="AM72" s="23"/>
      <c r="AN72" s="23"/>
      <c r="AO72" s="23"/>
      <c r="AP72" s="23"/>
      <c r="AQ72" s="23"/>
      <c r="AR72" s="23"/>
      <c r="AS72" s="16"/>
      <c r="AT72" s="24"/>
      <c r="AU72" s="24"/>
      <c r="AY72" s="25"/>
      <c r="AZ72" s="26"/>
      <c r="BA72" s="25"/>
      <c r="BB72" s="27"/>
      <c r="BC72" s="25"/>
    </row>
    <row r="73" spans="1:55" ht="52.5" customHeight="1" x14ac:dyDescent="0.25">
      <c r="A73" s="69" t="s">
        <v>55</v>
      </c>
      <c r="B73" s="69"/>
      <c r="C73" s="69"/>
      <c r="D73" s="69"/>
      <c r="E73" s="69"/>
      <c r="F73" s="69"/>
      <c r="G73" s="69"/>
      <c r="H73" s="69"/>
      <c r="I73" s="70">
        <f>IF(SUM(J8:J70)=0,"",SUM(J8:J133))</f>
        <v>18890.04</v>
      </c>
      <c r="J73" s="70"/>
      <c r="K73" s="50" t="str">
        <f>IF(ISERROR(IF(BB73="","","No total, o valor contratado pelo TJDFT é "&amp;TEXT(BB73,"0,00%")&amp;" superior à média comparativa.")),"",IF(BB73="","","No total, o valor contratado pelo TJDFT é "&amp;TEXT(BB73,"0,00%")&amp;" superior à média comparativa."))</f>
        <v/>
      </c>
      <c r="L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6"/>
      <c r="AL73" s="16"/>
      <c r="AM73" s="16"/>
      <c r="AN73" s="16"/>
      <c r="AO73" s="16"/>
      <c r="AP73" s="16"/>
      <c r="AQ73" s="16"/>
      <c r="AR73" s="16"/>
      <c r="AS73" s="16"/>
      <c r="AT73" s="16"/>
      <c r="AU73" s="16"/>
      <c r="BB73" s="27" t="str">
        <f>IF(ISERROR(IF(#REF!&gt;I73,(#REF!-I73)/I73,"")),"",IF(#REF!&gt;I73,(#REF!-I73)/I73,""))</f>
        <v/>
      </c>
      <c r="BC73" s="25" t="str">
        <f>IF(ISERROR(IF(BB73="","","Neste item, o valor contratado pelo TJDFT é "&amp;TEXT(BB73,"0,00%")&amp;" superior à média comparativa.")),"",IF(BB73="","","Neste item, o valor contratado pelo TJDFT é "&amp;TEXT(BB73,"0,00%")&amp;" superior à média comparativa."))</f>
        <v/>
      </c>
    </row>
    <row r="75" spans="1:55" ht="22.5" customHeight="1" x14ac:dyDescent="0.25">
      <c r="A75" s="71"/>
      <c r="B75" s="71"/>
      <c r="C75" s="71"/>
      <c r="D75" s="71"/>
      <c r="E75" s="71"/>
      <c r="F75" s="71"/>
      <c r="G75" s="71"/>
      <c r="H75" s="71"/>
      <c r="I75" s="71"/>
      <c r="J75" s="71"/>
      <c r="K75" s="71"/>
      <c r="L75" s="51"/>
      <c r="M75" s="52"/>
      <c r="N75" s="52"/>
      <c r="O75" s="52"/>
      <c r="P75" s="52"/>
      <c r="Q75" s="52"/>
      <c r="R75" s="52"/>
      <c r="S75" s="52"/>
      <c r="T75" s="52"/>
    </row>
    <row r="76" spans="1:55" ht="37.5" customHeight="1" x14ac:dyDescent="0.25">
      <c r="A76" s="72" t="s">
        <v>56</v>
      </c>
      <c r="B76" s="72"/>
      <c r="C76" s="72"/>
      <c r="D76" s="72"/>
      <c r="E76" s="72"/>
      <c r="F76" s="72"/>
      <c r="G76" s="72"/>
      <c r="H76" s="72"/>
      <c r="I76" s="72"/>
      <c r="J76" s="72"/>
      <c r="K76" s="72"/>
      <c r="L76" s="52"/>
      <c r="U76" s="52"/>
      <c r="V76" s="52"/>
    </row>
  </sheetData>
  <mergeCells count="20">
    <mergeCell ref="A73:H73"/>
    <mergeCell ref="I73:J73"/>
    <mergeCell ref="A75:K75"/>
    <mergeCell ref="A76:K76"/>
    <mergeCell ref="X6:AG6"/>
    <mergeCell ref="AI6:AR6"/>
    <mergeCell ref="AT6:AU6"/>
    <mergeCell ref="AY6:BC6"/>
    <mergeCell ref="AY7:BA7"/>
    <mergeCell ref="BB7:BC7"/>
    <mergeCell ref="A4:T4"/>
    <mergeCell ref="A5:K5"/>
    <mergeCell ref="M5:T6"/>
    <mergeCell ref="A6:A7"/>
    <mergeCell ref="B6:B7"/>
    <mergeCell ref="C6:C7"/>
    <mergeCell ref="D6:D7"/>
    <mergeCell ref="E6:H6"/>
    <mergeCell ref="I6:J6"/>
    <mergeCell ref="K6:K7"/>
  </mergeCells>
  <pageMargins left="0.78749999999999998" right="0.78749999999999998" top="1.2645833333333301" bottom="0.98402777777777795" header="0.511811023622047" footer="0.511811023622047"/>
  <pageSetup paperSize="9" fitToHeight="10" orientation="landscape" horizontalDpi="300" verticalDpi="300"/>
  <ignoredErrors>
    <ignoredError sqref="I8 I71:I72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6:U68"/>
  <sheetViews>
    <sheetView zoomScaleNormal="100" workbookViewId="0">
      <selection activeCell="A6" sqref="A6"/>
    </sheetView>
  </sheetViews>
  <sheetFormatPr defaultColWidth="8.7109375" defaultRowHeight="15" x14ac:dyDescent="0.25"/>
  <cols>
    <col min="1" max="1" width="5.85546875" customWidth="1"/>
    <col min="2" max="2" width="27.28515625" customWidth="1"/>
    <col min="3" max="4" width="7.5703125" customWidth="1"/>
    <col min="16" max="16" width="11.7109375" customWidth="1"/>
    <col min="17" max="17" width="25.7109375" customWidth="1"/>
    <col min="19" max="19" width="11.7109375" customWidth="1"/>
    <col min="20" max="20" width="12.140625" customWidth="1"/>
    <col min="21" max="21" width="13.5703125" customWidth="1"/>
  </cols>
  <sheetData>
    <row r="6" spans="1:21" x14ac:dyDescent="0.25">
      <c r="S6" s="66" t="s">
        <v>2</v>
      </c>
      <c r="T6" s="66"/>
      <c r="U6" s="66"/>
    </row>
    <row r="7" spans="1:21" ht="30" x14ac:dyDescent="0.25">
      <c r="A7" s="53" t="str">
        <f>PREENCHER!A6</f>
        <v>ITEM</v>
      </c>
      <c r="B7" s="53" t="str">
        <f>PREENCHER!B6</f>
        <v>ESPECIFICAÇÃO</v>
      </c>
      <c r="C7" s="53" t="str">
        <f>PREENCHER!C6</f>
        <v>UN</v>
      </c>
      <c r="D7" s="53" t="str">
        <f>PREENCHER!D6</f>
        <v>QTDE</v>
      </c>
      <c r="E7" s="53" t="e">
        <f>PREENCHER!#REF!</f>
        <v>#REF!</v>
      </c>
      <c r="F7" s="53" t="e">
        <f>PREENCHER!#REF!</f>
        <v>#REF!</v>
      </c>
      <c r="G7" s="53" t="str">
        <f>PREENCHER!E7</f>
        <v>BANCO DE PREÇOS</v>
      </c>
      <c r="H7" s="53" t="e">
        <f>PREENCHER!#REF!</f>
        <v>#REF!</v>
      </c>
      <c r="I7" s="53" t="str">
        <f>PREENCHER!G7</f>
        <v>PESQUISA INTERNET 2</v>
      </c>
      <c r="J7" s="53" t="str">
        <f>PREENCHER!H7</f>
        <v>PESQUISA INTERNET 3</v>
      </c>
      <c r="K7" s="53" t="e">
        <f>PREENCHER!#REF!</f>
        <v>#REF!</v>
      </c>
      <c r="L7" s="53" t="e">
        <f>PREENCHER!#REF!</f>
        <v>#REF!</v>
      </c>
      <c r="M7" s="53" t="e">
        <f>PREENCHER!#REF!</f>
        <v>#REF!</v>
      </c>
      <c r="N7" s="53" t="e">
        <f>PREENCHER!#REF!</f>
        <v>#REF!</v>
      </c>
      <c r="O7" s="53" t="str">
        <f>PREENCHER!I7</f>
        <v>UNITÁRIO</v>
      </c>
      <c r="P7" s="53" t="str">
        <f>PREENCHER!J7</f>
        <v>TOTAL</v>
      </c>
      <c r="Q7" s="53" t="str">
        <f>PREENCHER!K6</f>
        <v>OBSERVAÇÃO</v>
      </c>
      <c r="S7" s="6" t="s">
        <v>23</v>
      </c>
      <c r="T7" s="6" t="s">
        <v>24</v>
      </c>
      <c r="U7" s="6" t="s">
        <v>25</v>
      </c>
    </row>
    <row r="8" spans="1:21" x14ac:dyDescent="0.25">
      <c r="A8" s="54">
        <f>IF(PREENCHER!A8="","",PREENCHER!A8)</f>
        <v>1</v>
      </c>
      <c r="B8" s="54" t="str">
        <f>IF(PREENCHER!B8="","",PREENCHER!B8)</f>
        <v xml:space="preserve">Forno de elétrico de bancada, de 45L a 52L, gabinete externo em aço inoxidável, gabinete interno com revestimento autolimpante, frontal em aço inoxidável, puxador em aço inox, 127V. Potência mínima de 2000W, 3 níveis: 3 Temperatura mínima 50 °C. Temperatura máxima 300 °C. Eficiência energética A. Acessórios incluídos 1 bandeja de migalhas, 1 grelha. GARANTIA MÍNIMA DE 12 MESES, A CONTAR DA DATA DO RECEBIMENTO DEFINITIVO. </v>
      </c>
      <c r="C8" s="54" t="str">
        <f>IF(PREENCHER!C8="","",PREENCHER!C8)</f>
        <v>UN</v>
      </c>
      <c r="D8" s="54">
        <f>IF(PREENCHER!D8="","",PREENCHER!D8)</f>
        <v>3</v>
      </c>
      <c r="E8" s="55" t="e">
        <f>IF(PREENCHER!#REF!="","",IF(COUNTIF(PREENCHER!$X8:$Z8,PREENCHER!#REF!)=0,CONCATENATE(PREENCHER!AI8,#REF!),PREENCHER!#REF!))</f>
        <v>#REF!</v>
      </c>
      <c r="F8" s="55">
        <f>IF(PREENCHER!E8="","",IF(COUNTIF(PREENCHER!$X8:$Z8,PREENCHER!E8)=0,CONCATENATE(PREENCHER!AJ8,#REF!),PREENCHER!E8))</f>
        <v>1461.03</v>
      </c>
      <c r="G8" s="55" t="e">
        <f>IF(PREENCHER!#REF!="","",IF(COUNTIF(PREENCHER!$X8:$Z8,PREENCHER!#REF!)=0,CONCATENATE(PREENCHER!AK8,#REF!),PREENCHER!#REF!))</f>
        <v>#REF!</v>
      </c>
      <c r="H8" s="55">
        <f>IF(PREENCHER!G8="","",IF(COUNTIF(PREENCHER!$X8:$Z8,PREENCHER!G8)=0,CONCATENATE(PREENCHER!AL8,#REF!),PREENCHER!G8))</f>
        <v>1325</v>
      </c>
      <c r="I8" s="55">
        <f>IF(PREENCHER!H8="","",IF(COUNTIF(PREENCHER!$X8:$Z8,PREENCHER!H8)=0,CONCATENATE(PREENCHER!AM8,#REF!),PREENCHER!H8))</f>
        <v>1075.23</v>
      </c>
      <c r="J8" s="55" t="e">
        <f>IF(#REF!="","",IF(COUNTIF(PREENCHER!$X8:$Z8,#REF!)=0,CONCATENATE(PREENCHER!AN8,#REF!),#REF!))</f>
        <v>#REF!</v>
      </c>
      <c r="K8" s="55" t="e">
        <f>IF(PREENCHER!#REF!="","",IF(COUNTIF(PREENCHER!$X8:$Z8,PREENCHER!#REF!)=0,CONCATENATE(PREENCHER!AO8,#REF!),PREENCHER!#REF!))</f>
        <v>#REF!</v>
      </c>
      <c r="L8" s="55" t="e">
        <f>IF(PREENCHER!#REF!="","",IF(COUNTIF(PREENCHER!$X8:$Z8,PREENCHER!#REF!)=0,CONCATENATE(PREENCHER!AP8,#REF!),PREENCHER!#REF!))</f>
        <v>#REF!</v>
      </c>
      <c r="M8" s="55" t="e">
        <f>IF(PREENCHER!#REF!="","",IF(COUNTIF(PREENCHER!$X8:$Z8,PREENCHER!#REF!)=0,CONCATENATE(PREENCHER!AQ8,#REF!),PREENCHER!#REF!))</f>
        <v>#REF!</v>
      </c>
      <c r="N8" s="55" t="e">
        <f>IF(PREENCHER!#REF!="","",IF(COUNTIF(PREENCHER!$X8:$Z8,PREENCHER!#REF!)=0,CONCATENATE(PREENCHER!AR8,#REF!),PREENCHER!#REF!))</f>
        <v>#REF!</v>
      </c>
      <c r="O8" s="22" t="str">
        <f t="shared" ref="O8:O39" si="0">IF(ISERROR(ROUND(AVERAGE(E8:N8),2)),"",ROUND(AVERAGE(E8:N8),2))</f>
        <v/>
      </c>
      <c r="P8" s="22" t="str">
        <f t="shared" ref="P8:P39" si="1">IF(ISERROR(ROUND(O8*D8,2)),"",ROUND(O8*D8,2))</f>
        <v/>
      </c>
      <c r="Q8" s="56"/>
      <c r="R8" s="16"/>
      <c r="S8" s="22" t="str">
        <f t="shared" ref="S8:S39" si="2">IF(ISERROR(MEDIAN(E8:N8)),"",MEDIAN(E8:N8))</f>
        <v/>
      </c>
      <c r="T8" s="22" t="str">
        <f t="shared" ref="T8:T39" si="3">IF(ISERROR(STDEV(E8:N8)),"",STDEV(E8:N8))</f>
        <v/>
      </c>
      <c r="U8" s="57" t="str">
        <f t="shared" ref="U8:U39" si="4">IF(ISERROR(T8/O8),"",T8/O8)</f>
        <v/>
      </c>
    </row>
    <row r="9" spans="1:21" x14ac:dyDescent="0.25">
      <c r="A9" s="54" t="str">
        <f>IF(PREENCHER!A12="","",PREENCHER!A12)</f>
        <v/>
      </c>
      <c r="B9" s="54" t="str">
        <f>IF(PREENCHER!B12="","",PREENCHER!B12)</f>
        <v>Freezer vertical, frost free, capacidade total mínima de 228 Litros, 110v, cor branca, porta reversível, painel de controle, congelamento rápido, classificação energética "A". GARANTIA MÍNIMA DE 12 MESES, A CONTAR DA DATA DO RECEBIMENTO DEFINITIVO.</v>
      </c>
      <c r="C9" s="54" t="str">
        <f>IF(PREENCHER!C12="","",PREENCHER!C12)</f>
        <v/>
      </c>
      <c r="D9" s="54" t="str">
        <f>IF(PREENCHER!D12="","",PREENCHER!D12)</f>
        <v/>
      </c>
      <c r="E9" s="55" t="e">
        <f>IF(PREENCHER!#REF!="","",IF(COUNTIF(PREENCHER!$X12:$Z12,PREENCHER!#REF!)=0,CONCATENATE(PREENCHER!AI12,#REF!),PREENCHER!#REF!))</f>
        <v>#REF!</v>
      </c>
      <c r="F9" s="55" t="str">
        <f>IF(PREENCHER!E12="","",IF(COUNTIF(PREENCHER!$X12:$Z12,PREENCHER!E12)=0,CONCATENATE(PREENCHER!AJ12,#REF!),PREENCHER!E12))</f>
        <v/>
      </c>
      <c r="G9" s="55" t="e">
        <f>IF(PREENCHER!#REF!="","",IF(COUNTIF(PREENCHER!$X12:$Z12,PREENCHER!#REF!)=0,CONCATENATE(PREENCHER!AK12,#REF!),PREENCHER!#REF!))</f>
        <v>#REF!</v>
      </c>
      <c r="H9" s="55" t="str">
        <f>IF(PREENCHER!G12="","",IF(COUNTIF(PREENCHER!$X12:$Z12,PREENCHER!G12)=0,CONCATENATE(PREENCHER!AL12,#REF!),PREENCHER!G12))</f>
        <v/>
      </c>
      <c r="I9" s="55" t="str">
        <f>IF(PREENCHER!H12="","",IF(COUNTIF(PREENCHER!$X12:$Z12,PREENCHER!H12)=0,CONCATENATE(PREENCHER!AM12,#REF!),PREENCHER!H12))</f>
        <v/>
      </c>
      <c r="J9" s="55" t="e">
        <f>IF(#REF!="","",IF(COUNTIF(PREENCHER!$X12:$Z12,#REF!)=0,CONCATENATE(PREENCHER!AN12,#REF!),#REF!))</f>
        <v>#REF!</v>
      </c>
      <c r="K9" s="55" t="e">
        <f>IF(PREENCHER!#REF!="","",IF(COUNTIF(PREENCHER!$X12:$Z12,PREENCHER!#REF!)=0,CONCATENATE(PREENCHER!AO12,#REF!),PREENCHER!#REF!))</f>
        <v>#REF!</v>
      </c>
      <c r="L9" s="55" t="e">
        <f>IF(PREENCHER!#REF!="","",IF(COUNTIF(PREENCHER!$X12:$Z12,PREENCHER!#REF!)=0,CONCATENATE(PREENCHER!AP12,#REF!),PREENCHER!#REF!))</f>
        <v>#REF!</v>
      </c>
      <c r="M9" s="55" t="e">
        <f>IF(PREENCHER!#REF!="","",IF(COUNTIF(PREENCHER!$X12:$Z12,PREENCHER!#REF!)=0,CONCATENATE(PREENCHER!AQ12,#REF!),PREENCHER!#REF!))</f>
        <v>#REF!</v>
      </c>
      <c r="N9" s="55" t="e">
        <f>IF(PREENCHER!#REF!="","",IF(COUNTIF(PREENCHER!$X12:$Z12,PREENCHER!#REF!)=0,CONCATENATE(PREENCHER!AR12,#REF!),PREENCHER!#REF!))</f>
        <v>#REF!</v>
      </c>
      <c r="O9" s="22" t="str">
        <f t="shared" si="0"/>
        <v/>
      </c>
      <c r="P9" s="22" t="str">
        <f t="shared" si="1"/>
        <v/>
      </c>
      <c r="Q9" s="56"/>
      <c r="R9" s="16"/>
      <c r="S9" s="22" t="str">
        <f t="shared" si="2"/>
        <v/>
      </c>
      <c r="T9" s="22" t="str">
        <f t="shared" si="3"/>
        <v/>
      </c>
      <c r="U9" s="57" t="str">
        <f t="shared" si="4"/>
        <v/>
      </c>
    </row>
    <row r="10" spans="1:21" x14ac:dyDescent="0.25">
      <c r="A10" s="54" t="str">
        <f>IF(PREENCHER!A13="","",PREENCHER!A13)</f>
        <v/>
      </c>
      <c r="B10" s="54" t="str">
        <f>IF(PREENCHER!B13="","",PREENCHER!B13)</f>
        <v>Máquina de lavar roupa. Tipo: tanquinho automático, capacidade mínima de 10 KG, painel mecânico, com 6 programas de lavagem, 127V.  GARANTIA MÍNIMA DE 12 MESES, A CONTAR DA DATA DO RECEBIMENTO DEFINITIVO.</v>
      </c>
      <c r="C10" s="54" t="str">
        <f>IF(PREENCHER!C13="","",PREENCHER!C13)</f>
        <v/>
      </c>
      <c r="D10" s="54" t="str">
        <f>IF(PREENCHER!D13="","",PREENCHER!D13)</f>
        <v/>
      </c>
      <c r="E10" s="55" t="e">
        <f>IF(PREENCHER!#REF!="","",IF(COUNTIF(PREENCHER!$X13:$Z13,PREENCHER!#REF!)=0,CONCATENATE(PREENCHER!AI13,#REF!),PREENCHER!#REF!))</f>
        <v>#REF!</v>
      </c>
      <c r="F10" s="55" t="str">
        <f>IF(PREENCHER!E13="","",IF(COUNTIF(PREENCHER!$X13:$Z13,PREENCHER!E13)=0,CONCATENATE(PREENCHER!AJ13,#REF!),PREENCHER!E13))</f>
        <v/>
      </c>
      <c r="G10" s="55" t="e">
        <f>IF(PREENCHER!#REF!="","",IF(COUNTIF(PREENCHER!$X13:$Z13,PREENCHER!#REF!)=0,CONCATENATE(PREENCHER!AK13,#REF!),PREENCHER!#REF!))</f>
        <v>#REF!</v>
      </c>
      <c r="H10" s="55" t="str">
        <f>IF(PREENCHER!G13="","",IF(COUNTIF(PREENCHER!$X13:$Z13,PREENCHER!G13)=0,CONCATENATE(PREENCHER!AL13,#REF!),PREENCHER!G13))</f>
        <v/>
      </c>
      <c r="I10" s="55" t="str">
        <f>IF(PREENCHER!H13="","",IF(COUNTIF(PREENCHER!$X13:$Z13,PREENCHER!H13)=0,CONCATENATE(PREENCHER!AM13,#REF!),PREENCHER!H13))</f>
        <v/>
      </c>
      <c r="J10" s="55" t="e">
        <f>IF(#REF!="","",IF(COUNTIF(PREENCHER!$X13:$Z13,#REF!)=0,CONCATENATE(PREENCHER!AN13,#REF!),#REF!))</f>
        <v>#REF!</v>
      </c>
      <c r="K10" s="55" t="e">
        <f>IF(PREENCHER!#REF!="","",IF(COUNTIF(PREENCHER!$X13:$Z13,PREENCHER!#REF!)=0,CONCATENATE(PREENCHER!AO13,#REF!),PREENCHER!#REF!))</f>
        <v>#REF!</v>
      </c>
      <c r="L10" s="55" t="e">
        <f>IF(PREENCHER!#REF!="","",IF(COUNTIF(PREENCHER!$X13:$Z13,PREENCHER!#REF!)=0,CONCATENATE(PREENCHER!AP13,#REF!),PREENCHER!#REF!))</f>
        <v>#REF!</v>
      </c>
      <c r="M10" s="55" t="e">
        <f>IF(PREENCHER!#REF!="","",IF(COUNTIF(PREENCHER!$X13:$Z13,PREENCHER!#REF!)=0,CONCATENATE(PREENCHER!AQ13,#REF!),PREENCHER!#REF!))</f>
        <v>#REF!</v>
      </c>
      <c r="N10" s="55" t="e">
        <f>IF(PREENCHER!#REF!="","",IF(COUNTIF(PREENCHER!$X13:$Z13,PREENCHER!#REF!)=0,CONCATENATE(PREENCHER!AR13,#REF!),PREENCHER!#REF!))</f>
        <v>#REF!</v>
      </c>
      <c r="O10" s="22" t="str">
        <f t="shared" si="0"/>
        <v/>
      </c>
      <c r="P10" s="22" t="str">
        <f t="shared" si="1"/>
        <v/>
      </c>
      <c r="Q10" s="56"/>
      <c r="R10" s="16"/>
      <c r="S10" s="22" t="str">
        <f t="shared" si="2"/>
        <v/>
      </c>
      <c r="T10" s="22" t="str">
        <f t="shared" si="3"/>
        <v/>
      </c>
      <c r="U10" s="57" t="str">
        <f t="shared" si="4"/>
        <v/>
      </c>
    </row>
    <row r="11" spans="1:21" x14ac:dyDescent="0.25">
      <c r="A11" s="54" t="str">
        <f>IF(PREENCHER!A14="","",PREENCHER!A14)</f>
        <v/>
      </c>
      <c r="B11" s="54" t="str">
        <f>IF(PREENCHER!B14="","",PREENCHER!B14)</f>
        <v xml:space="preserve">Forno de bancada elétrico, Inox 46L aço inoxidável, 127V. Características gerais: Especificações: Potência de 2400 W, 3 níveis: 3 Temperatura mínima 50 °C. Temperatura máxima 300 °C. Eficiência energética A. Acessórios incluídos 1 bandeja de migalhas, 1 grelha Peso e dimensões Largura 49 cm Profundidade 49 cm Altura 41.5 cm. GARANTIA MÍNIMA DE 12 MESES, A CONTAR DA DATA DO RECEBIMENTO DEFINITIVO. </v>
      </c>
      <c r="C11" s="54" t="str">
        <f>IF(PREENCHER!C14="","",PREENCHER!C14)</f>
        <v/>
      </c>
      <c r="D11" s="54" t="str">
        <f>IF(PREENCHER!D14="","",PREENCHER!D14)</f>
        <v/>
      </c>
      <c r="E11" s="55" t="e">
        <f>IF(PREENCHER!#REF!="","",IF(COUNTIF(PREENCHER!$X14:$Z14,PREENCHER!#REF!)=0,CONCATENATE(PREENCHER!AI14,#REF!),PREENCHER!#REF!))</f>
        <v>#REF!</v>
      </c>
      <c r="F11" s="55" t="str">
        <f>IF(PREENCHER!E14="","",IF(COUNTIF(PREENCHER!$X14:$Z14,PREENCHER!E14)=0,CONCATENATE(PREENCHER!AJ14,#REF!),PREENCHER!E14))</f>
        <v/>
      </c>
      <c r="G11" s="55" t="e">
        <f>IF(PREENCHER!#REF!="","",IF(COUNTIF(PREENCHER!$X14:$Z14,PREENCHER!#REF!)=0,CONCATENATE(PREENCHER!AK14,#REF!),PREENCHER!#REF!))</f>
        <v>#REF!</v>
      </c>
      <c r="H11" s="55" t="str">
        <f>IF(PREENCHER!G14="","",IF(COUNTIF(PREENCHER!$X14:$Z14,PREENCHER!G14)=0,CONCATENATE(PREENCHER!AL14,#REF!),PREENCHER!G14))</f>
        <v/>
      </c>
      <c r="I11" s="55" t="str">
        <f>IF(PREENCHER!H14="","",IF(COUNTIF(PREENCHER!$X14:$Z14,PREENCHER!H14)=0,CONCATENATE(PREENCHER!AM14,#REF!),PREENCHER!H14))</f>
        <v/>
      </c>
      <c r="J11" s="55" t="e">
        <f>IF(#REF!="","",IF(COUNTIF(PREENCHER!$X14:$Z14,#REF!)=0,CONCATENATE(PREENCHER!AN14,#REF!),#REF!))</f>
        <v>#REF!</v>
      </c>
      <c r="K11" s="55" t="e">
        <f>IF(PREENCHER!#REF!="","",IF(COUNTIF(PREENCHER!$X14:$Z14,PREENCHER!#REF!)=0,CONCATENATE(PREENCHER!AO14,#REF!),PREENCHER!#REF!))</f>
        <v>#REF!</v>
      </c>
      <c r="L11" s="55" t="e">
        <f>IF(PREENCHER!#REF!="","",IF(COUNTIF(PREENCHER!$X14:$Z14,PREENCHER!#REF!)=0,CONCATENATE(PREENCHER!AP14,#REF!),PREENCHER!#REF!))</f>
        <v>#REF!</v>
      </c>
      <c r="M11" s="55" t="e">
        <f>IF(PREENCHER!#REF!="","",IF(COUNTIF(PREENCHER!$X14:$Z14,PREENCHER!#REF!)=0,CONCATENATE(PREENCHER!AQ14,#REF!),PREENCHER!#REF!))</f>
        <v>#REF!</v>
      </c>
      <c r="N11" s="55" t="e">
        <f>IF(PREENCHER!#REF!="","",IF(COUNTIF(PREENCHER!$X14:$Z14,PREENCHER!#REF!)=0,CONCATENATE(PREENCHER!AR14,#REF!),PREENCHER!#REF!))</f>
        <v>#REF!</v>
      </c>
      <c r="O11" s="22" t="str">
        <f t="shared" si="0"/>
        <v/>
      </c>
      <c r="P11" s="22" t="str">
        <f t="shared" si="1"/>
        <v/>
      </c>
      <c r="Q11" s="56"/>
      <c r="R11" s="16"/>
      <c r="S11" s="22" t="str">
        <f t="shared" si="2"/>
        <v/>
      </c>
      <c r="T11" s="22" t="str">
        <f t="shared" si="3"/>
        <v/>
      </c>
      <c r="U11" s="57" t="str">
        <f t="shared" si="4"/>
        <v/>
      </c>
    </row>
    <row r="12" spans="1:21" x14ac:dyDescent="0.25">
      <c r="A12" s="54" t="str">
        <f>IF(PREENCHER!A15="","",PREENCHER!A15)</f>
        <v/>
      </c>
      <c r="B12" s="54" t="str">
        <f>IF(PREENCHER!B15="","",PREENCHER!B15)</f>
        <v>Freezer vertical, frost free, capacidade total mínima de 228 Litros, 110v, cor branca, porta reversível, painel de controle, congelamento rápido, classificação energética "A". GARANTIA MÍNIMA DE 12 MESES, A CONTAR DA DATA DO RECEBIMENTO DEFINITIVO.</v>
      </c>
      <c r="C12" s="54" t="str">
        <f>IF(PREENCHER!C15="","",PREENCHER!C15)</f>
        <v/>
      </c>
      <c r="D12" s="54" t="str">
        <f>IF(PREENCHER!D15="","",PREENCHER!D15)</f>
        <v/>
      </c>
      <c r="E12" s="55" t="e">
        <f>IF(PREENCHER!#REF!="","",IF(COUNTIF(PREENCHER!$X15:$Z15,PREENCHER!#REF!)=0,CONCATENATE(PREENCHER!AI15,#REF!),PREENCHER!#REF!))</f>
        <v>#REF!</v>
      </c>
      <c r="F12" s="55" t="str">
        <f>IF(PREENCHER!E15="","",IF(COUNTIF(PREENCHER!$X15:$Z15,PREENCHER!E15)=0,CONCATENATE(PREENCHER!AJ15,#REF!),PREENCHER!E15))</f>
        <v/>
      </c>
      <c r="G12" s="55" t="e">
        <f>IF(PREENCHER!#REF!="","",IF(COUNTIF(PREENCHER!$X15:$Z15,PREENCHER!#REF!)=0,CONCATENATE(PREENCHER!AK15,#REF!),PREENCHER!#REF!))</f>
        <v>#REF!</v>
      </c>
      <c r="H12" s="55" t="str">
        <f>IF(PREENCHER!G15="","",IF(COUNTIF(PREENCHER!$X15:$Z15,PREENCHER!G15)=0,CONCATENATE(PREENCHER!AL15,#REF!),PREENCHER!G15))</f>
        <v/>
      </c>
      <c r="I12" s="55" t="str">
        <f>IF(PREENCHER!H15="","",IF(COUNTIF(PREENCHER!$X15:$Z15,PREENCHER!H15)=0,CONCATENATE(PREENCHER!AM15,#REF!),PREENCHER!H15))</f>
        <v/>
      </c>
      <c r="J12" s="55" t="e">
        <f>IF(#REF!="","",IF(COUNTIF(PREENCHER!$X15:$Z15,#REF!)=0,CONCATENATE(PREENCHER!AN15,#REF!),#REF!))</f>
        <v>#REF!</v>
      </c>
      <c r="K12" s="55" t="e">
        <f>IF(PREENCHER!#REF!="","",IF(COUNTIF(PREENCHER!$X15:$Z15,PREENCHER!#REF!)=0,CONCATENATE(PREENCHER!AO15,#REF!),PREENCHER!#REF!))</f>
        <v>#REF!</v>
      </c>
      <c r="L12" s="55" t="e">
        <f>IF(PREENCHER!#REF!="","",IF(COUNTIF(PREENCHER!$X15:$Z15,PREENCHER!#REF!)=0,CONCATENATE(PREENCHER!AP15,#REF!),PREENCHER!#REF!))</f>
        <v>#REF!</v>
      </c>
      <c r="M12" s="55" t="e">
        <f>IF(PREENCHER!#REF!="","",IF(COUNTIF(PREENCHER!$X15:$Z15,PREENCHER!#REF!)=0,CONCATENATE(PREENCHER!AQ15,#REF!),PREENCHER!#REF!))</f>
        <v>#REF!</v>
      </c>
      <c r="N12" s="55" t="e">
        <f>IF(PREENCHER!#REF!="","",IF(COUNTIF(PREENCHER!$X15:$Z15,PREENCHER!#REF!)=0,CONCATENATE(PREENCHER!AR15,#REF!),PREENCHER!#REF!))</f>
        <v>#REF!</v>
      </c>
      <c r="O12" s="22" t="str">
        <f t="shared" si="0"/>
        <v/>
      </c>
      <c r="P12" s="22" t="str">
        <f t="shared" si="1"/>
        <v/>
      </c>
      <c r="Q12" s="56"/>
      <c r="R12" s="16"/>
      <c r="S12" s="22" t="str">
        <f t="shared" si="2"/>
        <v/>
      </c>
      <c r="T12" s="22" t="str">
        <f t="shared" si="3"/>
        <v/>
      </c>
      <c r="U12" s="57" t="str">
        <f t="shared" si="4"/>
        <v/>
      </c>
    </row>
    <row r="13" spans="1:21" x14ac:dyDescent="0.25">
      <c r="A13" s="54" t="str">
        <f>IF(PREENCHER!A16="","",PREENCHER!A16)</f>
        <v/>
      </c>
      <c r="B13" s="54" t="str">
        <f>IF(PREENCHER!B16="","",PREENCHER!B16)</f>
        <v>Máquina de lavar roupa. Tipo: tanquinho automático, capacidade mínima de 10 KG, painel mecânico, com 6 programas de lavagem, 127V.  GARANTIA MÍNIMA DE 12 MESES, A CONTAR DA DATA DO RECEBIMENTO DEFINITIVO.</v>
      </c>
      <c r="C13" s="54" t="str">
        <f>IF(PREENCHER!C16="","",PREENCHER!C16)</f>
        <v/>
      </c>
      <c r="D13" s="54" t="str">
        <f>IF(PREENCHER!D16="","",PREENCHER!D16)</f>
        <v/>
      </c>
      <c r="E13" s="55" t="e">
        <f>IF(PREENCHER!#REF!="","",IF(COUNTIF(PREENCHER!$X16:$Z16,PREENCHER!#REF!)=0,CONCATENATE(PREENCHER!AI16,#REF!),PREENCHER!#REF!))</f>
        <v>#REF!</v>
      </c>
      <c r="F13" s="55" t="str">
        <f>IF(PREENCHER!E16="","",IF(COUNTIF(PREENCHER!$X16:$Z16,PREENCHER!E16)=0,CONCATENATE(PREENCHER!AJ16,#REF!),PREENCHER!E16))</f>
        <v/>
      </c>
      <c r="G13" s="55" t="e">
        <f>IF(PREENCHER!#REF!="","",IF(COUNTIF(PREENCHER!$X16:$Z16,PREENCHER!#REF!)=0,CONCATENATE(PREENCHER!AK16,#REF!),PREENCHER!#REF!))</f>
        <v>#REF!</v>
      </c>
      <c r="H13" s="55" t="str">
        <f>IF(PREENCHER!G16="","",IF(COUNTIF(PREENCHER!$X16:$Z16,PREENCHER!G16)=0,CONCATENATE(PREENCHER!AL16,#REF!),PREENCHER!G16))</f>
        <v/>
      </c>
      <c r="I13" s="55" t="str">
        <f>IF(PREENCHER!H16="","",IF(COUNTIF(PREENCHER!$X16:$Z16,PREENCHER!H16)=0,CONCATENATE(PREENCHER!AM16,#REF!),PREENCHER!H16))</f>
        <v/>
      </c>
      <c r="J13" s="55" t="e">
        <f>IF(#REF!="","",IF(COUNTIF(PREENCHER!$X16:$Z16,#REF!)=0,CONCATENATE(PREENCHER!AN16,#REF!),#REF!))</f>
        <v>#REF!</v>
      </c>
      <c r="K13" s="55" t="e">
        <f>IF(PREENCHER!#REF!="","",IF(COUNTIF(PREENCHER!$X16:$Z16,PREENCHER!#REF!)=0,CONCATENATE(PREENCHER!AO16,#REF!),PREENCHER!#REF!))</f>
        <v>#REF!</v>
      </c>
      <c r="L13" s="55" t="e">
        <f>IF(PREENCHER!#REF!="","",IF(COUNTIF(PREENCHER!$X16:$Z16,PREENCHER!#REF!)=0,CONCATENATE(PREENCHER!AP16,#REF!),PREENCHER!#REF!))</f>
        <v>#REF!</v>
      </c>
      <c r="M13" s="55" t="e">
        <f>IF(PREENCHER!#REF!="","",IF(COUNTIF(PREENCHER!$X16:$Z16,PREENCHER!#REF!)=0,CONCATENATE(PREENCHER!AQ16,#REF!),PREENCHER!#REF!))</f>
        <v>#REF!</v>
      </c>
      <c r="N13" s="55" t="e">
        <f>IF(PREENCHER!#REF!="","",IF(COUNTIF(PREENCHER!$X16:$Z16,PREENCHER!#REF!)=0,CONCATENATE(PREENCHER!AR16,#REF!),PREENCHER!#REF!))</f>
        <v>#REF!</v>
      </c>
      <c r="O13" s="22" t="str">
        <f t="shared" si="0"/>
        <v/>
      </c>
      <c r="P13" s="22" t="str">
        <f t="shared" si="1"/>
        <v/>
      </c>
      <c r="Q13" s="56"/>
      <c r="R13" s="16"/>
      <c r="S13" s="22" t="str">
        <f t="shared" si="2"/>
        <v/>
      </c>
      <c r="T13" s="22" t="str">
        <f t="shared" si="3"/>
        <v/>
      </c>
      <c r="U13" s="57" t="str">
        <f t="shared" si="4"/>
        <v/>
      </c>
    </row>
    <row r="14" spans="1:21" x14ac:dyDescent="0.25">
      <c r="A14" s="54" t="str">
        <f>IF(PREENCHER!A17="","",PREENCHER!A17)</f>
        <v/>
      </c>
      <c r="B14" s="54" t="str">
        <f>IF(PREENCHER!B17="","",PREENCHER!B17)</f>
        <v xml:space="preserve">Forno de bancada elétrico, Inox 46L aço inoxidável, 127V. Características gerais: Especificações: Potência de 2400 W, 3 níveis: 3 Temperatura mínima 50 °C. Temperatura máxima 300 °C. Eficiência energética A. Acessórios incluídos 1 bandeja de migalhas, 1 grelha Peso e dimensões Largura 49 cm Profundidade 49 cm Altura 41.5 cm. GARANTIA MÍNIMA DE 12 MESES, A CONTAR DA DATA DO RECEBIMENTO DEFINITIVO. </v>
      </c>
      <c r="C14" s="54" t="str">
        <f>IF(PREENCHER!C17="","",PREENCHER!C17)</f>
        <v/>
      </c>
      <c r="D14" s="54" t="str">
        <f>IF(PREENCHER!D17="","",PREENCHER!D17)</f>
        <v/>
      </c>
      <c r="E14" s="55" t="e">
        <f>IF(PREENCHER!#REF!="","",IF(COUNTIF(PREENCHER!$X17:$Z17,PREENCHER!#REF!)=0,CONCATENATE(PREENCHER!AI17,#REF!),PREENCHER!#REF!))</f>
        <v>#REF!</v>
      </c>
      <c r="F14" s="55" t="str">
        <f>IF(PREENCHER!E17="","",IF(COUNTIF(PREENCHER!$X17:$Z17,PREENCHER!E17)=0,CONCATENATE(PREENCHER!AJ17,#REF!),PREENCHER!E17))</f>
        <v/>
      </c>
      <c r="G14" s="55" t="e">
        <f>IF(PREENCHER!#REF!="","",IF(COUNTIF(PREENCHER!$X17:$Z17,PREENCHER!#REF!)=0,CONCATENATE(PREENCHER!AK17,#REF!),PREENCHER!#REF!))</f>
        <v>#REF!</v>
      </c>
      <c r="H14" s="55" t="str">
        <f>IF(PREENCHER!G17="","",IF(COUNTIF(PREENCHER!$X17:$Z17,PREENCHER!G17)=0,CONCATENATE(PREENCHER!AL17,#REF!),PREENCHER!G17))</f>
        <v/>
      </c>
      <c r="I14" s="55" t="str">
        <f>IF(PREENCHER!H17="","",IF(COUNTIF(PREENCHER!$X17:$Z17,PREENCHER!H17)=0,CONCATENATE(PREENCHER!AM17,#REF!),PREENCHER!H17))</f>
        <v/>
      </c>
      <c r="J14" s="55" t="e">
        <f>IF(#REF!="","",IF(COUNTIF(PREENCHER!$X17:$Z17,#REF!)=0,CONCATENATE(PREENCHER!AN17,#REF!),#REF!))</f>
        <v>#REF!</v>
      </c>
      <c r="K14" s="55" t="e">
        <f>IF(PREENCHER!#REF!="","",IF(COUNTIF(PREENCHER!$X17:$Z17,PREENCHER!#REF!)=0,CONCATENATE(PREENCHER!AO17,#REF!),PREENCHER!#REF!))</f>
        <v>#REF!</v>
      </c>
      <c r="L14" s="55" t="e">
        <f>IF(PREENCHER!#REF!="","",IF(COUNTIF(PREENCHER!$X17:$Z17,PREENCHER!#REF!)=0,CONCATENATE(PREENCHER!AP17,#REF!),PREENCHER!#REF!))</f>
        <v>#REF!</v>
      </c>
      <c r="M14" s="55" t="e">
        <f>IF(PREENCHER!#REF!="","",IF(COUNTIF(PREENCHER!$X17:$Z17,PREENCHER!#REF!)=0,CONCATENATE(PREENCHER!AQ17,#REF!),PREENCHER!#REF!))</f>
        <v>#REF!</v>
      </c>
      <c r="N14" s="55" t="e">
        <f>IF(PREENCHER!#REF!="","",IF(COUNTIF(PREENCHER!$X17:$Z17,PREENCHER!#REF!)=0,CONCATENATE(PREENCHER!AR17,#REF!),PREENCHER!#REF!))</f>
        <v>#REF!</v>
      </c>
      <c r="O14" s="22" t="str">
        <f t="shared" si="0"/>
        <v/>
      </c>
      <c r="P14" s="22" t="str">
        <f t="shared" si="1"/>
        <v/>
      </c>
      <c r="Q14" s="56"/>
      <c r="R14" s="16"/>
      <c r="S14" s="22" t="str">
        <f t="shared" si="2"/>
        <v/>
      </c>
      <c r="T14" s="22" t="str">
        <f t="shared" si="3"/>
        <v/>
      </c>
      <c r="U14" s="57" t="str">
        <f t="shared" si="4"/>
        <v/>
      </c>
    </row>
    <row r="15" spans="1:21" x14ac:dyDescent="0.25">
      <c r="A15" s="54" t="str">
        <f>IF(PREENCHER!A18="","",PREENCHER!A18)</f>
        <v/>
      </c>
      <c r="B15" s="54" t="str">
        <f>IF(PREENCHER!B18="","",PREENCHER!B18)</f>
        <v>Freezer vertical, frost free, capacidade total mínima de 228 Litros, 110v, cor branca, porta reversível, painel de controle, congelamento rápido, classificação energética "A". GARANTIA MÍNIMA DE 12 MESES, A CONTAR DA DATA DO RECEBIMENTO DEFINITIVO.</v>
      </c>
      <c r="C15" s="54" t="str">
        <f>IF(PREENCHER!C18="","",PREENCHER!C18)</f>
        <v/>
      </c>
      <c r="D15" s="54" t="str">
        <f>IF(PREENCHER!D18="","",PREENCHER!D18)</f>
        <v/>
      </c>
      <c r="E15" s="55" t="e">
        <f>IF(PREENCHER!#REF!="","",IF(COUNTIF(PREENCHER!$X18:$Z18,PREENCHER!#REF!)=0,CONCATENATE(PREENCHER!AI18,#REF!),PREENCHER!#REF!))</f>
        <v>#REF!</v>
      </c>
      <c r="F15" s="55" t="str">
        <f>IF(PREENCHER!E18="","",IF(COUNTIF(PREENCHER!$X18:$Z18,PREENCHER!E18)=0,CONCATENATE(PREENCHER!AJ18,#REF!),PREENCHER!E18))</f>
        <v/>
      </c>
      <c r="G15" s="55" t="e">
        <f>IF(PREENCHER!#REF!="","",IF(COUNTIF(PREENCHER!$X18:$Z18,PREENCHER!#REF!)=0,CONCATENATE(PREENCHER!AK18,#REF!),PREENCHER!#REF!))</f>
        <v>#REF!</v>
      </c>
      <c r="H15" s="55" t="str">
        <f>IF(PREENCHER!G18="","",IF(COUNTIF(PREENCHER!$X18:$Z18,PREENCHER!G18)=0,CONCATENATE(PREENCHER!AL18,#REF!),PREENCHER!G18))</f>
        <v/>
      </c>
      <c r="I15" s="55" t="str">
        <f>IF(PREENCHER!H18="","",IF(COUNTIF(PREENCHER!$X18:$Z18,PREENCHER!H18)=0,CONCATENATE(PREENCHER!AM18,#REF!),PREENCHER!H18))</f>
        <v/>
      </c>
      <c r="J15" s="55" t="e">
        <f>IF(#REF!="","",IF(COUNTIF(PREENCHER!$X18:$Z18,#REF!)=0,CONCATENATE(PREENCHER!AN18,#REF!),#REF!))</f>
        <v>#REF!</v>
      </c>
      <c r="K15" s="55" t="e">
        <f>IF(PREENCHER!#REF!="","",IF(COUNTIF(PREENCHER!$X18:$Z18,PREENCHER!#REF!)=0,CONCATENATE(PREENCHER!AO18,#REF!),PREENCHER!#REF!))</f>
        <v>#REF!</v>
      </c>
      <c r="L15" s="55" t="e">
        <f>IF(PREENCHER!#REF!="","",IF(COUNTIF(PREENCHER!$X18:$Z18,PREENCHER!#REF!)=0,CONCATENATE(PREENCHER!AP18,#REF!),PREENCHER!#REF!))</f>
        <v>#REF!</v>
      </c>
      <c r="M15" s="55" t="e">
        <f>IF(PREENCHER!#REF!="","",IF(COUNTIF(PREENCHER!$X18:$Z18,PREENCHER!#REF!)=0,CONCATENATE(PREENCHER!AQ18,#REF!),PREENCHER!#REF!))</f>
        <v>#REF!</v>
      </c>
      <c r="N15" s="55" t="e">
        <f>IF(PREENCHER!#REF!="","",IF(COUNTIF(PREENCHER!$X18:$Z18,PREENCHER!#REF!)=0,CONCATENATE(PREENCHER!AR18,#REF!),PREENCHER!#REF!))</f>
        <v>#REF!</v>
      </c>
      <c r="O15" s="22" t="str">
        <f t="shared" si="0"/>
        <v/>
      </c>
      <c r="P15" s="22" t="str">
        <f t="shared" si="1"/>
        <v/>
      </c>
      <c r="Q15" s="56"/>
      <c r="R15" s="16"/>
      <c r="S15" s="22" t="str">
        <f t="shared" si="2"/>
        <v/>
      </c>
      <c r="T15" s="22" t="str">
        <f t="shared" si="3"/>
        <v/>
      </c>
      <c r="U15" s="57" t="str">
        <f t="shared" si="4"/>
        <v/>
      </c>
    </row>
    <row r="16" spans="1:21" x14ac:dyDescent="0.25">
      <c r="A16" s="54" t="str">
        <f>IF(PREENCHER!A19="","",PREENCHER!A19)</f>
        <v/>
      </c>
      <c r="B16" s="54" t="str">
        <f>IF(PREENCHER!B19="","",PREENCHER!B19)</f>
        <v>Máquina de lavar roupa. Tipo: tanquinho automático, capacidade mínima de 10 KG, painel mecânico, com 6 programas de lavagem, 127V.  GARANTIA MÍNIMA DE 12 MESES, A CONTAR DA DATA DO RECEBIMENTO DEFINITIVO.</v>
      </c>
      <c r="C16" s="54" t="str">
        <f>IF(PREENCHER!C19="","",PREENCHER!C19)</f>
        <v/>
      </c>
      <c r="D16" s="54" t="str">
        <f>IF(PREENCHER!D19="","",PREENCHER!D19)</f>
        <v/>
      </c>
      <c r="E16" s="55" t="e">
        <f>IF(PREENCHER!#REF!="","",IF(COUNTIF(PREENCHER!$X19:$Z19,PREENCHER!#REF!)=0,CONCATENATE(PREENCHER!AI19,#REF!),PREENCHER!#REF!))</f>
        <v>#REF!</v>
      </c>
      <c r="F16" s="55" t="str">
        <f>IF(PREENCHER!E19="","",IF(COUNTIF(PREENCHER!$X19:$Z19,PREENCHER!E19)=0,CONCATENATE(PREENCHER!AJ19,#REF!),PREENCHER!E19))</f>
        <v/>
      </c>
      <c r="G16" s="55" t="e">
        <f>IF(PREENCHER!#REF!="","",IF(COUNTIF(PREENCHER!$X19:$Z19,PREENCHER!#REF!)=0,CONCATENATE(PREENCHER!AK19,#REF!),PREENCHER!#REF!))</f>
        <v>#REF!</v>
      </c>
      <c r="H16" s="55" t="str">
        <f>IF(PREENCHER!G19="","",IF(COUNTIF(PREENCHER!$X19:$Z19,PREENCHER!G19)=0,CONCATENATE(PREENCHER!AL19,#REF!),PREENCHER!G19))</f>
        <v/>
      </c>
      <c r="I16" s="55" t="str">
        <f>IF(PREENCHER!H19="","",IF(COUNTIF(PREENCHER!$X19:$Z19,PREENCHER!H19)=0,CONCATENATE(PREENCHER!AM19,#REF!),PREENCHER!H19))</f>
        <v/>
      </c>
      <c r="J16" s="55" t="e">
        <f>IF(#REF!="","",IF(COUNTIF(PREENCHER!$X19:$Z19,#REF!)=0,CONCATENATE(PREENCHER!AN19,#REF!),#REF!))</f>
        <v>#REF!</v>
      </c>
      <c r="K16" s="55" t="e">
        <f>IF(PREENCHER!#REF!="","",IF(COUNTIF(PREENCHER!$X19:$Z19,PREENCHER!#REF!)=0,CONCATENATE(PREENCHER!AO19,#REF!),PREENCHER!#REF!))</f>
        <v>#REF!</v>
      </c>
      <c r="L16" s="55" t="e">
        <f>IF(PREENCHER!#REF!="","",IF(COUNTIF(PREENCHER!$X19:$Z19,PREENCHER!#REF!)=0,CONCATENATE(PREENCHER!AP19,#REF!),PREENCHER!#REF!))</f>
        <v>#REF!</v>
      </c>
      <c r="M16" s="55" t="e">
        <f>IF(PREENCHER!#REF!="","",IF(COUNTIF(PREENCHER!$X19:$Z19,PREENCHER!#REF!)=0,CONCATENATE(PREENCHER!AQ19,#REF!),PREENCHER!#REF!))</f>
        <v>#REF!</v>
      </c>
      <c r="N16" s="55" t="e">
        <f>IF(PREENCHER!#REF!="","",IF(COUNTIF(PREENCHER!$X19:$Z19,PREENCHER!#REF!)=0,CONCATENATE(PREENCHER!AR19,#REF!),PREENCHER!#REF!))</f>
        <v>#REF!</v>
      </c>
      <c r="O16" s="22" t="str">
        <f t="shared" si="0"/>
        <v/>
      </c>
      <c r="P16" s="22" t="str">
        <f t="shared" si="1"/>
        <v/>
      </c>
      <c r="Q16" s="56"/>
      <c r="R16" s="16"/>
      <c r="S16" s="22" t="str">
        <f t="shared" si="2"/>
        <v/>
      </c>
      <c r="T16" s="22" t="str">
        <f t="shared" si="3"/>
        <v/>
      </c>
      <c r="U16" s="57" t="str">
        <f t="shared" si="4"/>
        <v/>
      </c>
    </row>
    <row r="17" spans="1:21" x14ac:dyDescent="0.25">
      <c r="A17" s="54" t="str">
        <f>IF(PREENCHER!A20="","",PREENCHER!A20)</f>
        <v/>
      </c>
      <c r="B17" s="54" t="str">
        <f>IF(PREENCHER!B20="","",PREENCHER!B20)</f>
        <v xml:space="preserve">Forno de bancada elétrico, Inox 46L aço inoxidável, 127V. Características gerais: Especificações: Potência de 2400 W, 3 níveis: 3 Temperatura mínima 50 °C. Temperatura máxima 300 °C. Eficiência energética A. Acessórios incluídos 1 bandeja de migalhas, 1 grelha Peso e dimensões Largura 49 cm Profundidade 49 cm Altura 41.5 cm. GARANTIA MÍNIMA DE 12 MESES, A CONTAR DA DATA DO RECEBIMENTO DEFINITIVO. </v>
      </c>
      <c r="C17" s="54" t="str">
        <f>IF(PREENCHER!C20="","",PREENCHER!C20)</f>
        <v/>
      </c>
      <c r="D17" s="54" t="str">
        <f>IF(PREENCHER!D20="","",PREENCHER!D20)</f>
        <v/>
      </c>
      <c r="E17" s="55" t="e">
        <f>IF(PREENCHER!#REF!="","",IF(COUNTIF(PREENCHER!$X20:$Z20,PREENCHER!#REF!)=0,CONCATENATE(PREENCHER!AI20,#REF!),PREENCHER!#REF!))</f>
        <v>#REF!</v>
      </c>
      <c r="F17" s="55" t="str">
        <f>IF(PREENCHER!E20="","",IF(COUNTIF(PREENCHER!$X20:$Z20,PREENCHER!E20)=0,CONCATENATE(PREENCHER!AJ20,#REF!),PREENCHER!E20))</f>
        <v/>
      </c>
      <c r="G17" s="55" t="e">
        <f>IF(PREENCHER!#REF!="","",IF(COUNTIF(PREENCHER!$X20:$Z20,PREENCHER!#REF!)=0,CONCATENATE(PREENCHER!AK20,#REF!),PREENCHER!#REF!))</f>
        <v>#REF!</v>
      </c>
      <c r="H17" s="55" t="str">
        <f>IF(PREENCHER!G20="","",IF(COUNTIF(PREENCHER!$X20:$Z20,PREENCHER!G20)=0,CONCATENATE(PREENCHER!AL20,#REF!),PREENCHER!G20))</f>
        <v/>
      </c>
      <c r="I17" s="55" t="str">
        <f>IF(PREENCHER!H20="","",IF(COUNTIF(PREENCHER!$X20:$Z20,PREENCHER!H20)=0,CONCATENATE(PREENCHER!AM20,#REF!),PREENCHER!H20))</f>
        <v/>
      </c>
      <c r="J17" s="55" t="e">
        <f>IF(#REF!="","",IF(COUNTIF(PREENCHER!$X20:$Z20,#REF!)=0,CONCATENATE(PREENCHER!AN20,#REF!),#REF!))</f>
        <v>#REF!</v>
      </c>
      <c r="K17" s="55" t="e">
        <f>IF(PREENCHER!#REF!="","",IF(COUNTIF(PREENCHER!$X20:$Z20,PREENCHER!#REF!)=0,CONCATENATE(PREENCHER!AO20,#REF!),PREENCHER!#REF!))</f>
        <v>#REF!</v>
      </c>
      <c r="L17" s="55" t="e">
        <f>IF(PREENCHER!#REF!="","",IF(COUNTIF(PREENCHER!$X20:$Z20,PREENCHER!#REF!)=0,CONCATENATE(PREENCHER!AP20,#REF!),PREENCHER!#REF!))</f>
        <v>#REF!</v>
      </c>
      <c r="M17" s="55" t="e">
        <f>IF(PREENCHER!#REF!="","",IF(COUNTIF(PREENCHER!$X20:$Z20,PREENCHER!#REF!)=0,CONCATENATE(PREENCHER!AQ20,#REF!),PREENCHER!#REF!))</f>
        <v>#REF!</v>
      </c>
      <c r="N17" s="55" t="e">
        <f>IF(PREENCHER!#REF!="","",IF(COUNTIF(PREENCHER!$X20:$Z20,PREENCHER!#REF!)=0,CONCATENATE(PREENCHER!AR20,#REF!),PREENCHER!#REF!))</f>
        <v>#REF!</v>
      </c>
      <c r="O17" s="22" t="str">
        <f t="shared" si="0"/>
        <v/>
      </c>
      <c r="P17" s="22" t="str">
        <f t="shared" si="1"/>
        <v/>
      </c>
      <c r="Q17" s="56"/>
      <c r="R17" s="16"/>
      <c r="S17" s="22" t="str">
        <f t="shared" si="2"/>
        <v/>
      </c>
      <c r="T17" s="22" t="str">
        <f t="shared" si="3"/>
        <v/>
      </c>
      <c r="U17" s="57" t="str">
        <f t="shared" si="4"/>
        <v/>
      </c>
    </row>
    <row r="18" spans="1:21" x14ac:dyDescent="0.25">
      <c r="A18" s="54" t="str">
        <f>IF(PREENCHER!A21="","",PREENCHER!A21)</f>
        <v/>
      </c>
      <c r="B18" s="54" t="str">
        <f>IF(PREENCHER!B21="","",PREENCHER!B21)</f>
        <v>Freezer vertical, frost free, capacidade total mínima de 228 Litros, 110v, cor branca, porta reversível, painel de controle, congelamento rápido, classificação energética "A". GARANTIA MÍNIMA DE 12 MESES, A CONTAR DA DATA DO RECEBIMENTO DEFINITIVO.</v>
      </c>
      <c r="C18" s="54" t="str">
        <f>IF(PREENCHER!C21="","",PREENCHER!C21)</f>
        <v/>
      </c>
      <c r="D18" s="54" t="str">
        <f>IF(PREENCHER!D21="","",PREENCHER!D21)</f>
        <v/>
      </c>
      <c r="E18" s="55" t="e">
        <f>IF(PREENCHER!#REF!="","",IF(COUNTIF(PREENCHER!$X21:$Z21,PREENCHER!#REF!)=0,CONCATENATE(PREENCHER!AI21,#REF!),PREENCHER!#REF!))</f>
        <v>#REF!</v>
      </c>
      <c r="F18" s="55" t="str">
        <f>IF(PREENCHER!E21="","",IF(COUNTIF(PREENCHER!$X21:$Z21,PREENCHER!E21)=0,CONCATENATE(PREENCHER!AJ21,#REF!),PREENCHER!E21))</f>
        <v/>
      </c>
      <c r="G18" s="55" t="e">
        <f>IF(PREENCHER!#REF!="","",IF(COUNTIF(PREENCHER!$X21:$Z21,PREENCHER!#REF!)=0,CONCATENATE(PREENCHER!AK21,#REF!),PREENCHER!#REF!))</f>
        <v>#REF!</v>
      </c>
      <c r="H18" s="55" t="str">
        <f>IF(PREENCHER!G21="","",IF(COUNTIF(PREENCHER!$X21:$Z21,PREENCHER!G21)=0,CONCATENATE(PREENCHER!AL21,#REF!),PREENCHER!G21))</f>
        <v/>
      </c>
      <c r="I18" s="55" t="str">
        <f>IF(PREENCHER!H21="","",IF(COUNTIF(PREENCHER!$X21:$Z21,PREENCHER!H21)=0,CONCATENATE(PREENCHER!AM21,#REF!),PREENCHER!H21))</f>
        <v/>
      </c>
      <c r="J18" s="55" t="e">
        <f>IF(#REF!="","",IF(COUNTIF(PREENCHER!$X21:$Z21,#REF!)=0,CONCATENATE(PREENCHER!AN21,#REF!),#REF!))</f>
        <v>#REF!</v>
      </c>
      <c r="K18" s="55" t="e">
        <f>IF(PREENCHER!#REF!="","",IF(COUNTIF(PREENCHER!$X21:$Z21,PREENCHER!#REF!)=0,CONCATENATE(PREENCHER!AO21,#REF!),PREENCHER!#REF!))</f>
        <v>#REF!</v>
      </c>
      <c r="L18" s="55" t="e">
        <f>IF(PREENCHER!#REF!="","",IF(COUNTIF(PREENCHER!$X21:$Z21,PREENCHER!#REF!)=0,CONCATENATE(PREENCHER!AP21,#REF!),PREENCHER!#REF!))</f>
        <v>#REF!</v>
      </c>
      <c r="M18" s="55" t="e">
        <f>IF(PREENCHER!#REF!="","",IF(COUNTIF(PREENCHER!$X21:$Z21,PREENCHER!#REF!)=0,CONCATENATE(PREENCHER!AQ21,#REF!),PREENCHER!#REF!))</f>
        <v>#REF!</v>
      </c>
      <c r="N18" s="55" t="e">
        <f>IF(PREENCHER!#REF!="","",IF(COUNTIF(PREENCHER!$X21:$Z21,PREENCHER!#REF!)=0,CONCATENATE(PREENCHER!AR21,#REF!),PREENCHER!#REF!))</f>
        <v>#REF!</v>
      </c>
      <c r="O18" s="22" t="str">
        <f t="shared" si="0"/>
        <v/>
      </c>
      <c r="P18" s="22" t="str">
        <f t="shared" si="1"/>
        <v/>
      </c>
      <c r="Q18" s="56"/>
      <c r="R18" s="16"/>
      <c r="S18" s="22" t="str">
        <f t="shared" si="2"/>
        <v/>
      </c>
      <c r="T18" s="22" t="str">
        <f t="shared" si="3"/>
        <v/>
      </c>
      <c r="U18" s="57" t="str">
        <f t="shared" si="4"/>
        <v/>
      </c>
    </row>
    <row r="19" spans="1:21" x14ac:dyDescent="0.25">
      <c r="A19" s="54" t="str">
        <f>IF(PREENCHER!A22="","",PREENCHER!A22)</f>
        <v/>
      </c>
      <c r="B19" s="54" t="str">
        <f>IF(PREENCHER!B22="","",PREENCHER!B22)</f>
        <v>Máquina de lavar roupa. Tipo: tanquinho automático, capacidade mínima de 10 KG, painel mecânico, com 6 programas de lavagem, 127V.  GARANTIA MÍNIMA DE 12 MESES, A CONTAR DA DATA DO RECEBIMENTO DEFINITIVO.</v>
      </c>
      <c r="C19" s="54" t="str">
        <f>IF(PREENCHER!C22="","",PREENCHER!C22)</f>
        <v/>
      </c>
      <c r="D19" s="54" t="str">
        <f>IF(PREENCHER!D22="","",PREENCHER!D22)</f>
        <v/>
      </c>
      <c r="E19" s="55" t="e">
        <f>IF(PREENCHER!#REF!="","",IF(COUNTIF(PREENCHER!$X22:$Z22,PREENCHER!#REF!)=0,CONCATENATE(PREENCHER!AI22,#REF!),PREENCHER!#REF!))</f>
        <v>#REF!</v>
      </c>
      <c r="F19" s="55" t="str">
        <f>IF(PREENCHER!E22="","",IF(COUNTIF(PREENCHER!$X22:$Z22,PREENCHER!E22)=0,CONCATENATE(PREENCHER!AJ22,#REF!),PREENCHER!E22))</f>
        <v/>
      </c>
      <c r="G19" s="55" t="e">
        <f>IF(PREENCHER!#REF!="","",IF(COUNTIF(PREENCHER!$X22:$Z22,PREENCHER!#REF!)=0,CONCATENATE(PREENCHER!AK22,#REF!),PREENCHER!#REF!))</f>
        <v>#REF!</v>
      </c>
      <c r="H19" s="55" t="str">
        <f>IF(PREENCHER!G22="","",IF(COUNTIF(PREENCHER!$X22:$Z22,PREENCHER!G22)=0,CONCATENATE(PREENCHER!AL22,#REF!),PREENCHER!G22))</f>
        <v/>
      </c>
      <c r="I19" s="55" t="str">
        <f>IF(PREENCHER!H22="","",IF(COUNTIF(PREENCHER!$X22:$Z22,PREENCHER!H22)=0,CONCATENATE(PREENCHER!AM22,#REF!),PREENCHER!H22))</f>
        <v/>
      </c>
      <c r="J19" s="55" t="e">
        <f>IF(#REF!="","",IF(COUNTIF(PREENCHER!$X22:$Z22,#REF!)=0,CONCATENATE(PREENCHER!AN22,#REF!),#REF!))</f>
        <v>#REF!</v>
      </c>
      <c r="K19" s="55" t="e">
        <f>IF(PREENCHER!#REF!="","",IF(COUNTIF(PREENCHER!$X22:$Z22,PREENCHER!#REF!)=0,CONCATENATE(PREENCHER!AO22,#REF!),PREENCHER!#REF!))</f>
        <v>#REF!</v>
      </c>
      <c r="L19" s="55" t="e">
        <f>IF(PREENCHER!#REF!="","",IF(COUNTIF(PREENCHER!$X22:$Z22,PREENCHER!#REF!)=0,CONCATENATE(PREENCHER!AP22,#REF!),PREENCHER!#REF!))</f>
        <v>#REF!</v>
      </c>
      <c r="M19" s="55" t="e">
        <f>IF(PREENCHER!#REF!="","",IF(COUNTIF(PREENCHER!$X22:$Z22,PREENCHER!#REF!)=0,CONCATENATE(PREENCHER!AQ22,#REF!),PREENCHER!#REF!))</f>
        <v>#REF!</v>
      </c>
      <c r="N19" s="55" t="e">
        <f>IF(PREENCHER!#REF!="","",IF(COUNTIF(PREENCHER!$X22:$Z22,PREENCHER!#REF!)=0,CONCATENATE(PREENCHER!AR22,#REF!),PREENCHER!#REF!))</f>
        <v>#REF!</v>
      </c>
      <c r="O19" s="22" t="str">
        <f t="shared" si="0"/>
        <v/>
      </c>
      <c r="P19" s="22" t="str">
        <f t="shared" si="1"/>
        <v/>
      </c>
      <c r="Q19" s="56"/>
      <c r="R19" s="16"/>
      <c r="S19" s="22" t="str">
        <f t="shared" si="2"/>
        <v/>
      </c>
      <c r="T19" s="22" t="str">
        <f t="shared" si="3"/>
        <v/>
      </c>
      <c r="U19" s="57" t="str">
        <f t="shared" si="4"/>
        <v/>
      </c>
    </row>
    <row r="20" spans="1:21" x14ac:dyDescent="0.25">
      <c r="A20" s="54" t="str">
        <f>IF(PREENCHER!A23="","",PREENCHER!A23)</f>
        <v/>
      </c>
      <c r="B20" s="54" t="str">
        <f>IF(PREENCHER!B23="","",PREENCHER!B23)</f>
        <v xml:space="preserve">Forno de bancada elétrico, Inox 46L aço inoxidável, 127V. Características gerais: Especificações: Potência de 2400 W, 3 níveis: 3 Temperatura mínima 50 °C. Temperatura máxima 300 °C. Eficiência energética A. Acessórios incluídos 1 bandeja de migalhas, 1 grelha Peso e dimensões Largura 49 cm Profundidade 49 cm Altura 41.5 cm. GARANTIA MÍNIMA DE 12 MESES, A CONTAR DA DATA DO RECEBIMENTO DEFINITIVO. </v>
      </c>
      <c r="C20" s="54" t="str">
        <f>IF(PREENCHER!C23="","",PREENCHER!C23)</f>
        <v/>
      </c>
      <c r="D20" s="54" t="str">
        <f>IF(PREENCHER!D23="","",PREENCHER!D23)</f>
        <v/>
      </c>
      <c r="E20" s="55" t="e">
        <f>IF(PREENCHER!#REF!="","",IF(COUNTIF(PREENCHER!$X23:$Z23,PREENCHER!#REF!)=0,CONCATENATE(PREENCHER!AI23,#REF!),PREENCHER!#REF!))</f>
        <v>#REF!</v>
      </c>
      <c r="F20" s="55" t="str">
        <f>IF(PREENCHER!E23="","",IF(COUNTIF(PREENCHER!$X23:$Z23,PREENCHER!E23)=0,CONCATENATE(PREENCHER!AJ23,#REF!),PREENCHER!E23))</f>
        <v/>
      </c>
      <c r="G20" s="55" t="e">
        <f>IF(PREENCHER!#REF!="","",IF(COUNTIF(PREENCHER!$X23:$Z23,PREENCHER!#REF!)=0,CONCATENATE(PREENCHER!AK23,#REF!),PREENCHER!#REF!))</f>
        <v>#REF!</v>
      </c>
      <c r="H20" s="55" t="str">
        <f>IF(PREENCHER!G23="","",IF(COUNTIF(PREENCHER!$X23:$Z23,PREENCHER!G23)=0,CONCATENATE(PREENCHER!AL23,#REF!),PREENCHER!G23))</f>
        <v/>
      </c>
      <c r="I20" s="55" t="str">
        <f>IF(PREENCHER!H23="","",IF(COUNTIF(PREENCHER!$X23:$Z23,PREENCHER!H23)=0,CONCATENATE(PREENCHER!AM23,#REF!),PREENCHER!H23))</f>
        <v/>
      </c>
      <c r="J20" s="55" t="e">
        <f>IF(#REF!="","",IF(COUNTIF(PREENCHER!$X23:$Z23,#REF!)=0,CONCATENATE(PREENCHER!AN23,#REF!),#REF!))</f>
        <v>#REF!</v>
      </c>
      <c r="K20" s="55" t="e">
        <f>IF(PREENCHER!#REF!="","",IF(COUNTIF(PREENCHER!$X23:$Z23,PREENCHER!#REF!)=0,CONCATENATE(PREENCHER!AO23,#REF!),PREENCHER!#REF!))</f>
        <v>#REF!</v>
      </c>
      <c r="L20" s="55" t="e">
        <f>IF(PREENCHER!#REF!="","",IF(COUNTIF(PREENCHER!$X23:$Z23,PREENCHER!#REF!)=0,CONCATENATE(PREENCHER!AP23,#REF!),PREENCHER!#REF!))</f>
        <v>#REF!</v>
      </c>
      <c r="M20" s="55" t="e">
        <f>IF(PREENCHER!#REF!="","",IF(COUNTIF(PREENCHER!$X23:$Z23,PREENCHER!#REF!)=0,CONCATENATE(PREENCHER!AQ23,#REF!),PREENCHER!#REF!))</f>
        <v>#REF!</v>
      </c>
      <c r="N20" s="55" t="e">
        <f>IF(PREENCHER!#REF!="","",IF(COUNTIF(PREENCHER!$X23:$Z23,PREENCHER!#REF!)=0,CONCATENATE(PREENCHER!AR23,#REF!),PREENCHER!#REF!))</f>
        <v>#REF!</v>
      </c>
      <c r="O20" s="22" t="str">
        <f t="shared" si="0"/>
        <v/>
      </c>
      <c r="P20" s="22" t="str">
        <f t="shared" si="1"/>
        <v/>
      </c>
      <c r="Q20" s="56"/>
      <c r="R20" s="16"/>
      <c r="S20" s="22" t="str">
        <f t="shared" si="2"/>
        <v/>
      </c>
      <c r="T20" s="22" t="str">
        <f t="shared" si="3"/>
        <v/>
      </c>
      <c r="U20" s="57" t="str">
        <f t="shared" si="4"/>
        <v/>
      </c>
    </row>
    <row r="21" spans="1:21" x14ac:dyDescent="0.25">
      <c r="A21" s="54" t="str">
        <f>IF(PREENCHER!A24="","",PREENCHER!A24)</f>
        <v/>
      </c>
      <c r="B21" s="54" t="str">
        <f>IF(PREENCHER!B24="","",PREENCHER!B24)</f>
        <v>Freezer vertical, frost free, capacidade total mínima de 228 Litros, 110v, cor branca, porta reversível, painel de controle, congelamento rápido, classificação energética "A". GARANTIA MÍNIMA DE 12 MESES, A CONTAR DA DATA DO RECEBIMENTO DEFINITIVO.</v>
      </c>
      <c r="C21" s="54" t="str">
        <f>IF(PREENCHER!C24="","",PREENCHER!C24)</f>
        <v/>
      </c>
      <c r="D21" s="54" t="str">
        <f>IF(PREENCHER!D24="","",PREENCHER!D24)</f>
        <v/>
      </c>
      <c r="E21" s="55" t="e">
        <f>IF(PREENCHER!#REF!="","",IF(COUNTIF(PREENCHER!$X24:$Z24,PREENCHER!#REF!)=0,CONCATENATE(PREENCHER!AI24,#REF!),PREENCHER!#REF!))</f>
        <v>#REF!</v>
      </c>
      <c r="F21" s="55" t="str">
        <f>IF(PREENCHER!E24="","",IF(COUNTIF(PREENCHER!$X24:$Z24,PREENCHER!E24)=0,CONCATENATE(PREENCHER!AJ24,#REF!),PREENCHER!E24))</f>
        <v/>
      </c>
      <c r="G21" s="55" t="e">
        <f>IF(PREENCHER!#REF!="","",IF(COUNTIF(PREENCHER!$X24:$Z24,PREENCHER!#REF!)=0,CONCATENATE(PREENCHER!AK24,#REF!),PREENCHER!#REF!))</f>
        <v>#REF!</v>
      </c>
      <c r="H21" s="55" t="str">
        <f>IF(PREENCHER!G24="","",IF(COUNTIF(PREENCHER!$X24:$Z24,PREENCHER!G24)=0,CONCATENATE(PREENCHER!AL24,#REF!),PREENCHER!G24))</f>
        <v/>
      </c>
      <c r="I21" s="55" t="str">
        <f>IF(PREENCHER!H24="","",IF(COUNTIF(PREENCHER!$X24:$Z24,PREENCHER!H24)=0,CONCATENATE(PREENCHER!AM24,#REF!),PREENCHER!H24))</f>
        <v/>
      </c>
      <c r="J21" s="55" t="e">
        <f>IF(#REF!="","",IF(COUNTIF(PREENCHER!$X24:$Z24,#REF!)=0,CONCATENATE(PREENCHER!AN24,#REF!),#REF!))</f>
        <v>#REF!</v>
      </c>
      <c r="K21" s="55" t="e">
        <f>IF(PREENCHER!#REF!="","",IF(COUNTIF(PREENCHER!$X24:$Z24,PREENCHER!#REF!)=0,CONCATENATE(PREENCHER!AO24,#REF!),PREENCHER!#REF!))</f>
        <v>#REF!</v>
      </c>
      <c r="L21" s="55" t="e">
        <f>IF(PREENCHER!#REF!="","",IF(COUNTIF(PREENCHER!$X24:$Z24,PREENCHER!#REF!)=0,CONCATENATE(PREENCHER!AP24,#REF!),PREENCHER!#REF!))</f>
        <v>#REF!</v>
      </c>
      <c r="M21" s="55" t="e">
        <f>IF(PREENCHER!#REF!="","",IF(COUNTIF(PREENCHER!$X24:$Z24,PREENCHER!#REF!)=0,CONCATENATE(PREENCHER!AQ24,#REF!),PREENCHER!#REF!))</f>
        <v>#REF!</v>
      </c>
      <c r="N21" s="55" t="e">
        <f>IF(PREENCHER!#REF!="","",IF(COUNTIF(PREENCHER!$X24:$Z24,PREENCHER!#REF!)=0,CONCATENATE(PREENCHER!AR24,#REF!),PREENCHER!#REF!))</f>
        <v>#REF!</v>
      </c>
      <c r="O21" s="22" t="str">
        <f t="shared" si="0"/>
        <v/>
      </c>
      <c r="P21" s="22" t="str">
        <f t="shared" si="1"/>
        <v/>
      </c>
      <c r="Q21" s="56"/>
      <c r="R21" s="16"/>
      <c r="S21" s="22" t="str">
        <f t="shared" si="2"/>
        <v/>
      </c>
      <c r="T21" s="22" t="str">
        <f t="shared" si="3"/>
        <v/>
      </c>
      <c r="U21" s="57" t="str">
        <f t="shared" si="4"/>
        <v/>
      </c>
    </row>
    <row r="22" spans="1:21" x14ac:dyDescent="0.25">
      <c r="A22" s="54" t="str">
        <f>IF(PREENCHER!A25="","",PREENCHER!A25)</f>
        <v/>
      </c>
      <c r="B22" s="54" t="str">
        <f>IF(PREENCHER!B25="","",PREENCHER!B25)</f>
        <v>Máquina de lavar roupa. Tipo: tanquinho automático, capacidade mínima de 10 KG, painel mecânico, com 6 programas de lavagem, 127V.  GARANTIA MÍNIMA DE 12 MESES, A CONTAR DA DATA DO RECEBIMENTO DEFINITIVO.</v>
      </c>
      <c r="C22" s="54" t="str">
        <f>IF(PREENCHER!C25="","",PREENCHER!C25)</f>
        <v/>
      </c>
      <c r="D22" s="54" t="str">
        <f>IF(PREENCHER!D25="","",PREENCHER!D25)</f>
        <v/>
      </c>
      <c r="E22" s="55" t="e">
        <f>IF(PREENCHER!#REF!="","",IF(COUNTIF(PREENCHER!$X25:$Z25,PREENCHER!#REF!)=0,CONCATENATE(PREENCHER!AI25,#REF!),PREENCHER!#REF!))</f>
        <v>#REF!</v>
      </c>
      <c r="F22" s="55" t="str">
        <f>IF(PREENCHER!E25="","",IF(COUNTIF(PREENCHER!$X25:$Z25,PREENCHER!E25)=0,CONCATENATE(PREENCHER!AJ25,#REF!),PREENCHER!E25))</f>
        <v/>
      </c>
      <c r="G22" s="55" t="e">
        <f>IF(PREENCHER!#REF!="","",IF(COUNTIF(PREENCHER!$X25:$Z25,PREENCHER!#REF!)=0,CONCATENATE(PREENCHER!AK25,#REF!),PREENCHER!#REF!))</f>
        <v>#REF!</v>
      </c>
      <c r="H22" s="55" t="str">
        <f>IF(PREENCHER!G25="","",IF(COUNTIF(PREENCHER!$X25:$Z25,PREENCHER!G25)=0,CONCATENATE(PREENCHER!AL25,#REF!),PREENCHER!G25))</f>
        <v/>
      </c>
      <c r="I22" s="55" t="str">
        <f>IF(PREENCHER!H25="","",IF(COUNTIF(PREENCHER!$X25:$Z25,PREENCHER!H25)=0,CONCATENATE(PREENCHER!AM25,#REF!),PREENCHER!H25))</f>
        <v/>
      </c>
      <c r="J22" s="55" t="e">
        <f>IF(#REF!="","",IF(COUNTIF(PREENCHER!$X25:$Z25,#REF!)=0,CONCATENATE(PREENCHER!AN25,#REF!),#REF!))</f>
        <v>#REF!</v>
      </c>
      <c r="K22" s="55" t="e">
        <f>IF(PREENCHER!#REF!="","",IF(COUNTIF(PREENCHER!$X25:$Z25,PREENCHER!#REF!)=0,CONCATENATE(PREENCHER!AO25,#REF!),PREENCHER!#REF!))</f>
        <v>#REF!</v>
      </c>
      <c r="L22" s="55" t="e">
        <f>IF(PREENCHER!#REF!="","",IF(COUNTIF(PREENCHER!$X25:$Z25,PREENCHER!#REF!)=0,CONCATENATE(PREENCHER!AP25,#REF!),PREENCHER!#REF!))</f>
        <v>#REF!</v>
      </c>
      <c r="M22" s="55" t="e">
        <f>IF(PREENCHER!#REF!="","",IF(COUNTIF(PREENCHER!$X25:$Z25,PREENCHER!#REF!)=0,CONCATENATE(PREENCHER!AQ25,#REF!),PREENCHER!#REF!))</f>
        <v>#REF!</v>
      </c>
      <c r="N22" s="55" t="e">
        <f>IF(PREENCHER!#REF!="","",IF(COUNTIF(PREENCHER!$X25:$Z25,PREENCHER!#REF!)=0,CONCATENATE(PREENCHER!AR25,#REF!),PREENCHER!#REF!))</f>
        <v>#REF!</v>
      </c>
      <c r="O22" s="22" t="str">
        <f t="shared" si="0"/>
        <v/>
      </c>
      <c r="P22" s="22" t="str">
        <f t="shared" si="1"/>
        <v/>
      </c>
      <c r="Q22" s="56"/>
      <c r="R22" s="16"/>
      <c r="S22" s="22" t="str">
        <f t="shared" si="2"/>
        <v/>
      </c>
      <c r="T22" s="22" t="str">
        <f t="shared" si="3"/>
        <v/>
      </c>
      <c r="U22" s="57" t="str">
        <f t="shared" si="4"/>
        <v/>
      </c>
    </row>
    <row r="23" spans="1:21" x14ac:dyDescent="0.25">
      <c r="A23" s="54" t="str">
        <f>IF(PREENCHER!A26="","",PREENCHER!A26)</f>
        <v/>
      </c>
      <c r="B23" s="54" t="str">
        <f>IF(PREENCHER!B26="","",PREENCHER!B26)</f>
        <v xml:space="preserve">Forno de bancada elétrico, Inox 46L aço inoxidável, 127V. Características gerais: Especificações: Potência de 2400 W, 3 níveis: 3 Temperatura mínima 50 °C. Temperatura máxima 300 °C. Eficiência energética A. Acessórios incluídos 1 bandeja de migalhas, 1 grelha Peso e dimensões Largura 49 cm Profundidade 49 cm Altura 41.5 cm. GARANTIA MÍNIMA DE 12 MESES, A CONTAR DA DATA DO RECEBIMENTO DEFINITIVO. </v>
      </c>
      <c r="C23" s="54" t="str">
        <f>IF(PREENCHER!C26="","",PREENCHER!C26)</f>
        <v/>
      </c>
      <c r="D23" s="54" t="str">
        <f>IF(PREENCHER!D26="","",PREENCHER!D26)</f>
        <v/>
      </c>
      <c r="E23" s="55" t="e">
        <f>IF(PREENCHER!#REF!="","",IF(COUNTIF(PREENCHER!$X26:$Z26,PREENCHER!#REF!)=0,CONCATENATE(PREENCHER!AI26,#REF!),PREENCHER!#REF!))</f>
        <v>#REF!</v>
      </c>
      <c r="F23" s="55" t="str">
        <f>IF(PREENCHER!E26="","",IF(COUNTIF(PREENCHER!$X26:$Z26,PREENCHER!E26)=0,CONCATENATE(PREENCHER!AJ26,#REF!),PREENCHER!E26))</f>
        <v/>
      </c>
      <c r="G23" s="55" t="e">
        <f>IF(PREENCHER!#REF!="","",IF(COUNTIF(PREENCHER!$X26:$Z26,PREENCHER!#REF!)=0,CONCATENATE(PREENCHER!AK26,#REF!),PREENCHER!#REF!))</f>
        <v>#REF!</v>
      </c>
      <c r="H23" s="55" t="str">
        <f>IF(PREENCHER!G26="","",IF(COUNTIF(PREENCHER!$X26:$Z26,PREENCHER!G26)=0,CONCATENATE(PREENCHER!AL26,#REF!),PREENCHER!G26))</f>
        <v/>
      </c>
      <c r="I23" s="55" t="str">
        <f>IF(PREENCHER!H26="","",IF(COUNTIF(PREENCHER!$X26:$Z26,PREENCHER!H26)=0,CONCATENATE(PREENCHER!AM26,#REF!),PREENCHER!H26))</f>
        <v/>
      </c>
      <c r="J23" s="55" t="e">
        <f>IF(#REF!="","",IF(COUNTIF(PREENCHER!$X26:$Z26,#REF!)=0,CONCATENATE(PREENCHER!AN26,#REF!),#REF!))</f>
        <v>#REF!</v>
      </c>
      <c r="K23" s="55" t="e">
        <f>IF(PREENCHER!#REF!="","",IF(COUNTIF(PREENCHER!$X26:$Z26,PREENCHER!#REF!)=0,CONCATENATE(PREENCHER!AO26,#REF!),PREENCHER!#REF!))</f>
        <v>#REF!</v>
      </c>
      <c r="L23" s="55" t="e">
        <f>IF(PREENCHER!#REF!="","",IF(COUNTIF(PREENCHER!$X26:$Z26,PREENCHER!#REF!)=0,CONCATENATE(PREENCHER!AP26,#REF!),PREENCHER!#REF!))</f>
        <v>#REF!</v>
      </c>
      <c r="M23" s="55" t="e">
        <f>IF(PREENCHER!#REF!="","",IF(COUNTIF(PREENCHER!$X26:$Z26,PREENCHER!#REF!)=0,CONCATENATE(PREENCHER!AQ26,#REF!),PREENCHER!#REF!))</f>
        <v>#REF!</v>
      </c>
      <c r="N23" s="55" t="e">
        <f>IF(PREENCHER!#REF!="","",IF(COUNTIF(PREENCHER!$X26:$Z26,PREENCHER!#REF!)=0,CONCATENATE(PREENCHER!AR26,#REF!),PREENCHER!#REF!))</f>
        <v>#REF!</v>
      </c>
      <c r="O23" s="22" t="str">
        <f t="shared" si="0"/>
        <v/>
      </c>
      <c r="P23" s="22" t="str">
        <f t="shared" si="1"/>
        <v/>
      </c>
      <c r="Q23" s="56"/>
      <c r="R23" s="16"/>
      <c r="S23" s="22" t="str">
        <f t="shared" si="2"/>
        <v/>
      </c>
      <c r="T23" s="22" t="str">
        <f t="shared" si="3"/>
        <v/>
      </c>
      <c r="U23" s="57" t="str">
        <f t="shared" si="4"/>
        <v/>
      </c>
    </row>
    <row r="24" spans="1:21" x14ac:dyDescent="0.25">
      <c r="A24" s="54" t="str">
        <f>IF(PREENCHER!A27="","",PREENCHER!A27)</f>
        <v/>
      </c>
      <c r="B24" s="54" t="str">
        <f>IF(PREENCHER!B27="","",PREENCHER!B27)</f>
        <v>Freezer vertical, frost free, capacidade total mínima de 228 Litros, 110v, cor branca, porta reversível, painel de controle, congelamento rápido, classificação energética "A". GARANTIA MÍNIMA DE 12 MESES, A CONTAR DA DATA DO RECEBIMENTO DEFINITIVO.</v>
      </c>
      <c r="C24" s="54" t="str">
        <f>IF(PREENCHER!C27="","",PREENCHER!C27)</f>
        <v/>
      </c>
      <c r="D24" s="54" t="str">
        <f>IF(PREENCHER!D27="","",PREENCHER!D27)</f>
        <v/>
      </c>
      <c r="E24" s="55" t="e">
        <f>IF(PREENCHER!#REF!="","",IF(COUNTIF(PREENCHER!$X27:$Z27,PREENCHER!#REF!)=0,CONCATENATE(PREENCHER!AI27,#REF!),PREENCHER!#REF!))</f>
        <v>#REF!</v>
      </c>
      <c r="F24" s="55" t="str">
        <f>IF(PREENCHER!E27="","",IF(COUNTIF(PREENCHER!$X27:$Z27,PREENCHER!E27)=0,CONCATENATE(PREENCHER!AJ27,#REF!),PREENCHER!E27))</f>
        <v/>
      </c>
      <c r="G24" s="55" t="e">
        <f>IF(PREENCHER!#REF!="","",IF(COUNTIF(PREENCHER!$X27:$Z27,PREENCHER!#REF!)=0,CONCATENATE(PREENCHER!AK27,#REF!),PREENCHER!#REF!))</f>
        <v>#REF!</v>
      </c>
      <c r="H24" s="55" t="str">
        <f>IF(PREENCHER!G27="","",IF(COUNTIF(PREENCHER!$X27:$Z27,PREENCHER!G27)=0,CONCATENATE(PREENCHER!AL27,#REF!),PREENCHER!G27))</f>
        <v/>
      </c>
      <c r="I24" s="55" t="str">
        <f>IF(PREENCHER!H27="","",IF(COUNTIF(PREENCHER!$X27:$Z27,PREENCHER!H27)=0,CONCATENATE(PREENCHER!AM27,#REF!),PREENCHER!H27))</f>
        <v/>
      </c>
      <c r="J24" s="55" t="e">
        <f>IF(#REF!="","",IF(COUNTIF(PREENCHER!$X27:$Z27,#REF!)=0,CONCATENATE(PREENCHER!AN27,#REF!),#REF!))</f>
        <v>#REF!</v>
      </c>
      <c r="K24" s="55" t="e">
        <f>IF(PREENCHER!#REF!="","",IF(COUNTIF(PREENCHER!$X27:$Z27,PREENCHER!#REF!)=0,CONCATENATE(PREENCHER!AO27,#REF!),PREENCHER!#REF!))</f>
        <v>#REF!</v>
      </c>
      <c r="L24" s="55" t="e">
        <f>IF(PREENCHER!#REF!="","",IF(COUNTIF(PREENCHER!$X27:$Z27,PREENCHER!#REF!)=0,CONCATENATE(PREENCHER!AP27,#REF!),PREENCHER!#REF!))</f>
        <v>#REF!</v>
      </c>
      <c r="M24" s="55" t="e">
        <f>IF(PREENCHER!#REF!="","",IF(COUNTIF(PREENCHER!$X27:$Z27,PREENCHER!#REF!)=0,CONCATENATE(PREENCHER!AQ27,#REF!),PREENCHER!#REF!))</f>
        <v>#REF!</v>
      </c>
      <c r="N24" s="55" t="e">
        <f>IF(PREENCHER!#REF!="","",IF(COUNTIF(PREENCHER!$X27:$Z27,PREENCHER!#REF!)=0,CONCATENATE(PREENCHER!AR27,#REF!),PREENCHER!#REF!))</f>
        <v>#REF!</v>
      </c>
      <c r="O24" s="22" t="str">
        <f t="shared" si="0"/>
        <v/>
      </c>
      <c r="P24" s="22" t="str">
        <f t="shared" si="1"/>
        <v/>
      </c>
      <c r="Q24" s="56"/>
      <c r="R24" s="16"/>
      <c r="S24" s="22" t="str">
        <f t="shared" si="2"/>
        <v/>
      </c>
      <c r="T24" s="22" t="str">
        <f t="shared" si="3"/>
        <v/>
      </c>
      <c r="U24" s="57" t="str">
        <f t="shared" si="4"/>
        <v/>
      </c>
    </row>
    <row r="25" spans="1:21" x14ac:dyDescent="0.25">
      <c r="A25" s="54" t="str">
        <f>IF(PREENCHER!A28="","",PREENCHER!A28)</f>
        <v/>
      </c>
      <c r="B25" s="54" t="str">
        <f>IF(PREENCHER!B28="","",PREENCHER!B28)</f>
        <v>Máquina de lavar roupa. Tipo: tanquinho automático, capacidade mínima de 10 KG, painel mecânico, com 6 programas de lavagem, 127V.  GARANTIA MÍNIMA DE 12 MESES, A CONTAR DA DATA DO RECEBIMENTO DEFINITIVO.</v>
      </c>
      <c r="C25" s="54" t="str">
        <f>IF(PREENCHER!C28="","",PREENCHER!C28)</f>
        <v/>
      </c>
      <c r="D25" s="54" t="str">
        <f>IF(PREENCHER!D28="","",PREENCHER!D28)</f>
        <v/>
      </c>
      <c r="E25" s="55" t="e">
        <f>IF(PREENCHER!#REF!="","",IF(COUNTIF(PREENCHER!$X28:$Z28,PREENCHER!#REF!)=0,CONCATENATE(PREENCHER!AI28,#REF!),PREENCHER!#REF!))</f>
        <v>#REF!</v>
      </c>
      <c r="F25" s="55" t="str">
        <f>IF(PREENCHER!E28="","",IF(COUNTIF(PREENCHER!$X28:$Z28,PREENCHER!E28)=0,CONCATENATE(PREENCHER!AJ28,#REF!),PREENCHER!E28))</f>
        <v/>
      </c>
      <c r="G25" s="55" t="e">
        <f>IF(PREENCHER!#REF!="","",IF(COUNTIF(PREENCHER!$X28:$Z28,PREENCHER!#REF!)=0,CONCATENATE(PREENCHER!AK28,#REF!),PREENCHER!#REF!))</f>
        <v>#REF!</v>
      </c>
      <c r="H25" s="55" t="str">
        <f>IF(PREENCHER!G28="","",IF(COUNTIF(PREENCHER!$X28:$Z28,PREENCHER!G28)=0,CONCATENATE(PREENCHER!AL28,#REF!),PREENCHER!G28))</f>
        <v/>
      </c>
      <c r="I25" s="55" t="str">
        <f>IF(PREENCHER!H28="","",IF(COUNTIF(PREENCHER!$X28:$Z28,PREENCHER!H28)=0,CONCATENATE(PREENCHER!AM28,#REF!),PREENCHER!H28))</f>
        <v/>
      </c>
      <c r="J25" s="55" t="e">
        <f>IF(#REF!="","",IF(COUNTIF(PREENCHER!$X28:$Z28,#REF!)=0,CONCATENATE(PREENCHER!AN28,#REF!),#REF!))</f>
        <v>#REF!</v>
      </c>
      <c r="K25" s="55" t="e">
        <f>IF(PREENCHER!#REF!="","",IF(COUNTIF(PREENCHER!$X28:$Z28,PREENCHER!#REF!)=0,CONCATENATE(PREENCHER!AO28,#REF!),PREENCHER!#REF!))</f>
        <v>#REF!</v>
      </c>
      <c r="L25" s="55" t="e">
        <f>IF(PREENCHER!#REF!="","",IF(COUNTIF(PREENCHER!$X28:$Z28,PREENCHER!#REF!)=0,CONCATENATE(PREENCHER!AP28,#REF!),PREENCHER!#REF!))</f>
        <v>#REF!</v>
      </c>
      <c r="M25" s="55" t="e">
        <f>IF(PREENCHER!#REF!="","",IF(COUNTIF(PREENCHER!$X28:$Z28,PREENCHER!#REF!)=0,CONCATENATE(PREENCHER!AQ28,#REF!),PREENCHER!#REF!))</f>
        <v>#REF!</v>
      </c>
      <c r="N25" s="55" t="e">
        <f>IF(PREENCHER!#REF!="","",IF(COUNTIF(PREENCHER!$X28:$Z28,PREENCHER!#REF!)=0,CONCATENATE(PREENCHER!AR28,#REF!),PREENCHER!#REF!))</f>
        <v>#REF!</v>
      </c>
      <c r="O25" s="22" t="str">
        <f t="shared" si="0"/>
        <v/>
      </c>
      <c r="P25" s="22" t="str">
        <f t="shared" si="1"/>
        <v/>
      </c>
      <c r="Q25" s="56"/>
      <c r="R25" s="16"/>
      <c r="S25" s="22" t="str">
        <f t="shared" si="2"/>
        <v/>
      </c>
      <c r="T25" s="22" t="str">
        <f t="shared" si="3"/>
        <v/>
      </c>
      <c r="U25" s="57" t="str">
        <f t="shared" si="4"/>
        <v/>
      </c>
    </row>
    <row r="26" spans="1:21" x14ac:dyDescent="0.25">
      <c r="A26" s="54" t="str">
        <f>IF(PREENCHER!A29="","",PREENCHER!A29)</f>
        <v/>
      </c>
      <c r="B26" s="54" t="str">
        <f>IF(PREENCHER!B29="","",PREENCHER!B29)</f>
        <v xml:space="preserve">Forno de bancada elétrico, Inox 46L aço inoxidável, 127V. Características gerais: Especificações: Potência de 2400 W, 3 níveis: 3 Temperatura mínima 50 °C. Temperatura máxima 300 °C. Eficiência energética A. Acessórios incluídos 1 bandeja de migalhas, 1 grelha Peso e dimensões Largura 49 cm Profundidade 49 cm Altura 41.5 cm. GARANTIA MÍNIMA DE 12 MESES, A CONTAR DA DATA DO RECEBIMENTO DEFINITIVO. </v>
      </c>
      <c r="C26" s="54" t="str">
        <f>IF(PREENCHER!C29="","",PREENCHER!C29)</f>
        <v/>
      </c>
      <c r="D26" s="54" t="str">
        <f>IF(PREENCHER!D29="","",PREENCHER!D29)</f>
        <v/>
      </c>
      <c r="E26" s="55" t="e">
        <f>IF(PREENCHER!#REF!="","",IF(COUNTIF(PREENCHER!$X29:$Z29,PREENCHER!#REF!)=0,CONCATENATE(PREENCHER!AI29,#REF!),PREENCHER!#REF!))</f>
        <v>#REF!</v>
      </c>
      <c r="F26" s="55" t="str">
        <f>IF(PREENCHER!E29="","",IF(COUNTIF(PREENCHER!$X29:$Z29,PREENCHER!E29)=0,CONCATENATE(PREENCHER!AJ29,#REF!),PREENCHER!E29))</f>
        <v/>
      </c>
      <c r="G26" s="55" t="e">
        <f>IF(PREENCHER!#REF!="","",IF(COUNTIF(PREENCHER!$X29:$Z29,PREENCHER!#REF!)=0,CONCATENATE(PREENCHER!AK29,#REF!),PREENCHER!#REF!))</f>
        <v>#REF!</v>
      </c>
      <c r="H26" s="55" t="str">
        <f>IF(PREENCHER!G29="","",IF(COUNTIF(PREENCHER!$X29:$Z29,PREENCHER!G29)=0,CONCATENATE(PREENCHER!AL29,#REF!),PREENCHER!G29))</f>
        <v/>
      </c>
      <c r="I26" s="55" t="str">
        <f>IF(PREENCHER!H29="","",IF(COUNTIF(PREENCHER!$X29:$Z29,PREENCHER!H29)=0,CONCATENATE(PREENCHER!AM29,#REF!),PREENCHER!H29))</f>
        <v/>
      </c>
      <c r="J26" s="55" t="e">
        <f>IF(#REF!="","",IF(COUNTIF(PREENCHER!$X29:$Z29,#REF!)=0,CONCATENATE(PREENCHER!AN29,#REF!),#REF!))</f>
        <v>#REF!</v>
      </c>
      <c r="K26" s="55" t="e">
        <f>IF(PREENCHER!#REF!="","",IF(COUNTIF(PREENCHER!$X29:$Z29,PREENCHER!#REF!)=0,CONCATENATE(PREENCHER!AO29,#REF!),PREENCHER!#REF!))</f>
        <v>#REF!</v>
      </c>
      <c r="L26" s="55" t="e">
        <f>IF(PREENCHER!#REF!="","",IF(COUNTIF(PREENCHER!$X29:$Z29,PREENCHER!#REF!)=0,CONCATENATE(PREENCHER!AP29,#REF!),PREENCHER!#REF!))</f>
        <v>#REF!</v>
      </c>
      <c r="M26" s="55" t="e">
        <f>IF(PREENCHER!#REF!="","",IF(COUNTIF(PREENCHER!$X29:$Z29,PREENCHER!#REF!)=0,CONCATENATE(PREENCHER!AQ29,#REF!),PREENCHER!#REF!))</f>
        <v>#REF!</v>
      </c>
      <c r="N26" s="55" t="e">
        <f>IF(PREENCHER!#REF!="","",IF(COUNTIF(PREENCHER!$X29:$Z29,PREENCHER!#REF!)=0,CONCATENATE(PREENCHER!AR29,#REF!),PREENCHER!#REF!))</f>
        <v>#REF!</v>
      </c>
      <c r="O26" s="22" t="str">
        <f t="shared" si="0"/>
        <v/>
      </c>
      <c r="P26" s="22" t="str">
        <f t="shared" si="1"/>
        <v/>
      </c>
      <c r="Q26" s="56"/>
      <c r="R26" s="16"/>
      <c r="S26" s="22" t="str">
        <f t="shared" si="2"/>
        <v/>
      </c>
      <c r="T26" s="22" t="str">
        <f t="shared" si="3"/>
        <v/>
      </c>
      <c r="U26" s="57" t="str">
        <f t="shared" si="4"/>
        <v/>
      </c>
    </row>
    <row r="27" spans="1:21" x14ac:dyDescent="0.25">
      <c r="A27" s="54" t="str">
        <f>IF(PREENCHER!A30="","",PREENCHER!A30)</f>
        <v/>
      </c>
      <c r="B27" s="54" t="str">
        <f>IF(PREENCHER!B30="","",PREENCHER!B30)</f>
        <v>Freezer vertical, frost free, capacidade total mínima de 228 Litros, 110v, cor branca, porta reversível, painel de controle, congelamento rápido, classificação energética "A". GARANTIA MÍNIMA DE 12 MESES, A CONTAR DA DATA DO RECEBIMENTO DEFINITIVO.</v>
      </c>
      <c r="C27" s="54" t="str">
        <f>IF(PREENCHER!C30="","",PREENCHER!C30)</f>
        <v/>
      </c>
      <c r="D27" s="54" t="str">
        <f>IF(PREENCHER!D30="","",PREENCHER!D30)</f>
        <v/>
      </c>
      <c r="E27" s="55" t="e">
        <f>IF(PREENCHER!#REF!="","",IF(COUNTIF(PREENCHER!$X30:$Z30,PREENCHER!#REF!)=0,CONCATENATE(PREENCHER!AI30,#REF!),PREENCHER!#REF!))</f>
        <v>#REF!</v>
      </c>
      <c r="F27" s="55" t="str">
        <f>IF(PREENCHER!E30="","",IF(COUNTIF(PREENCHER!$X30:$Z30,PREENCHER!E30)=0,CONCATENATE(PREENCHER!AJ30,#REF!),PREENCHER!E30))</f>
        <v/>
      </c>
      <c r="G27" s="55" t="e">
        <f>IF(PREENCHER!#REF!="","",IF(COUNTIF(PREENCHER!$X30:$Z30,PREENCHER!#REF!)=0,CONCATENATE(PREENCHER!AK30,#REF!),PREENCHER!#REF!))</f>
        <v>#REF!</v>
      </c>
      <c r="H27" s="55" t="str">
        <f>IF(PREENCHER!G30="","",IF(COUNTIF(PREENCHER!$X30:$Z30,PREENCHER!G30)=0,CONCATENATE(PREENCHER!AL30,#REF!),PREENCHER!G30))</f>
        <v/>
      </c>
      <c r="I27" s="55" t="str">
        <f>IF(PREENCHER!H30="","",IF(COUNTIF(PREENCHER!$X30:$Z30,PREENCHER!H30)=0,CONCATENATE(PREENCHER!AM30,#REF!),PREENCHER!H30))</f>
        <v/>
      </c>
      <c r="J27" s="55" t="e">
        <f>IF(#REF!="","",IF(COUNTIF(PREENCHER!$X30:$Z30,#REF!)=0,CONCATENATE(PREENCHER!AN30,#REF!),#REF!))</f>
        <v>#REF!</v>
      </c>
      <c r="K27" s="55" t="e">
        <f>IF(PREENCHER!#REF!="","",IF(COUNTIF(PREENCHER!$X30:$Z30,PREENCHER!#REF!)=0,CONCATENATE(PREENCHER!AO30,#REF!),PREENCHER!#REF!))</f>
        <v>#REF!</v>
      </c>
      <c r="L27" s="55" t="e">
        <f>IF(PREENCHER!#REF!="","",IF(COUNTIF(PREENCHER!$X30:$Z30,PREENCHER!#REF!)=0,CONCATENATE(PREENCHER!AP30,#REF!),PREENCHER!#REF!))</f>
        <v>#REF!</v>
      </c>
      <c r="M27" s="55" t="e">
        <f>IF(PREENCHER!#REF!="","",IF(COUNTIF(PREENCHER!$X30:$Z30,PREENCHER!#REF!)=0,CONCATENATE(PREENCHER!AQ30,#REF!),PREENCHER!#REF!))</f>
        <v>#REF!</v>
      </c>
      <c r="N27" s="55" t="e">
        <f>IF(PREENCHER!#REF!="","",IF(COUNTIF(PREENCHER!$X30:$Z30,PREENCHER!#REF!)=0,CONCATENATE(PREENCHER!AR30,#REF!),PREENCHER!#REF!))</f>
        <v>#REF!</v>
      </c>
      <c r="O27" s="22" t="str">
        <f t="shared" si="0"/>
        <v/>
      </c>
      <c r="P27" s="22" t="str">
        <f t="shared" si="1"/>
        <v/>
      </c>
      <c r="Q27" s="56"/>
      <c r="R27" s="16"/>
      <c r="S27" s="22" t="str">
        <f t="shared" si="2"/>
        <v/>
      </c>
      <c r="T27" s="22" t="str">
        <f t="shared" si="3"/>
        <v/>
      </c>
      <c r="U27" s="57" t="str">
        <f t="shared" si="4"/>
        <v/>
      </c>
    </row>
    <row r="28" spans="1:21" x14ac:dyDescent="0.25">
      <c r="A28" s="54" t="str">
        <f>IF(PREENCHER!A31="","",PREENCHER!A31)</f>
        <v/>
      </c>
      <c r="B28" s="54" t="str">
        <f>IF(PREENCHER!B31="","",PREENCHER!B31)</f>
        <v>Máquina de lavar roupa. Tipo: tanquinho automático, capacidade mínima de 10 KG, painel mecânico, com 6 programas de lavagem, 127V.  GARANTIA MÍNIMA DE 12 MESES, A CONTAR DA DATA DO RECEBIMENTO DEFINITIVO.</v>
      </c>
      <c r="C28" s="54" t="str">
        <f>IF(PREENCHER!C31="","",PREENCHER!C31)</f>
        <v/>
      </c>
      <c r="D28" s="54" t="str">
        <f>IF(PREENCHER!D31="","",PREENCHER!D31)</f>
        <v/>
      </c>
      <c r="E28" s="55" t="e">
        <f>IF(PREENCHER!#REF!="","",IF(COUNTIF(PREENCHER!$X31:$Z31,PREENCHER!#REF!)=0,CONCATENATE(PREENCHER!AI31,#REF!),PREENCHER!#REF!))</f>
        <v>#REF!</v>
      </c>
      <c r="F28" s="55" t="str">
        <f>IF(PREENCHER!E31="","",IF(COUNTIF(PREENCHER!$X31:$Z31,PREENCHER!E31)=0,CONCATENATE(PREENCHER!AJ31,#REF!),PREENCHER!E31))</f>
        <v/>
      </c>
      <c r="G28" s="55" t="e">
        <f>IF(PREENCHER!#REF!="","",IF(COUNTIF(PREENCHER!$X31:$Z31,PREENCHER!#REF!)=0,CONCATENATE(PREENCHER!AK31,#REF!),PREENCHER!#REF!))</f>
        <v>#REF!</v>
      </c>
      <c r="H28" s="55" t="str">
        <f>IF(PREENCHER!G31="","",IF(COUNTIF(PREENCHER!$X31:$Z31,PREENCHER!G31)=0,CONCATENATE(PREENCHER!AL31,#REF!),PREENCHER!G31))</f>
        <v/>
      </c>
      <c r="I28" s="55" t="str">
        <f>IF(PREENCHER!H31="","",IF(COUNTIF(PREENCHER!$X31:$Z31,PREENCHER!H31)=0,CONCATENATE(PREENCHER!AM31,#REF!),PREENCHER!H31))</f>
        <v/>
      </c>
      <c r="J28" s="55" t="e">
        <f>IF(#REF!="","",IF(COUNTIF(PREENCHER!$X31:$Z31,#REF!)=0,CONCATENATE(PREENCHER!AN31,#REF!),#REF!))</f>
        <v>#REF!</v>
      </c>
      <c r="K28" s="55" t="e">
        <f>IF(PREENCHER!#REF!="","",IF(COUNTIF(PREENCHER!$X31:$Z31,PREENCHER!#REF!)=0,CONCATENATE(PREENCHER!AO31,#REF!),PREENCHER!#REF!))</f>
        <v>#REF!</v>
      </c>
      <c r="L28" s="55" t="e">
        <f>IF(PREENCHER!#REF!="","",IF(COUNTIF(PREENCHER!$X31:$Z31,PREENCHER!#REF!)=0,CONCATENATE(PREENCHER!AP31,#REF!),PREENCHER!#REF!))</f>
        <v>#REF!</v>
      </c>
      <c r="M28" s="55" t="e">
        <f>IF(PREENCHER!#REF!="","",IF(COUNTIF(PREENCHER!$X31:$Z31,PREENCHER!#REF!)=0,CONCATENATE(PREENCHER!AQ31,#REF!),PREENCHER!#REF!))</f>
        <v>#REF!</v>
      </c>
      <c r="N28" s="55" t="e">
        <f>IF(PREENCHER!#REF!="","",IF(COUNTIF(PREENCHER!$X31:$Z31,PREENCHER!#REF!)=0,CONCATENATE(PREENCHER!AR31,#REF!),PREENCHER!#REF!))</f>
        <v>#REF!</v>
      </c>
      <c r="O28" s="22" t="str">
        <f t="shared" si="0"/>
        <v/>
      </c>
      <c r="P28" s="22" t="str">
        <f t="shared" si="1"/>
        <v/>
      </c>
      <c r="Q28" s="56"/>
      <c r="R28" s="16"/>
      <c r="S28" s="22" t="str">
        <f t="shared" si="2"/>
        <v/>
      </c>
      <c r="T28" s="22" t="str">
        <f t="shared" si="3"/>
        <v/>
      </c>
      <c r="U28" s="57" t="str">
        <f t="shared" si="4"/>
        <v/>
      </c>
    </row>
    <row r="29" spans="1:21" x14ac:dyDescent="0.25">
      <c r="A29" s="54" t="str">
        <f>IF(PREENCHER!A32="","",PREENCHER!A32)</f>
        <v/>
      </c>
      <c r="B29" s="54" t="str">
        <f>IF(PREENCHER!B32="","",PREENCHER!B32)</f>
        <v xml:space="preserve">Forno de bancada elétrico, Inox 46L aço inoxidável, 127V. Características gerais: Especificações: Potência de 2400 W, 3 níveis: 3 Temperatura mínima 50 °C. Temperatura máxima 300 °C. Eficiência energética A. Acessórios incluídos 1 bandeja de migalhas, 1 grelha Peso e dimensões Largura 49 cm Profundidade 49 cm Altura 41.5 cm. GARANTIA MÍNIMA DE 12 MESES, A CONTAR DA DATA DO RECEBIMENTO DEFINITIVO. </v>
      </c>
      <c r="C29" s="54" t="str">
        <f>IF(PREENCHER!C32="","",PREENCHER!C32)</f>
        <v/>
      </c>
      <c r="D29" s="54" t="str">
        <f>IF(PREENCHER!D32="","",PREENCHER!D32)</f>
        <v/>
      </c>
      <c r="E29" s="55" t="e">
        <f>IF(PREENCHER!#REF!="","",IF(COUNTIF(PREENCHER!$X32:$Z32,PREENCHER!#REF!)=0,CONCATENATE(PREENCHER!AI32,#REF!),PREENCHER!#REF!))</f>
        <v>#REF!</v>
      </c>
      <c r="F29" s="55" t="str">
        <f>IF(PREENCHER!E32="","",IF(COUNTIF(PREENCHER!$X32:$Z32,PREENCHER!E32)=0,CONCATENATE(PREENCHER!AJ32,#REF!),PREENCHER!E32))</f>
        <v/>
      </c>
      <c r="G29" s="55" t="e">
        <f>IF(PREENCHER!#REF!="","",IF(COUNTIF(PREENCHER!$X32:$Z32,PREENCHER!#REF!)=0,CONCATENATE(PREENCHER!AK32,#REF!),PREENCHER!#REF!))</f>
        <v>#REF!</v>
      </c>
      <c r="H29" s="55" t="str">
        <f>IF(PREENCHER!G32="","",IF(COUNTIF(PREENCHER!$X32:$Z32,PREENCHER!G32)=0,CONCATENATE(PREENCHER!AL32,#REF!),PREENCHER!G32))</f>
        <v/>
      </c>
      <c r="I29" s="55" t="str">
        <f>IF(PREENCHER!H32="","",IF(COUNTIF(PREENCHER!$X32:$Z32,PREENCHER!H32)=0,CONCATENATE(PREENCHER!AM32,#REF!),PREENCHER!H32))</f>
        <v/>
      </c>
      <c r="J29" s="55" t="e">
        <f>IF(#REF!="","",IF(COUNTIF(PREENCHER!$X32:$Z32,#REF!)=0,CONCATENATE(PREENCHER!AN32,#REF!),#REF!))</f>
        <v>#REF!</v>
      </c>
      <c r="K29" s="55" t="e">
        <f>IF(PREENCHER!#REF!="","",IF(COUNTIF(PREENCHER!$X32:$Z32,PREENCHER!#REF!)=0,CONCATENATE(PREENCHER!AO32,#REF!),PREENCHER!#REF!))</f>
        <v>#REF!</v>
      </c>
      <c r="L29" s="55" t="e">
        <f>IF(PREENCHER!#REF!="","",IF(COUNTIF(PREENCHER!$X32:$Z32,PREENCHER!#REF!)=0,CONCATENATE(PREENCHER!AP32,#REF!),PREENCHER!#REF!))</f>
        <v>#REF!</v>
      </c>
      <c r="M29" s="55" t="e">
        <f>IF(PREENCHER!#REF!="","",IF(COUNTIF(PREENCHER!$X32:$Z32,PREENCHER!#REF!)=0,CONCATENATE(PREENCHER!AQ32,#REF!),PREENCHER!#REF!))</f>
        <v>#REF!</v>
      </c>
      <c r="N29" s="55" t="e">
        <f>IF(PREENCHER!#REF!="","",IF(COUNTIF(PREENCHER!$X32:$Z32,PREENCHER!#REF!)=0,CONCATENATE(PREENCHER!AR32,#REF!),PREENCHER!#REF!))</f>
        <v>#REF!</v>
      </c>
      <c r="O29" s="22" t="str">
        <f t="shared" si="0"/>
        <v/>
      </c>
      <c r="P29" s="22" t="str">
        <f t="shared" si="1"/>
        <v/>
      </c>
      <c r="Q29" s="56"/>
      <c r="R29" s="16"/>
      <c r="S29" s="22" t="str">
        <f t="shared" si="2"/>
        <v/>
      </c>
      <c r="T29" s="22" t="str">
        <f t="shared" si="3"/>
        <v/>
      </c>
      <c r="U29" s="57" t="str">
        <f t="shared" si="4"/>
        <v/>
      </c>
    </row>
    <row r="30" spans="1:21" x14ac:dyDescent="0.25">
      <c r="A30" s="54" t="str">
        <f>IF(PREENCHER!A33="","",PREENCHER!A33)</f>
        <v/>
      </c>
      <c r="B30" s="54" t="str">
        <f>IF(PREENCHER!B33="","",PREENCHER!B33)</f>
        <v>Freezer vertical, frost free, capacidade total mínima de 228 Litros, 110v, cor branca, porta reversível, painel de controle, congelamento rápido, classificação energética "A". GARANTIA MÍNIMA DE 12 MESES, A CONTAR DA DATA DO RECEBIMENTO DEFINITIVO.</v>
      </c>
      <c r="C30" s="54" t="str">
        <f>IF(PREENCHER!C33="","",PREENCHER!C33)</f>
        <v/>
      </c>
      <c r="D30" s="54" t="str">
        <f>IF(PREENCHER!D33="","",PREENCHER!D33)</f>
        <v/>
      </c>
      <c r="E30" s="55" t="e">
        <f>IF(PREENCHER!#REF!="","",IF(COUNTIF(PREENCHER!$X33:$Z33,PREENCHER!#REF!)=0,CONCATENATE(PREENCHER!AI33,#REF!),PREENCHER!#REF!))</f>
        <v>#REF!</v>
      </c>
      <c r="F30" s="55" t="str">
        <f>IF(PREENCHER!E33="","",IF(COUNTIF(PREENCHER!$X33:$Z33,PREENCHER!E33)=0,CONCATENATE(PREENCHER!AJ33,#REF!),PREENCHER!E33))</f>
        <v/>
      </c>
      <c r="G30" s="55" t="e">
        <f>IF(PREENCHER!#REF!="","",IF(COUNTIF(PREENCHER!$X33:$Z33,PREENCHER!#REF!)=0,CONCATENATE(PREENCHER!AK33,#REF!),PREENCHER!#REF!))</f>
        <v>#REF!</v>
      </c>
      <c r="H30" s="55" t="str">
        <f>IF(PREENCHER!G33="","",IF(COUNTIF(PREENCHER!$X33:$Z33,PREENCHER!G33)=0,CONCATENATE(PREENCHER!AL33,#REF!),PREENCHER!G33))</f>
        <v/>
      </c>
      <c r="I30" s="55" t="str">
        <f>IF(PREENCHER!H33="","",IF(COUNTIF(PREENCHER!$X33:$Z33,PREENCHER!H33)=0,CONCATENATE(PREENCHER!AM33,#REF!),PREENCHER!H33))</f>
        <v/>
      </c>
      <c r="J30" s="55" t="e">
        <f>IF(#REF!="","",IF(COUNTIF(PREENCHER!$X33:$Z33,#REF!)=0,CONCATENATE(PREENCHER!AN33,#REF!),#REF!))</f>
        <v>#REF!</v>
      </c>
      <c r="K30" s="55" t="e">
        <f>IF(PREENCHER!#REF!="","",IF(COUNTIF(PREENCHER!$X33:$Z33,PREENCHER!#REF!)=0,CONCATENATE(PREENCHER!AO33,#REF!),PREENCHER!#REF!))</f>
        <v>#REF!</v>
      </c>
      <c r="L30" s="55" t="e">
        <f>IF(PREENCHER!#REF!="","",IF(COUNTIF(PREENCHER!$X33:$Z33,PREENCHER!#REF!)=0,CONCATENATE(PREENCHER!AP33,#REF!),PREENCHER!#REF!))</f>
        <v>#REF!</v>
      </c>
      <c r="M30" s="55" t="e">
        <f>IF(PREENCHER!#REF!="","",IF(COUNTIF(PREENCHER!$X33:$Z33,PREENCHER!#REF!)=0,CONCATENATE(PREENCHER!AQ33,#REF!),PREENCHER!#REF!))</f>
        <v>#REF!</v>
      </c>
      <c r="N30" s="55" t="e">
        <f>IF(PREENCHER!#REF!="","",IF(COUNTIF(PREENCHER!$X33:$Z33,PREENCHER!#REF!)=0,CONCATENATE(PREENCHER!AR33,#REF!),PREENCHER!#REF!))</f>
        <v>#REF!</v>
      </c>
      <c r="O30" s="22" t="str">
        <f t="shared" si="0"/>
        <v/>
      </c>
      <c r="P30" s="22" t="str">
        <f t="shared" si="1"/>
        <v/>
      </c>
      <c r="Q30" s="56"/>
      <c r="R30" s="16"/>
      <c r="S30" s="22" t="str">
        <f t="shared" si="2"/>
        <v/>
      </c>
      <c r="T30" s="22" t="str">
        <f t="shared" si="3"/>
        <v/>
      </c>
      <c r="U30" s="57" t="str">
        <f t="shared" si="4"/>
        <v/>
      </c>
    </row>
    <row r="31" spans="1:21" x14ac:dyDescent="0.25">
      <c r="A31" s="54" t="str">
        <f>IF(PREENCHER!A34="","",PREENCHER!A34)</f>
        <v/>
      </c>
      <c r="B31" s="54" t="str">
        <f>IF(PREENCHER!B34="","",PREENCHER!B34)</f>
        <v>Máquina de lavar roupa. Tipo: tanquinho automático, capacidade mínima de 10 KG, painel mecânico, com 6 programas de lavagem, 127V.  GARANTIA MÍNIMA DE 12 MESES, A CONTAR DA DATA DO RECEBIMENTO DEFINITIVO.</v>
      </c>
      <c r="C31" s="54" t="str">
        <f>IF(PREENCHER!C34="","",PREENCHER!C34)</f>
        <v/>
      </c>
      <c r="D31" s="54" t="str">
        <f>IF(PREENCHER!D34="","",PREENCHER!D34)</f>
        <v/>
      </c>
      <c r="E31" s="55" t="e">
        <f>IF(PREENCHER!#REF!="","",IF(COUNTIF(PREENCHER!$X34:$Z34,PREENCHER!#REF!)=0,CONCATENATE(PREENCHER!AI34,#REF!),PREENCHER!#REF!))</f>
        <v>#REF!</v>
      </c>
      <c r="F31" s="55" t="str">
        <f>IF(PREENCHER!E34="","",IF(COUNTIF(PREENCHER!$X34:$Z34,PREENCHER!E34)=0,CONCATENATE(PREENCHER!AJ34,#REF!),PREENCHER!E34))</f>
        <v/>
      </c>
      <c r="G31" s="55" t="e">
        <f>IF(PREENCHER!#REF!="","",IF(COUNTIF(PREENCHER!$X34:$Z34,PREENCHER!#REF!)=0,CONCATENATE(PREENCHER!AK34,#REF!),PREENCHER!#REF!))</f>
        <v>#REF!</v>
      </c>
      <c r="H31" s="55" t="str">
        <f>IF(PREENCHER!G34="","",IF(COUNTIF(PREENCHER!$X34:$Z34,PREENCHER!G34)=0,CONCATENATE(PREENCHER!AL34,#REF!),PREENCHER!G34))</f>
        <v/>
      </c>
      <c r="I31" s="55" t="str">
        <f>IF(PREENCHER!H34="","",IF(COUNTIF(PREENCHER!$X34:$Z34,PREENCHER!H34)=0,CONCATENATE(PREENCHER!AM34,#REF!),PREENCHER!H34))</f>
        <v/>
      </c>
      <c r="J31" s="55" t="e">
        <f>IF(#REF!="","",IF(COUNTIF(PREENCHER!$X34:$Z34,#REF!)=0,CONCATENATE(PREENCHER!AN34,#REF!),#REF!))</f>
        <v>#REF!</v>
      </c>
      <c r="K31" s="55" t="e">
        <f>IF(PREENCHER!#REF!="","",IF(COUNTIF(PREENCHER!$X34:$Z34,PREENCHER!#REF!)=0,CONCATENATE(PREENCHER!AO34,#REF!),PREENCHER!#REF!))</f>
        <v>#REF!</v>
      </c>
      <c r="L31" s="55" t="e">
        <f>IF(PREENCHER!#REF!="","",IF(COUNTIF(PREENCHER!$X34:$Z34,PREENCHER!#REF!)=0,CONCATENATE(PREENCHER!AP34,#REF!),PREENCHER!#REF!))</f>
        <v>#REF!</v>
      </c>
      <c r="M31" s="55" t="e">
        <f>IF(PREENCHER!#REF!="","",IF(COUNTIF(PREENCHER!$X34:$Z34,PREENCHER!#REF!)=0,CONCATENATE(PREENCHER!AQ34,#REF!),PREENCHER!#REF!))</f>
        <v>#REF!</v>
      </c>
      <c r="N31" s="55" t="e">
        <f>IF(PREENCHER!#REF!="","",IF(COUNTIF(PREENCHER!$X34:$Z34,PREENCHER!#REF!)=0,CONCATENATE(PREENCHER!AR34,#REF!),PREENCHER!#REF!))</f>
        <v>#REF!</v>
      </c>
      <c r="O31" s="22" t="str">
        <f t="shared" si="0"/>
        <v/>
      </c>
      <c r="P31" s="22" t="str">
        <f t="shared" si="1"/>
        <v/>
      </c>
      <c r="Q31" s="56"/>
      <c r="R31" s="16"/>
      <c r="S31" s="22" t="str">
        <f t="shared" si="2"/>
        <v/>
      </c>
      <c r="T31" s="22" t="str">
        <f t="shared" si="3"/>
        <v/>
      </c>
      <c r="U31" s="57" t="str">
        <f t="shared" si="4"/>
        <v/>
      </c>
    </row>
    <row r="32" spans="1:21" x14ac:dyDescent="0.25">
      <c r="A32" s="54" t="str">
        <f>IF(PREENCHER!A35="","",PREENCHER!A35)</f>
        <v/>
      </c>
      <c r="B32" s="54" t="str">
        <f>IF(PREENCHER!B35="","",PREENCHER!B35)</f>
        <v xml:space="preserve">Forno de bancada elétrico, Inox 46L aço inoxidável, 127V. Características gerais: Especificações: Potência de 2400 W, 3 níveis: 3 Temperatura mínima 50 °C. Temperatura máxima 300 °C. Eficiência energética A. Acessórios incluídos 1 bandeja de migalhas, 1 grelha Peso e dimensões Largura 49 cm Profundidade 49 cm Altura 41.5 cm. GARANTIA MÍNIMA DE 12 MESES, A CONTAR DA DATA DO RECEBIMENTO DEFINITIVO. </v>
      </c>
      <c r="C32" s="54" t="str">
        <f>IF(PREENCHER!C35="","",PREENCHER!C35)</f>
        <v/>
      </c>
      <c r="D32" s="54" t="str">
        <f>IF(PREENCHER!D35="","",PREENCHER!D35)</f>
        <v/>
      </c>
      <c r="E32" s="55" t="e">
        <f>IF(PREENCHER!#REF!="","",IF(COUNTIF(PREENCHER!$X35:$Z35,PREENCHER!#REF!)=0,CONCATENATE(PREENCHER!AI35,#REF!),PREENCHER!#REF!))</f>
        <v>#REF!</v>
      </c>
      <c r="F32" s="55" t="str">
        <f>IF(PREENCHER!E35="","",IF(COUNTIF(PREENCHER!$X35:$Z35,PREENCHER!E35)=0,CONCATENATE(PREENCHER!AJ35,#REF!),PREENCHER!E35))</f>
        <v/>
      </c>
      <c r="G32" s="55" t="e">
        <f>IF(PREENCHER!#REF!="","",IF(COUNTIF(PREENCHER!$X35:$Z35,PREENCHER!#REF!)=0,CONCATENATE(PREENCHER!AK35,#REF!),PREENCHER!#REF!))</f>
        <v>#REF!</v>
      </c>
      <c r="H32" s="55" t="str">
        <f>IF(PREENCHER!G35="","",IF(COUNTIF(PREENCHER!$X35:$Z35,PREENCHER!G35)=0,CONCATENATE(PREENCHER!AL35,#REF!),PREENCHER!G35))</f>
        <v/>
      </c>
      <c r="I32" s="55" t="str">
        <f>IF(PREENCHER!H35="","",IF(COUNTIF(PREENCHER!$X35:$Z35,PREENCHER!H35)=0,CONCATENATE(PREENCHER!AM35,#REF!),PREENCHER!H35))</f>
        <v/>
      </c>
      <c r="J32" s="55" t="e">
        <f>IF(#REF!="","",IF(COUNTIF(PREENCHER!$X35:$Z35,#REF!)=0,CONCATENATE(PREENCHER!AN35,#REF!),#REF!))</f>
        <v>#REF!</v>
      </c>
      <c r="K32" s="55" t="e">
        <f>IF(PREENCHER!#REF!="","",IF(COUNTIF(PREENCHER!$X35:$Z35,PREENCHER!#REF!)=0,CONCATENATE(PREENCHER!AO35,#REF!),PREENCHER!#REF!))</f>
        <v>#REF!</v>
      </c>
      <c r="L32" s="55" t="e">
        <f>IF(PREENCHER!#REF!="","",IF(COUNTIF(PREENCHER!$X35:$Z35,PREENCHER!#REF!)=0,CONCATENATE(PREENCHER!AP35,#REF!),PREENCHER!#REF!))</f>
        <v>#REF!</v>
      </c>
      <c r="M32" s="55" t="e">
        <f>IF(PREENCHER!#REF!="","",IF(COUNTIF(PREENCHER!$X35:$Z35,PREENCHER!#REF!)=0,CONCATENATE(PREENCHER!AQ35,#REF!),PREENCHER!#REF!))</f>
        <v>#REF!</v>
      </c>
      <c r="N32" s="55" t="e">
        <f>IF(PREENCHER!#REF!="","",IF(COUNTIF(PREENCHER!$X35:$Z35,PREENCHER!#REF!)=0,CONCATENATE(PREENCHER!AR35,#REF!),PREENCHER!#REF!))</f>
        <v>#REF!</v>
      </c>
      <c r="O32" s="22" t="str">
        <f t="shared" si="0"/>
        <v/>
      </c>
      <c r="P32" s="22" t="str">
        <f t="shared" si="1"/>
        <v/>
      </c>
      <c r="Q32" s="56"/>
      <c r="R32" s="16"/>
      <c r="S32" s="22" t="str">
        <f t="shared" si="2"/>
        <v/>
      </c>
      <c r="T32" s="22" t="str">
        <f t="shared" si="3"/>
        <v/>
      </c>
      <c r="U32" s="57" t="str">
        <f t="shared" si="4"/>
        <v/>
      </c>
    </row>
    <row r="33" spans="1:21" x14ac:dyDescent="0.25">
      <c r="A33" s="54" t="str">
        <f>IF(PREENCHER!A36="","",PREENCHER!A36)</f>
        <v/>
      </c>
      <c r="B33" s="54" t="str">
        <f>IF(PREENCHER!B36="","",PREENCHER!B36)</f>
        <v>Freezer vertical, frost free, capacidade total mínima de 228 Litros, 110v, cor branca, porta reversível, painel de controle, congelamento rápido, classificação energética "A". GARANTIA MÍNIMA DE 12 MESES, A CONTAR DA DATA DO RECEBIMENTO DEFINITIVO.</v>
      </c>
      <c r="C33" s="54" t="str">
        <f>IF(PREENCHER!C36="","",PREENCHER!C36)</f>
        <v/>
      </c>
      <c r="D33" s="54" t="str">
        <f>IF(PREENCHER!D36="","",PREENCHER!D36)</f>
        <v/>
      </c>
      <c r="E33" s="55" t="e">
        <f>IF(PREENCHER!#REF!="","",IF(COUNTIF(PREENCHER!$X36:$Z36,PREENCHER!#REF!)=0,CONCATENATE(PREENCHER!AI36,#REF!),PREENCHER!#REF!))</f>
        <v>#REF!</v>
      </c>
      <c r="F33" s="55" t="str">
        <f>IF(PREENCHER!E36="","",IF(COUNTIF(PREENCHER!$X36:$Z36,PREENCHER!E36)=0,CONCATENATE(PREENCHER!AJ36,#REF!),PREENCHER!E36))</f>
        <v/>
      </c>
      <c r="G33" s="55" t="e">
        <f>IF(PREENCHER!#REF!="","",IF(COUNTIF(PREENCHER!$X36:$Z36,PREENCHER!#REF!)=0,CONCATENATE(PREENCHER!AK36,#REF!),PREENCHER!#REF!))</f>
        <v>#REF!</v>
      </c>
      <c r="H33" s="55" t="str">
        <f>IF(PREENCHER!G36="","",IF(COUNTIF(PREENCHER!$X36:$Z36,PREENCHER!G36)=0,CONCATENATE(PREENCHER!AL36,#REF!),PREENCHER!G36))</f>
        <v/>
      </c>
      <c r="I33" s="55" t="str">
        <f>IF(PREENCHER!H36="","",IF(COUNTIF(PREENCHER!$X36:$Z36,PREENCHER!H36)=0,CONCATENATE(PREENCHER!AM36,#REF!),PREENCHER!H36))</f>
        <v/>
      </c>
      <c r="J33" s="55" t="e">
        <f>IF(#REF!="","",IF(COUNTIF(PREENCHER!$X36:$Z36,#REF!)=0,CONCATENATE(PREENCHER!AN36,#REF!),#REF!))</f>
        <v>#REF!</v>
      </c>
      <c r="K33" s="55" t="e">
        <f>IF(PREENCHER!#REF!="","",IF(COUNTIF(PREENCHER!$X36:$Z36,PREENCHER!#REF!)=0,CONCATENATE(PREENCHER!AO36,#REF!),PREENCHER!#REF!))</f>
        <v>#REF!</v>
      </c>
      <c r="L33" s="55" t="e">
        <f>IF(PREENCHER!#REF!="","",IF(COUNTIF(PREENCHER!$X36:$Z36,PREENCHER!#REF!)=0,CONCATENATE(PREENCHER!AP36,#REF!),PREENCHER!#REF!))</f>
        <v>#REF!</v>
      </c>
      <c r="M33" s="55" t="e">
        <f>IF(PREENCHER!#REF!="","",IF(COUNTIF(PREENCHER!$X36:$Z36,PREENCHER!#REF!)=0,CONCATENATE(PREENCHER!AQ36,#REF!),PREENCHER!#REF!))</f>
        <v>#REF!</v>
      </c>
      <c r="N33" s="55" t="e">
        <f>IF(PREENCHER!#REF!="","",IF(COUNTIF(PREENCHER!$X36:$Z36,PREENCHER!#REF!)=0,CONCATENATE(PREENCHER!AR36,#REF!),PREENCHER!#REF!))</f>
        <v>#REF!</v>
      </c>
      <c r="O33" s="22" t="str">
        <f t="shared" si="0"/>
        <v/>
      </c>
      <c r="P33" s="22" t="str">
        <f t="shared" si="1"/>
        <v/>
      </c>
      <c r="Q33" s="56"/>
      <c r="R33" s="16"/>
      <c r="S33" s="22" t="str">
        <f t="shared" si="2"/>
        <v/>
      </c>
      <c r="T33" s="22" t="str">
        <f t="shared" si="3"/>
        <v/>
      </c>
      <c r="U33" s="57" t="str">
        <f t="shared" si="4"/>
        <v/>
      </c>
    </row>
    <row r="34" spans="1:21" x14ac:dyDescent="0.25">
      <c r="A34" s="54" t="str">
        <f>IF(PREENCHER!A37="","",PREENCHER!A37)</f>
        <v/>
      </c>
      <c r="B34" s="54" t="str">
        <f>IF(PREENCHER!B37="","",PREENCHER!B37)</f>
        <v>Máquina de lavar roupa. Tipo: tanquinho automático, capacidade mínima de 10 KG, painel mecânico, com 6 programas de lavagem, 127V.  GARANTIA MÍNIMA DE 12 MESES, A CONTAR DA DATA DO RECEBIMENTO DEFINITIVO.</v>
      </c>
      <c r="C34" s="54" t="str">
        <f>IF(PREENCHER!C37="","",PREENCHER!C37)</f>
        <v/>
      </c>
      <c r="D34" s="54" t="str">
        <f>IF(PREENCHER!D37="","",PREENCHER!D37)</f>
        <v/>
      </c>
      <c r="E34" s="55" t="e">
        <f>IF(PREENCHER!#REF!="","",IF(COUNTIF(PREENCHER!$X37:$Z37,PREENCHER!#REF!)=0,CONCATENATE(PREENCHER!AI37,#REF!),PREENCHER!#REF!))</f>
        <v>#REF!</v>
      </c>
      <c r="F34" s="55" t="str">
        <f>IF(PREENCHER!E37="","",IF(COUNTIF(PREENCHER!$X37:$Z37,PREENCHER!E37)=0,CONCATENATE(PREENCHER!AJ37,#REF!),PREENCHER!E37))</f>
        <v/>
      </c>
      <c r="G34" s="55" t="e">
        <f>IF(PREENCHER!#REF!="","",IF(COUNTIF(PREENCHER!$X37:$Z37,PREENCHER!#REF!)=0,CONCATENATE(PREENCHER!AK37,#REF!),PREENCHER!#REF!))</f>
        <v>#REF!</v>
      </c>
      <c r="H34" s="55" t="str">
        <f>IF(PREENCHER!G37="","",IF(COUNTIF(PREENCHER!$X37:$Z37,PREENCHER!G37)=0,CONCATENATE(PREENCHER!AL37,#REF!),PREENCHER!G37))</f>
        <v/>
      </c>
      <c r="I34" s="55" t="str">
        <f>IF(PREENCHER!H37="","",IF(COUNTIF(PREENCHER!$X37:$Z37,PREENCHER!H37)=0,CONCATENATE(PREENCHER!AM37,#REF!),PREENCHER!H37))</f>
        <v/>
      </c>
      <c r="J34" s="55" t="e">
        <f>IF(#REF!="","",IF(COUNTIF(PREENCHER!$X37:$Z37,#REF!)=0,CONCATENATE(PREENCHER!AN37,#REF!),#REF!))</f>
        <v>#REF!</v>
      </c>
      <c r="K34" s="55" t="e">
        <f>IF(PREENCHER!#REF!="","",IF(COUNTIF(PREENCHER!$X37:$Z37,PREENCHER!#REF!)=0,CONCATENATE(PREENCHER!AO37,#REF!),PREENCHER!#REF!))</f>
        <v>#REF!</v>
      </c>
      <c r="L34" s="55" t="e">
        <f>IF(PREENCHER!#REF!="","",IF(COUNTIF(PREENCHER!$X37:$Z37,PREENCHER!#REF!)=0,CONCATENATE(PREENCHER!AP37,#REF!),PREENCHER!#REF!))</f>
        <v>#REF!</v>
      </c>
      <c r="M34" s="55" t="e">
        <f>IF(PREENCHER!#REF!="","",IF(COUNTIF(PREENCHER!$X37:$Z37,PREENCHER!#REF!)=0,CONCATENATE(PREENCHER!AQ37,#REF!),PREENCHER!#REF!))</f>
        <v>#REF!</v>
      </c>
      <c r="N34" s="55" t="e">
        <f>IF(PREENCHER!#REF!="","",IF(COUNTIF(PREENCHER!$X37:$Z37,PREENCHER!#REF!)=0,CONCATENATE(PREENCHER!AR37,#REF!),PREENCHER!#REF!))</f>
        <v>#REF!</v>
      </c>
      <c r="O34" s="22" t="str">
        <f t="shared" si="0"/>
        <v/>
      </c>
      <c r="P34" s="22" t="str">
        <f t="shared" si="1"/>
        <v/>
      </c>
      <c r="Q34" s="56"/>
      <c r="R34" s="16"/>
      <c r="S34" s="22" t="str">
        <f t="shared" si="2"/>
        <v/>
      </c>
      <c r="T34" s="22" t="str">
        <f t="shared" si="3"/>
        <v/>
      </c>
      <c r="U34" s="57" t="str">
        <f t="shared" si="4"/>
        <v/>
      </c>
    </row>
    <row r="35" spans="1:21" x14ac:dyDescent="0.25">
      <c r="A35" s="54" t="str">
        <f>IF(PREENCHER!A38="","",PREENCHER!A38)</f>
        <v/>
      </c>
      <c r="B35" s="54" t="str">
        <f>IF(PREENCHER!B38="","",PREENCHER!B38)</f>
        <v xml:space="preserve">Forno de bancada elétrico, Inox 46L aço inoxidável, 127V. Características gerais: Especificações: Potência de 2400 W, 3 níveis: 3 Temperatura mínima 50 °C. Temperatura máxima 300 °C. Eficiência energética A. Acessórios incluídos 1 bandeja de migalhas, 1 grelha Peso e dimensões Largura 49 cm Profundidade 49 cm Altura 41.5 cm. GARANTIA MÍNIMA DE 12 MESES, A CONTAR DA DATA DO RECEBIMENTO DEFINITIVO. </v>
      </c>
      <c r="C35" s="54" t="str">
        <f>IF(PREENCHER!C38="","",PREENCHER!C38)</f>
        <v/>
      </c>
      <c r="D35" s="54" t="str">
        <f>IF(PREENCHER!D38="","",PREENCHER!D38)</f>
        <v/>
      </c>
      <c r="E35" s="55" t="e">
        <f>IF(PREENCHER!#REF!="","",IF(COUNTIF(PREENCHER!$X38:$Z38,PREENCHER!#REF!)=0,CONCATENATE(PREENCHER!AI38,#REF!),PREENCHER!#REF!))</f>
        <v>#REF!</v>
      </c>
      <c r="F35" s="55" t="str">
        <f>IF(PREENCHER!E38="","",IF(COUNTIF(PREENCHER!$X38:$Z38,PREENCHER!E38)=0,CONCATENATE(PREENCHER!AJ38,#REF!),PREENCHER!E38))</f>
        <v/>
      </c>
      <c r="G35" s="55" t="e">
        <f>IF(PREENCHER!#REF!="","",IF(COUNTIF(PREENCHER!$X38:$Z38,PREENCHER!#REF!)=0,CONCATENATE(PREENCHER!AK38,#REF!),PREENCHER!#REF!))</f>
        <v>#REF!</v>
      </c>
      <c r="H35" s="55" t="str">
        <f>IF(PREENCHER!G38="","",IF(COUNTIF(PREENCHER!$X38:$Z38,PREENCHER!G38)=0,CONCATENATE(PREENCHER!AL38,#REF!),PREENCHER!G38))</f>
        <v/>
      </c>
      <c r="I35" s="55" t="str">
        <f>IF(PREENCHER!H38="","",IF(COUNTIF(PREENCHER!$X38:$Z38,PREENCHER!H38)=0,CONCATENATE(PREENCHER!AM38,#REF!),PREENCHER!H38))</f>
        <v/>
      </c>
      <c r="J35" s="55" t="e">
        <f>IF(#REF!="","",IF(COUNTIF(PREENCHER!$X38:$Z38,#REF!)=0,CONCATENATE(PREENCHER!AN38,#REF!),#REF!))</f>
        <v>#REF!</v>
      </c>
      <c r="K35" s="55" t="e">
        <f>IF(PREENCHER!#REF!="","",IF(COUNTIF(PREENCHER!$X38:$Z38,PREENCHER!#REF!)=0,CONCATENATE(PREENCHER!AO38,#REF!),PREENCHER!#REF!))</f>
        <v>#REF!</v>
      </c>
      <c r="L35" s="55" t="e">
        <f>IF(PREENCHER!#REF!="","",IF(COUNTIF(PREENCHER!$X38:$Z38,PREENCHER!#REF!)=0,CONCATENATE(PREENCHER!AP38,#REF!),PREENCHER!#REF!))</f>
        <v>#REF!</v>
      </c>
      <c r="M35" s="55" t="e">
        <f>IF(PREENCHER!#REF!="","",IF(COUNTIF(PREENCHER!$X38:$Z38,PREENCHER!#REF!)=0,CONCATENATE(PREENCHER!AQ38,#REF!),PREENCHER!#REF!))</f>
        <v>#REF!</v>
      </c>
      <c r="N35" s="55" t="e">
        <f>IF(PREENCHER!#REF!="","",IF(COUNTIF(PREENCHER!$X38:$Z38,PREENCHER!#REF!)=0,CONCATENATE(PREENCHER!AR38,#REF!),PREENCHER!#REF!))</f>
        <v>#REF!</v>
      </c>
      <c r="O35" s="22" t="str">
        <f t="shared" si="0"/>
        <v/>
      </c>
      <c r="P35" s="22" t="str">
        <f t="shared" si="1"/>
        <v/>
      </c>
      <c r="Q35" s="56"/>
      <c r="R35" s="16"/>
      <c r="S35" s="22" t="str">
        <f t="shared" si="2"/>
        <v/>
      </c>
      <c r="T35" s="22" t="str">
        <f t="shared" si="3"/>
        <v/>
      </c>
      <c r="U35" s="57" t="str">
        <f t="shared" si="4"/>
        <v/>
      </c>
    </row>
    <row r="36" spans="1:21" x14ac:dyDescent="0.25">
      <c r="A36" s="54" t="str">
        <f>IF(PREENCHER!A39="","",PREENCHER!A39)</f>
        <v/>
      </c>
      <c r="B36" s="54" t="str">
        <f>IF(PREENCHER!B39="","",PREENCHER!B39)</f>
        <v>Freezer vertical, frost free, capacidade total mínima de 228 Litros, 110v, cor branca, porta reversível, painel de controle, congelamento rápido, classificação energética "A". GARANTIA MÍNIMA DE 12 MESES, A CONTAR DA DATA DO RECEBIMENTO DEFINITIVO.</v>
      </c>
      <c r="C36" s="54" t="str">
        <f>IF(PREENCHER!C39="","",PREENCHER!C39)</f>
        <v/>
      </c>
      <c r="D36" s="54" t="str">
        <f>IF(PREENCHER!D39="","",PREENCHER!D39)</f>
        <v/>
      </c>
      <c r="E36" s="55" t="e">
        <f>IF(PREENCHER!#REF!="","",IF(COUNTIF(PREENCHER!$X39:$Z39,PREENCHER!#REF!)=0,CONCATENATE(PREENCHER!AI39,#REF!),PREENCHER!#REF!))</f>
        <v>#REF!</v>
      </c>
      <c r="F36" s="55" t="str">
        <f>IF(PREENCHER!E39="","",IF(COUNTIF(PREENCHER!$X39:$Z39,PREENCHER!E39)=0,CONCATENATE(PREENCHER!AJ39,#REF!),PREENCHER!E39))</f>
        <v/>
      </c>
      <c r="G36" s="55" t="e">
        <f>IF(PREENCHER!#REF!="","",IF(COUNTIF(PREENCHER!$X39:$Z39,PREENCHER!#REF!)=0,CONCATENATE(PREENCHER!AK39,#REF!),PREENCHER!#REF!))</f>
        <v>#REF!</v>
      </c>
      <c r="H36" s="55" t="str">
        <f>IF(PREENCHER!G39="","",IF(COUNTIF(PREENCHER!$X39:$Z39,PREENCHER!G39)=0,CONCATENATE(PREENCHER!AL39,#REF!),PREENCHER!G39))</f>
        <v/>
      </c>
      <c r="I36" s="55" t="str">
        <f>IF(PREENCHER!H39="","",IF(COUNTIF(PREENCHER!$X39:$Z39,PREENCHER!H39)=0,CONCATENATE(PREENCHER!AM39,#REF!),PREENCHER!H39))</f>
        <v/>
      </c>
      <c r="J36" s="55" t="e">
        <f>IF(#REF!="","",IF(COUNTIF(PREENCHER!$X39:$Z39,#REF!)=0,CONCATENATE(PREENCHER!AN39,#REF!),#REF!))</f>
        <v>#REF!</v>
      </c>
      <c r="K36" s="55" t="e">
        <f>IF(PREENCHER!#REF!="","",IF(COUNTIF(PREENCHER!$X39:$Z39,PREENCHER!#REF!)=0,CONCATENATE(PREENCHER!AO39,#REF!),PREENCHER!#REF!))</f>
        <v>#REF!</v>
      </c>
      <c r="L36" s="55" t="e">
        <f>IF(PREENCHER!#REF!="","",IF(COUNTIF(PREENCHER!$X39:$Z39,PREENCHER!#REF!)=0,CONCATENATE(PREENCHER!AP39,#REF!),PREENCHER!#REF!))</f>
        <v>#REF!</v>
      </c>
      <c r="M36" s="55" t="e">
        <f>IF(PREENCHER!#REF!="","",IF(COUNTIF(PREENCHER!$X39:$Z39,PREENCHER!#REF!)=0,CONCATENATE(PREENCHER!AQ39,#REF!),PREENCHER!#REF!))</f>
        <v>#REF!</v>
      </c>
      <c r="N36" s="55" t="e">
        <f>IF(PREENCHER!#REF!="","",IF(COUNTIF(PREENCHER!$X39:$Z39,PREENCHER!#REF!)=0,CONCATENATE(PREENCHER!AR39,#REF!),PREENCHER!#REF!))</f>
        <v>#REF!</v>
      </c>
      <c r="O36" s="22" t="str">
        <f t="shared" si="0"/>
        <v/>
      </c>
      <c r="P36" s="22" t="str">
        <f t="shared" si="1"/>
        <v/>
      </c>
      <c r="Q36" s="56"/>
      <c r="R36" s="16"/>
      <c r="S36" s="22" t="str">
        <f t="shared" si="2"/>
        <v/>
      </c>
      <c r="T36" s="22" t="str">
        <f t="shared" si="3"/>
        <v/>
      </c>
      <c r="U36" s="57" t="str">
        <f t="shared" si="4"/>
        <v/>
      </c>
    </row>
    <row r="37" spans="1:21" x14ac:dyDescent="0.25">
      <c r="A37" s="54" t="str">
        <f>IF(PREENCHER!A40="","",PREENCHER!A40)</f>
        <v/>
      </c>
      <c r="B37" s="54" t="str">
        <f>IF(PREENCHER!B40="","",PREENCHER!B40)</f>
        <v>Máquina de lavar roupa. Tipo: tanquinho automático, capacidade mínima de 10 KG, painel mecânico, com 6 programas de lavagem, 127V.  GARANTIA MÍNIMA DE 12 MESES, A CONTAR DA DATA DO RECEBIMENTO DEFINITIVO.</v>
      </c>
      <c r="C37" s="54" t="str">
        <f>IF(PREENCHER!C40="","",PREENCHER!C40)</f>
        <v/>
      </c>
      <c r="D37" s="54" t="str">
        <f>IF(PREENCHER!D40="","",PREENCHER!D40)</f>
        <v/>
      </c>
      <c r="E37" s="55" t="e">
        <f>IF(PREENCHER!#REF!="","",IF(COUNTIF(PREENCHER!$X40:$Z40,PREENCHER!#REF!)=0,CONCATENATE(PREENCHER!AI40,#REF!),PREENCHER!#REF!))</f>
        <v>#REF!</v>
      </c>
      <c r="F37" s="55" t="str">
        <f>IF(PREENCHER!E40="","",IF(COUNTIF(PREENCHER!$X40:$Z40,PREENCHER!E40)=0,CONCATENATE(PREENCHER!AJ40,#REF!),PREENCHER!E40))</f>
        <v/>
      </c>
      <c r="G37" s="55" t="e">
        <f>IF(PREENCHER!#REF!="","",IF(COUNTIF(PREENCHER!$X40:$Z40,PREENCHER!#REF!)=0,CONCATENATE(PREENCHER!AK40,#REF!),PREENCHER!#REF!))</f>
        <v>#REF!</v>
      </c>
      <c r="H37" s="55" t="str">
        <f>IF(PREENCHER!G40="","",IF(COUNTIF(PREENCHER!$X40:$Z40,PREENCHER!G40)=0,CONCATENATE(PREENCHER!AL40,#REF!),PREENCHER!G40))</f>
        <v/>
      </c>
      <c r="I37" s="55" t="str">
        <f>IF(PREENCHER!H40="","",IF(COUNTIF(PREENCHER!$X40:$Z40,PREENCHER!H40)=0,CONCATENATE(PREENCHER!AM40,#REF!),PREENCHER!H40))</f>
        <v/>
      </c>
      <c r="J37" s="55" t="e">
        <f>IF(#REF!="","",IF(COUNTIF(PREENCHER!$X40:$Z40,#REF!)=0,CONCATENATE(PREENCHER!AN40,#REF!),#REF!))</f>
        <v>#REF!</v>
      </c>
      <c r="K37" s="55" t="e">
        <f>IF(PREENCHER!#REF!="","",IF(COUNTIF(PREENCHER!$X40:$Z40,PREENCHER!#REF!)=0,CONCATENATE(PREENCHER!AO40,#REF!),PREENCHER!#REF!))</f>
        <v>#REF!</v>
      </c>
      <c r="L37" s="55" t="e">
        <f>IF(PREENCHER!#REF!="","",IF(COUNTIF(PREENCHER!$X40:$Z40,PREENCHER!#REF!)=0,CONCATENATE(PREENCHER!AP40,#REF!),PREENCHER!#REF!))</f>
        <v>#REF!</v>
      </c>
      <c r="M37" s="55" t="e">
        <f>IF(PREENCHER!#REF!="","",IF(COUNTIF(PREENCHER!$X40:$Z40,PREENCHER!#REF!)=0,CONCATENATE(PREENCHER!AQ40,#REF!),PREENCHER!#REF!))</f>
        <v>#REF!</v>
      </c>
      <c r="N37" s="55" t="e">
        <f>IF(PREENCHER!#REF!="","",IF(COUNTIF(PREENCHER!$X40:$Z40,PREENCHER!#REF!)=0,CONCATENATE(PREENCHER!AR40,#REF!),PREENCHER!#REF!))</f>
        <v>#REF!</v>
      </c>
      <c r="O37" s="22" t="str">
        <f t="shared" si="0"/>
        <v/>
      </c>
      <c r="P37" s="22" t="str">
        <f t="shared" si="1"/>
        <v/>
      </c>
      <c r="Q37" s="56"/>
      <c r="R37" s="16"/>
      <c r="S37" s="22" t="str">
        <f t="shared" si="2"/>
        <v/>
      </c>
      <c r="T37" s="22" t="str">
        <f t="shared" si="3"/>
        <v/>
      </c>
      <c r="U37" s="57" t="str">
        <f t="shared" si="4"/>
        <v/>
      </c>
    </row>
    <row r="38" spans="1:21" x14ac:dyDescent="0.25">
      <c r="A38" s="54" t="str">
        <f>IF(PREENCHER!A41="","",PREENCHER!A41)</f>
        <v/>
      </c>
      <c r="B38" s="54" t="str">
        <f>IF(PREENCHER!B41="","",PREENCHER!B41)</f>
        <v xml:space="preserve">Forno de bancada elétrico, Inox 46L aço inoxidável, 127V. Características gerais: Especificações: Potência de 2400 W, 3 níveis: 3 Temperatura mínima 50 °C. Temperatura máxima 300 °C. Eficiência energética A. Acessórios incluídos 1 bandeja de migalhas, 1 grelha Peso e dimensões Largura 49 cm Profundidade 49 cm Altura 41.5 cm. GARANTIA MÍNIMA DE 12 MESES, A CONTAR DA DATA DO RECEBIMENTO DEFINITIVO. </v>
      </c>
      <c r="C38" s="54" t="str">
        <f>IF(PREENCHER!C41="","",PREENCHER!C41)</f>
        <v/>
      </c>
      <c r="D38" s="54" t="str">
        <f>IF(PREENCHER!D41="","",PREENCHER!D41)</f>
        <v/>
      </c>
      <c r="E38" s="55" t="e">
        <f>IF(PREENCHER!#REF!="","",IF(COUNTIF(PREENCHER!$X41:$Z41,PREENCHER!#REF!)=0,CONCATENATE(PREENCHER!AI41,#REF!),PREENCHER!#REF!))</f>
        <v>#REF!</v>
      </c>
      <c r="F38" s="55" t="str">
        <f>IF(PREENCHER!E41="","",IF(COUNTIF(PREENCHER!$X41:$Z41,PREENCHER!E41)=0,CONCATENATE(PREENCHER!AJ41,#REF!),PREENCHER!E41))</f>
        <v/>
      </c>
      <c r="G38" s="55" t="e">
        <f>IF(PREENCHER!#REF!="","",IF(COUNTIF(PREENCHER!$X41:$Z41,PREENCHER!#REF!)=0,CONCATENATE(PREENCHER!AK41,#REF!),PREENCHER!#REF!))</f>
        <v>#REF!</v>
      </c>
      <c r="H38" s="55" t="str">
        <f>IF(PREENCHER!G41="","",IF(COUNTIF(PREENCHER!$X41:$Z41,PREENCHER!G41)=0,CONCATENATE(PREENCHER!AL41,#REF!),PREENCHER!G41))</f>
        <v/>
      </c>
      <c r="I38" s="55" t="str">
        <f>IF(PREENCHER!H41="","",IF(COUNTIF(PREENCHER!$X41:$Z41,PREENCHER!H41)=0,CONCATENATE(PREENCHER!AM41,#REF!),PREENCHER!H41))</f>
        <v/>
      </c>
      <c r="J38" s="55" t="e">
        <f>IF(#REF!="","",IF(COUNTIF(PREENCHER!$X41:$Z41,#REF!)=0,CONCATENATE(PREENCHER!AN41,#REF!),#REF!))</f>
        <v>#REF!</v>
      </c>
      <c r="K38" s="55" t="e">
        <f>IF(PREENCHER!#REF!="","",IF(COUNTIF(PREENCHER!$X41:$Z41,PREENCHER!#REF!)=0,CONCATENATE(PREENCHER!AO41,#REF!),PREENCHER!#REF!))</f>
        <v>#REF!</v>
      </c>
      <c r="L38" s="55" t="e">
        <f>IF(PREENCHER!#REF!="","",IF(COUNTIF(PREENCHER!$X41:$Z41,PREENCHER!#REF!)=0,CONCATENATE(PREENCHER!AP41,#REF!),PREENCHER!#REF!))</f>
        <v>#REF!</v>
      </c>
      <c r="M38" s="55" t="e">
        <f>IF(PREENCHER!#REF!="","",IF(COUNTIF(PREENCHER!$X41:$Z41,PREENCHER!#REF!)=0,CONCATENATE(PREENCHER!AQ41,#REF!),PREENCHER!#REF!))</f>
        <v>#REF!</v>
      </c>
      <c r="N38" s="55" t="e">
        <f>IF(PREENCHER!#REF!="","",IF(COUNTIF(PREENCHER!$X41:$Z41,PREENCHER!#REF!)=0,CONCATENATE(PREENCHER!AR41,#REF!),PREENCHER!#REF!))</f>
        <v>#REF!</v>
      </c>
      <c r="O38" s="22" t="str">
        <f t="shared" si="0"/>
        <v/>
      </c>
      <c r="P38" s="22" t="str">
        <f t="shared" si="1"/>
        <v/>
      </c>
      <c r="Q38" s="56"/>
      <c r="R38" s="16"/>
      <c r="S38" s="22" t="str">
        <f t="shared" si="2"/>
        <v/>
      </c>
      <c r="T38" s="22" t="str">
        <f t="shared" si="3"/>
        <v/>
      </c>
      <c r="U38" s="57" t="str">
        <f t="shared" si="4"/>
        <v/>
      </c>
    </row>
    <row r="39" spans="1:21" x14ac:dyDescent="0.25">
      <c r="A39" s="54" t="str">
        <f>IF(PREENCHER!A42="","",PREENCHER!A42)</f>
        <v/>
      </c>
      <c r="B39" s="54" t="str">
        <f>IF(PREENCHER!B42="","",PREENCHER!B42)</f>
        <v>Freezer vertical, frost free, capacidade total mínima de 228 Litros, 110v, cor branca, porta reversível, painel de controle, congelamento rápido, classificação energética "A". GARANTIA MÍNIMA DE 12 MESES, A CONTAR DA DATA DO RECEBIMENTO DEFINITIVO.</v>
      </c>
      <c r="C39" s="54" t="str">
        <f>IF(PREENCHER!C42="","",PREENCHER!C42)</f>
        <v/>
      </c>
      <c r="D39" s="54" t="str">
        <f>IF(PREENCHER!D42="","",PREENCHER!D42)</f>
        <v/>
      </c>
      <c r="E39" s="55" t="e">
        <f>IF(PREENCHER!#REF!="","",IF(COUNTIF(PREENCHER!$X42:$Z42,PREENCHER!#REF!)=0,CONCATENATE(PREENCHER!AI42,#REF!),PREENCHER!#REF!))</f>
        <v>#REF!</v>
      </c>
      <c r="F39" s="55" t="str">
        <f>IF(PREENCHER!E42="","",IF(COUNTIF(PREENCHER!$X42:$Z42,PREENCHER!E42)=0,CONCATENATE(PREENCHER!AJ42,#REF!),PREENCHER!E42))</f>
        <v/>
      </c>
      <c r="G39" s="55" t="e">
        <f>IF(PREENCHER!#REF!="","",IF(COUNTIF(PREENCHER!$X42:$Z42,PREENCHER!#REF!)=0,CONCATENATE(PREENCHER!AK42,#REF!),PREENCHER!#REF!))</f>
        <v>#REF!</v>
      </c>
      <c r="H39" s="55" t="str">
        <f>IF(PREENCHER!G42="","",IF(COUNTIF(PREENCHER!$X42:$Z42,PREENCHER!G42)=0,CONCATENATE(PREENCHER!AL42,#REF!),PREENCHER!G42))</f>
        <v/>
      </c>
      <c r="I39" s="55" t="str">
        <f>IF(PREENCHER!H42="","",IF(COUNTIF(PREENCHER!$X42:$Z42,PREENCHER!H42)=0,CONCATENATE(PREENCHER!AM42,#REF!),PREENCHER!H42))</f>
        <v/>
      </c>
      <c r="J39" s="55" t="e">
        <f>IF(#REF!="","",IF(COUNTIF(PREENCHER!$X42:$Z42,#REF!)=0,CONCATENATE(PREENCHER!AN42,#REF!),#REF!))</f>
        <v>#REF!</v>
      </c>
      <c r="K39" s="55" t="e">
        <f>IF(PREENCHER!#REF!="","",IF(COUNTIF(PREENCHER!$X42:$Z42,PREENCHER!#REF!)=0,CONCATENATE(PREENCHER!AO42,#REF!),PREENCHER!#REF!))</f>
        <v>#REF!</v>
      </c>
      <c r="L39" s="55" t="e">
        <f>IF(PREENCHER!#REF!="","",IF(COUNTIF(PREENCHER!$X42:$Z42,PREENCHER!#REF!)=0,CONCATENATE(PREENCHER!AP42,#REF!),PREENCHER!#REF!))</f>
        <v>#REF!</v>
      </c>
      <c r="M39" s="55" t="e">
        <f>IF(PREENCHER!#REF!="","",IF(COUNTIF(PREENCHER!$X42:$Z42,PREENCHER!#REF!)=0,CONCATENATE(PREENCHER!AQ42,#REF!),PREENCHER!#REF!))</f>
        <v>#REF!</v>
      </c>
      <c r="N39" s="55" t="e">
        <f>IF(PREENCHER!#REF!="","",IF(COUNTIF(PREENCHER!$X42:$Z42,PREENCHER!#REF!)=0,CONCATENATE(PREENCHER!AR42,#REF!),PREENCHER!#REF!))</f>
        <v>#REF!</v>
      </c>
      <c r="O39" s="22" t="str">
        <f t="shared" si="0"/>
        <v/>
      </c>
      <c r="P39" s="22" t="str">
        <f t="shared" si="1"/>
        <v/>
      </c>
      <c r="Q39" s="56"/>
      <c r="R39" s="16"/>
      <c r="S39" s="22" t="str">
        <f t="shared" si="2"/>
        <v/>
      </c>
      <c r="T39" s="22" t="str">
        <f t="shared" si="3"/>
        <v/>
      </c>
      <c r="U39" s="57" t="str">
        <f t="shared" si="4"/>
        <v/>
      </c>
    </row>
    <row r="40" spans="1:21" x14ac:dyDescent="0.25">
      <c r="A40" s="54" t="str">
        <f>IF(PREENCHER!A43="","",PREENCHER!A43)</f>
        <v/>
      </c>
      <c r="B40" s="54" t="str">
        <f>IF(PREENCHER!B43="","",PREENCHER!B43)</f>
        <v>Máquina de lavar roupa. Tipo: tanquinho automático, capacidade mínima de 10 KG, painel mecânico, com 6 programas de lavagem, 127V.  GARANTIA MÍNIMA DE 12 MESES, A CONTAR DA DATA DO RECEBIMENTO DEFINITIVO.</v>
      </c>
      <c r="C40" s="54" t="str">
        <f>IF(PREENCHER!C43="","",PREENCHER!C43)</f>
        <v/>
      </c>
      <c r="D40" s="54" t="str">
        <f>IF(PREENCHER!D43="","",PREENCHER!D43)</f>
        <v/>
      </c>
      <c r="E40" s="55" t="e">
        <f>IF(PREENCHER!#REF!="","",IF(COUNTIF(PREENCHER!$X43:$Z43,PREENCHER!#REF!)=0,CONCATENATE(PREENCHER!AI43,#REF!),PREENCHER!#REF!))</f>
        <v>#REF!</v>
      </c>
      <c r="F40" s="55" t="str">
        <f>IF(PREENCHER!E43="","",IF(COUNTIF(PREENCHER!$X43:$Z43,PREENCHER!E43)=0,CONCATENATE(PREENCHER!AJ43,#REF!),PREENCHER!E43))</f>
        <v/>
      </c>
      <c r="G40" s="55" t="e">
        <f>IF(PREENCHER!#REF!="","",IF(COUNTIF(PREENCHER!$X43:$Z43,PREENCHER!#REF!)=0,CONCATENATE(PREENCHER!AK43,#REF!),PREENCHER!#REF!))</f>
        <v>#REF!</v>
      </c>
      <c r="H40" s="55" t="str">
        <f>IF(PREENCHER!G43="","",IF(COUNTIF(PREENCHER!$X43:$Z43,PREENCHER!G43)=0,CONCATENATE(PREENCHER!AL43,#REF!),PREENCHER!G43))</f>
        <v/>
      </c>
      <c r="I40" s="55" t="str">
        <f>IF(PREENCHER!H43="","",IF(COUNTIF(PREENCHER!$X43:$Z43,PREENCHER!H43)=0,CONCATENATE(PREENCHER!AM43,#REF!),PREENCHER!H43))</f>
        <v/>
      </c>
      <c r="J40" s="55" t="e">
        <f>IF(#REF!="","",IF(COUNTIF(PREENCHER!$X43:$Z43,#REF!)=0,CONCATENATE(PREENCHER!AN43,#REF!),#REF!))</f>
        <v>#REF!</v>
      </c>
      <c r="K40" s="55" t="e">
        <f>IF(PREENCHER!#REF!="","",IF(COUNTIF(PREENCHER!$X43:$Z43,PREENCHER!#REF!)=0,CONCATENATE(PREENCHER!AO43,#REF!),PREENCHER!#REF!))</f>
        <v>#REF!</v>
      </c>
      <c r="L40" s="55" t="e">
        <f>IF(PREENCHER!#REF!="","",IF(COUNTIF(PREENCHER!$X43:$Z43,PREENCHER!#REF!)=0,CONCATENATE(PREENCHER!AP43,#REF!),PREENCHER!#REF!))</f>
        <v>#REF!</v>
      </c>
      <c r="M40" s="55" t="e">
        <f>IF(PREENCHER!#REF!="","",IF(COUNTIF(PREENCHER!$X43:$Z43,PREENCHER!#REF!)=0,CONCATENATE(PREENCHER!AQ43,#REF!),PREENCHER!#REF!))</f>
        <v>#REF!</v>
      </c>
      <c r="N40" s="55" t="e">
        <f>IF(PREENCHER!#REF!="","",IF(COUNTIF(PREENCHER!$X43:$Z43,PREENCHER!#REF!)=0,CONCATENATE(PREENCHER!AR43,#REF!),PREENCHER!#REF!))</f>
        <v>#REF!</v>
      </c>
      <c r="O40" s="22" t="str">
        <f t="shared" ref="O40:O67" si="5">IF(ISERROR(ROUND(AVERAGE(E40:N40),2)),"",ROUND(AVERAGE(E40:N40),2))</f>
        <v/>
      </c>
      <c r="P40" s="22" t="str">
        <f t="shared" ref="P40:P67" si="6">IF(ISERROR(ROUND(O40*D40,2)),"",ROUND(O40*D40,2))</f>
        <v/>
      </c>
      <c r="Q40" s="56"/>
      <c r="R40" s="16"/>
      <c r="S40" s="22" t="str">
        <f t="shared" ref="S40:S67" si="7">IF(ISERROR(MEDIAN(E40:N40)),"",MEDIAN(E40:N40))</f>
        <v/>
      </c>
      <c r="T40" s="22" t="str">
        <f t="shared" ref="T40:T67" si="8">IF(ISERROR(STDEV(E40:N40)),"",STDEV(E40:N40))</f>
        <v/>
      </c>
      <c r="U40" s="57" t="str">
        <f t="shared" ref="U40:U67" si="9">IF(ISERROR(T40/O40),"",T40/O40)</f>
        <v/>
      </c>
    </row>
    <row r="41" spans="1:21" x14ac:dyDescent="0.25">
      <c r="A41" s="54" t="str">
        <f>IF(PREENCHER!A44="","",PREENCHER!A44)</f>
        <v/>
      </c>
      <c r="B41" s="54" t="str">
        <f>IF(PREENCHER!B44="","",PREENCHER!B44)</f>
        <v xml:space="preserve">Forno de bancada elétrico, Inox 46L aço inoxidável, 127V. Características gerais: Especificações: Potência de 2400 W, 3 níveis: 3 Temperatura mínima 50 °C. Temperatura máxima 300 °C. Eficiência energética A. Acessórios incluídos 1 bandeja de migalhas, 1 grelha Peso e dimensões Largura 49 cm Profundidade 49 cm Altura 41.5 cm. GARANTIA MÍNIMA DE 12 MESES, A CONTAR DA DATA DO RECEBIMENTO DEFINITIVO. </v>
      </c>
      <c r="C41" s="54" t="str">
        <f>IF(PREENCHER!C44="","",PREENCHER!C44)</f>
        <v/>
      </c>
      <c r="D41" s="54" t="str">
        <f>IF(PREENCHER!D44="","",PREENCHER!D44)</f>
        <v/>
      </c>
      <c r="E41" s="55" t="e">
        <f>IF(PREENCHER!#REF!="","",IF(COUNTIF(PREENCHER!$X44:$Z44,PREENCHER!#REF!)=0,CONCATENATE(PREENCHER!AI44,#REF!),PREENCHER!#REF!))</f>
        <v>#REF!</v>
      </c>
      <c r="F41" s="55" t="str">
        <f>IF(PREENCHER!E44="","",IF(COUNTIF(PREENCHER!$X44:$Z44,PREENCHER!E44)=0,CONCATENATE(PREENCHER!AJ44,#REF!),PREENCHER!E44))</f>
        <v/>
      </c>
      <c r="G41" s="55" t="e">
        <f>IF(PREENCHER!#REF!="","",IF(COUNTIF(PREENCHER!$X44:$Z44,PREENCHER!#REF!)=0,CONCATENATE(PREENCHER!AK44,#REF!),PREENCHER!#REF!))</f>
        <v>#REF!</v>
      </c>
      <c r="H41" s="55" t="str">
        <f>IF(PREENCHER!G44="","",IF(COUNTIF(PREENCHER!$X44:$Z44,PREENCHER!G44)=0,CONCATENATE(PREENCHER!AL44,#REF!),PREENCHER!G44))</f>
        <v/>
      </c>
      <c r="I41" s="55" t="str">
        <f>IF(PREENCHER!H44="","",IF(COUNTIF(PREENCHER!$X44:$Z44,PREENCHER!H44)=0,CONCATENATE(PREENCHER!AM44,#REF!),PREENCHER!H44))</f>
        <v/>
      </c>
      <c r="J41" s="55" t="e">
        <f>IF(#REF!="","",IF(COUNTIF(PREENCHER!$X44:$Z44,#REF!)=0,CONCATENATE(PREENCHER!AN44,#REF!),#REF!))</f>
        <v>#REF!</v>
      </c>
      <c r="K41" s="55" t="e">
        <f>IF(PREENCHER!#REF!="","",IF(COUNTIF(PREENCHER!$X44:$Z44,PREENCHER!#REF!)=0,CONCATENATE(PREENCHER!AO44,#REF!),PREENCHER!#REF!))</f>
        <v>#REF!</v>
      </c>
      <c r="L41" s="55" t="e">
        <f>IF(PREENCHER!#REF!="","",IF(COUNTIF(PREENCHER!$X44:$Z44,PREENCHER!#REF!)=0,CONCATENATE(PREENCHER!AP44,#REF!),PREENCHER!#REF!))</f>
        <v>#REF!</v>
      </c>
      <c r="M41" s="55" t="e">
        <f>IF(PREENCHER!#REF!="","",IF(COUNTIF(PREENCHER!$X44:$Z44,PREENCHER!#REF!)=0,CONCATENATE(PREENCHER!AQ44,#REF!),PREENCHER!#REF!))</f>
        <v>#REF!</v>
      </c>
      <c r="N41" s="55" t="e">
        <f>IF(PREENCHER!#REF!="","",IF(COUNTIF(PREENCHER!$X44:$Z44,PREENCHER!#REF!)=0,CONCATENATE(PREENCHER!AR44,#REF!),PREENCHER!#REF!))</f>
        <v>#REF!</v>
      </c>
      <c r="O41" s="22" t="str">
        <f t="shared" si="5"/>
        <v/>
      </c>
      <c r="P41" s="22" t="str">
        <f t="shared" si="6"/>
        <v/>
      </c>
      <c r="Q41" s="56"/>
      <c r="R41" s="16"/>
      <c r="S41" s="22" t="str">
        <f t="shared" si="7"/>
        <v/>
      </c>
      <c r="T41" s="22" t="str">
        <f t="shared" si="8"/>
        <v/>
      </c>
      <c r="U41" s="57" t="str">
        <f t="shared" si="9"/>
        <v/>
      </c>
    </row>
    <row r="42" spans="1:21" x14ac:dyDescent="0.25">
      <c r="A42" s="54" t="str">
        <f>IF(PREENCHER!A45="","",PREENCHER!A45)</f>
        <v/>
      </c>
      <c r="B42" s="54" t="str">
        <f>IF(PREENCHER!B45="","",PREENCHER!B45)</f>
        <v>Freezer vertical, frost free, capacidade total mínima de 228 Litros, 110v, cor branca, porta reversível, painel de controle, congelamento rápido, classificação energética "A". GARANTIA MÍNIMA DE 12 MESES, A CONTAR DA DATA DO RECEBIMENTO DEFINITIVO.</v>
      </c>
      <c r="C42" s="54" t="str">
        <f>IF(PREENCHER!C45="","",PREENCHER!C45)</f>
        <v/>
      </c>
      <c r="D42" s="54" t="str">
        <f>IF(PREENCHER!D45="","",PREENCHER!D45)</f>
        <v/>
      </c>
      <c r="E42" s="55" t="e">
        <f>IF(PREENCHER!#REF!="","",IF(COUNTIF(PREENCHER!$X45:$Z45,PREENCHER!#REF!)=0,CONCATENATE(PREENCHER!AI45,#REF!),PREENCHER!#REF!))</f>
        <v>#REF!</v>
      </c>
      <c r="F42" s="55" t="str">
        <f>IF(PREENCHER!E45="","",IF(COUNTIF(PREENCHER!$X45:$Z45,PREENCHER!E45)=0,CONCATENATE(PREENCHER!AJ45,#REF!),PREENCHER!E45))</f>
        <v/>
      </c>
      <c r="G42" s="55" t="e">
        <f>IF(PREENCHER!#REF!="","",IF(COUNTIF(PREENCHER!$X45:$Z45,PREENCHER!#REF!)=0,CONCATENATE(PREENCHER!AK45,#REF!),PREENCHER!#REF!))</f>
        <v>#REF!</v>
      </c>
      <c r="H42" s="55" t="str">
        <f>IF(PREENCHER!G45="","",IF(COUNTIF(PREENCHER!$X45:$Z45,PREENCHER!G45)=0,CONCATENATE(PREENCHER!AL45,#REF!),PREENCHER!G45))</f>
        <v/>
      </c>
      <c r="I42" s="55" t="str">
        <f>IF(PREENCHER!H45="","",IF(COUNTIF(PREENCHER!$X45:$Z45,PREENCHER!H45)=0,CONCATENATE(PREENCHER!AM45,#REF!),PREENCHER!H45))</f>
        <v/>
      </c>
      <c r="J42" s="55" t="e">
        <f>IF(#REF!="","",IF(COUNTIF(PREENCHER!$X45:$Z45,#REF!)=0,CONCATENATE(PREENCHER!AN45,#REF!),#REF!))</f>
        <v>#REF!</v>
      </c>
      <c r="K42" s="55" t="e">
        <f>IF(PREENCHER!#REF!="","",IF(COUNTIF(PREENCHER!$X45:$Z45,PREENCHER!#REF!)=0,CONCATENATE(PREENCHER!AO45,#REF!),PREENCHER!#REF!))</f>
        <v>#REF!</v>
      </c>
      <c r="L42" s="55" t="e">
        <f>IF(PREENCHER!#REF!="","",IF(COUNTIF(PREENCHER!$X45:$Z45,PREENCHER!#REF!)=0,CONCATENATE(PREENCHER!AP45,#REF!),PREENCHER!#REF!))</f>
        <v>#REF!</v>
      </c>
      <c r="M42" s="55" t="e">
        <f>IF(PREENCHER!#REF!="","",IF(COUNTIF(PREENCHER!$X45:$Z45,PREENCHER!#REF!)=0,CONCATENATE(PREENCHER!AQ45,#REF!),PREENCHER!#REF!))</f>
        <v>#REF!</v>
      </c>
      <c r="N42" s="55" t="e">
        <f>IF(PREENCHER!#REF!="","",IF(COUNTIF(PREENCHER!$X45:$Z45,PREENCHER!#REF!)=0,CONCATENATE(PREENCHER!AR45,#REF!),PREENCHER!#REF!))</f>
        <v>#REF!</v>
      </c>
      <c r="O42" s="22" t="str">
        <f t="shared" si="5"/>
        <v/>
      </c>
      <c r="P42" s="22" t="str">
        <f t="shared" si="6"/>
        <v/>
      </c>
      <c r="Q42" s="56"/>
      <c r="R42" s="16"/>
      <c r="S42" s="22" t="str">
        <f t="shared" si="7"/>
        <v/>
      </c>
      <c r="T42" s="22" t="str">
        <f t="shared" si="8"/>
        <v/>
      </c>
      <c r="U42" s="57" t="str">
        <f t="shared" si="9"/>
        <v/>
      </c>
    </row>
    <row r="43" spans="1:21" x14ac:dyDescent="0.25">
      <c r="A43" s="54" t="str">
        <f>IF(PREENCHER!A46="","",PREENCHER!A46)</f>
        <v/>
      </c>
      <c r="B43" s="54" t="str">
        <f>IF(PREENCHER!B46="","",PREENCHER!B46)</f>
        <v>Máquina de lavar roupa. Tipo: tanquinho automático, capacidade mínima de 10 KG, painel mecânico, com 6 programas de lavagem, 127V.  GARANTIA MÍNIMA DE 12 MESES, A CONTAR DA DATA DO RECEBIMENTO DEFINITIVO.</v>
      </c>
      <c r="C43" s="54" t="str">
        <f>IF(PREENCHER!C46="","",PREENCHER!C46)</f>
        <v/>
      </c>
      <c r="D43" s="54" t="str">
        <f>IF(PREENCHER!D46="","",PREENCHER!D46)</f>
        <v/>
      </c>
      <c r="E43" s="55" t="e">
        <f>IF(PREENCHER!#REF!="","",IF(COUNTIF(PREENCHER!$X46:$Z46,PREENCHER!#REF!)=0,CONCATENATE(PREENCHER!AI46,#REF!),PREENCHER!#REF!))</f>
        <v>#REF!</v>
      </c>
      <c r="F43" s="55" t="str">
        <f>IF(PREENCHER!E46="","",IF(COUNTIF(PREENCHER!$X46:$Z46,PREENCHER!E46)=0,CONCATENATE(PREENCHER!AJ46,#REF!),PREENCHER!E46))</f>
        <v/>
      </c>
      <c r="G43" s="55" t="e">
        <f>IF(PREENCHER!#REF!="","",IF(COUNTIF(PREENCHER!$X46:$Z46,PREENCHER!#REF!)=0,CONCATENATE(PREENCHER!AK46,#REF!),PREENCHER!#REF!))</f>
        <v>#REF!</v>
      </c>
      <c r="H43" s="55" t="str">
        <f>IF(PREENCHER!G46="","",IF(COUNTIF(PREENCHER!$X46:$Z46,PREENCHER!G46)=0,CONCATENATE(PREENCHER!AL46,#REF!),PREENCHER!G46))</f>
        <v/>
      </c>
      <c r="I43" s="55" t="str">
        <f>IF(PREENCHER!H46="","",IF(COUNTIF(PREENCHER!$X46:$Z46,PREENCHER!H46)=0,CONCATENATE(PREENCHER!AM46,#REF!),PREENCHER!H46))</f>
        <v/>
      </c>
      <c r="J43" s="55" t="e">
        <f>IF(#REF!="","",IF(COUNTIF(PREENCHER!$X46:$Z46,#REF!)=0,CONCATENATE(PREENCHER!AN46,#REF!),#REF!))</f>
        <v>#REF!</v>
      </c>
      <c r="K43" s="55" t="e">
        <f>IF(PREENCHER!#REF!="","",IF(COUNTIF(PREENCHER!$X46:$Z46,PREENCHER!#REF!)=0,CONCATENATE(PREENCHER!AO46,#REF!),PREENCHER!#REF!))</f>
        <v>#REF!</v>
      </c>
      <c r="L43" s="55" t="e">
        <f>IF(PREENCHER!#REF!="","",IF(COUNTIF(PREENCHER!$X46:$Z46,PREENCHER!#REF!)=0,CONCATENATE(PREENCHER!AP46,#REF!),PREENCHER!#REF!))</f>
        <v>#REF!</v>
      </c>
      <c r="M43" s="55" t="e">
        <f>IF(PREENCHER!#REF!="","",IF(COUNTIF(PREENCHER!$X46:$Z46,PREENCHER!#REF!)=0,CONCATENATE(PREENCHER!AQ46,#REF!),PREENCHER!#REF!))</f>
        <v>#REF!</v>
      </c>
      <c r="N43" s="55" t="e">
        <f>IF(PREENCHER!#REF!="","",IF(COUNTIF(PREENCHER!$X46:$Z46,PREENCHER!#REF!)=0,CONCATENATE(PREENCHER!AR46,#REF!),PREENCHER!#REF!))</f>
        <v>#REF!</v>
      </c>
      <c r="O43" s="22" t="str">
        <f t="shared" si="5"/>
        <v/>
      </c>
      <c r="P43" s="22" t="str">
        <f t="shared" si="6"/>
        <v/>
      </c>
      <c r="Q43" s="56"/>
      <c r="R43" s="16"/>
      <c r="S43" s="22" t="str">
        <f t="shared" si="7"/>
        <v/>
      </c>
      <c r="T43" s="22" t="str">
        <f t="shared" si="8"/>
        <v/>
      </c>
      <c r="U43" s="57" t="str">
        <f t="shared" si="9"/>
        <v/>
      </c>
    </row>
    <row r="44" spans="1:21" x14ac:dyDescent="0.25">
      <c r="A44" s="54" t="str">
        <f>IF(PREENCHER!A47="","",PREENCHER!A47)</f>
        <v/>
      </c>
      <c r="B44" s="54" t="str">
        <f>IF(PREENCHER!B47="","",PREENCHER!B47)</f>
        <v xml:space="preserve">Forno de bancada elétrico, Inox 46L aço inoxidável, 127V. Características gerais: Especificações: Potência de 2400 W, 3 níveis: 3 Temperatura mínima 50 °C. Temperatura máxima 300 °C. Eficiência energética A. Acessórios incluídos 1 bandeja de migalhas, 1 grelha Peso e dimensões Largura 49 cm Profundidade 49 cm Altura 41.5 cm. GARANTIA MÍNIMA DE 12 MESES, A CONTAR DA DATA DO RECEBIMENTO DEFINITIVO. </v>
      </c>
      <c r="C44" s="54" t="str">
        <f>IF(PREENCHER!C47="","",PREENCHER!C47)</f>
        <v/>
      </c>
      <c r="D44" s="54" t="str">
        <f>IF(PREENCHER!D47="","",PREENCHER!D47)</f>
        <v/>
      </c>
      <c r="E44" s="55" t="e">
        <f>IF(PREENCHER!#REF!="","",IF(COUNTIF(PREENCHER!$X47:$Z47,PREENCHER!#REF!)=0,CONCATENATE(PREENCHER!AI47,#REF!),PREENCHER!#REF!))</f>
        <v>#REF!</v>
      </c>
      <c r="F44" s="55" t="str">
        <f>IF(PREENCHER!E47="","",IF(COUNTIF(PREENCHER!$X47:$Z47,PREENCHER!E47)=0,CONCATENATE(PREENCHER!AJ47,#REF!),PREENCHER!E47))</f>
        <v/>
      </c>
      <c r="G44" s="55" t="e">
        <f>IF(PREENCHER!#REF!="","",IF(COUNTIF(PREENCHER!$X47:$Z47,PREENCHER!#REF!)=0,CONCATENATE(PREENCHER!AK47,#REF!),PREENCHER!#REF!))</f>
        <v>#REF!</v>
      </c>
      <c r="H44" s="55" t="str">
        <f>IF(PREENCHER!G47="","",IF(COUNTIF(PREENCHER!$X47:$Z47,PREENCHER!G47)=0,CONCATENATE(PREENCHER!AL47,#REF!),PREENCHER!G47))</f>
        <v/>
      </c>
      <c r="I44" s="55" t="str">
        <f>IF(PREENCHER!H47="","",IF(COUNTIF(PREENCHER!$X47:$Z47,PREENCHER!H47)=0,CONCATENATE(PREENCHER!AM47,#REF!),PREENCHER!H47))</f>
        <v/>
      </c>
      <c r="J44" s="55" t="e">
        <f>IF(#REF!="","",IF(COUNTIF(PREENCHER!$X47:$Z47,#REF!)=0,CONCATENATE(PREENCHER!AN47,#REF!),#REF!))</f>
        <v>#REF!</v>
      </c>
      <c r="K44" s="55" t="e">
        <f>IF(PREENCHER!#REF!="","",IF(COUNTIF(PREENCHER!$X47:$Z47,PREENCHER!#REF!)=0,CONCATENATE(PREENCHER!AO47,#REF!),PREENCHER!#REF!))</f>
        <v>#REF!</v>
      </c>
      <c r="L44" s="55" t="e">
        <f>IF(PREENCHER!#REF!="","",IF(COUNTIF(PREENCHER!$X47:$Z47,PREENCHER!#REF!)=0,CONCATENATE(PREENCHER!AP47,#REF!),PREENCHER!#REF!))</f>
        <v>#REF!</v>
      </c>
      <c r="M44" s="55" t="e">
        <f>IF(PREENCHER!#REF!="","",IF(COUNTIF(PREENCHER!$X47:$Z47,PREENCHER!#REF!)=0,CONCATENATE(PREENCHER!AQ47,#REF!),PREENCHER!#REF!))</f>
        <v>#REF!</v>
      </c>
      <c r="N44" s="55" t="e">
        <f>IF(PREENCHER!#REF!="","",IF(COUNTIF(PREENCHER!$X47:$Z47,PREENCHER!#REF!)=0,CONCATENATE(PREENCHER!AR47,#REF!),PREENCHER!#REF!))</f>
        <v>#REF!</v>
      </c>
      <c r="O44" s="22" t="str">
        <f t="shared" si="5"/>
        <v/>
      </c>
      <c r="P44" s="22" t="str">
        <f t="shared" si="6"/>
        <v/>
      </c>
      <c r="Q44" s="56"/>
      <c r="R44" s="16"/>
      <c r="S44" s="22" t="str">
        <f t="shared" si="7"/>
        <v/>
      </c>
      <c r="T44" s="22" t="str">
        <f t="shared" si="8"/>
        <v/>
      </c>
      <c r="U44" s="57" t="str">
        <f t="shared" si="9"/>
        <v/>
      </c>
    </row>
    <row r="45" spans="1:21" x14ac:dyDescent="0.25">
      <c r="A45" s="54" t="str">
        <f>IF(PREENCHER!A48="","",PREENCHER!A48)</f>
        <v/>
      </c>
      <c r="B45" s="54" t="str">
        <f>IF(PREENCHER!B48="","",PREENCHER!B48)</f>
        <v>Freezer vertical, frost free, capacidade total mínima de 228 Litros, 110v, cor branca, porta reversível, painel de controle, congelamento rápido, classificação energética "A". GARANTIA MÍNIMA DE 12 MESES, A CONTAR DA DATA DO RECEBIMENTO DEFINITIVO.</v>
      </c>
      <c r="C45" s="54" t="str">
        <f>IF(PREENCHER!C48="","",PREENCHER!C48)</f>
        <v/>
      </c>
      <c r="D45" s="54" t="str">
        <f>IF(PREENCHER!D48="","",PREENCHER!D48)</f>
        <v/>
      </c>
      <c r="E45" s="55" t="e">
        <f>IF(PREENCHER!#REF!="","",IF(COUNTIF(PREENCHER!$X48:$Z48,PREENCHER!#REF!)=0,CONCATENATE(PREENCHER!AI48,#REF!),PREENCHER!#REF!))</f>
        <v>#REF!</v>
      </c>
      <c r="F45" s="55" t="str">
        <f>IF(PREENCHER!E48="","",IF(COUNTIF(PREENCHER!$X48:$Z48,PREENCHER!E48)=0,CONCATENATE(PREENCHER!AJ48,#REF!),PREENCHER!E48))</f>
        <v/>
      </c>
      <c r="G45" s="55" t="e">
        <f>IF(PREENCHER!#REF!="","",IF(COUNTIF(PREENCHER!$X48:$Z48,PREENCHER!#REF!)=0,CONCATENATE(PREENCHER!AK48,#REF!),PREENCHER!#REF!))</f>
        <v>#REF!</v>
      </c>
      <c r="H45" s="55" t="str">
        <f>IF(PREENCHER!G48="","",IF(COUNTIF(PREENCHER!$X48:$Z48,PREENCHER!G48)=0,CONCATENATE(PREENCHER!AL48,#REF!),PREENCHER!G48))</f>
        <v/>
      </c>
      <c r="I45" s="55" t="str">
        <f>IF(PREENCHER!H48="","",IF(COUNTIF(PREENCHER!$X48:$Z48,PREENCHER!H48)=0,CONCATENATE(PREENCHER!AM48,#REF!),PREENCHER!H48))</f>
        <v/>
      </c>
      <c r="J45" s="55" t="e">
        <f>IF(#REF!="","",IF(COUNTIF(PREENCHER!$X48:$Z48,#REF!)=0,CONCATENATE(PREENCHER!AN48,#REF!),#REF!))</f>
        <v>#REF!</v>
      </c>
      <c r="K45" s="55" t="e">
        <f>IF(PREENCHER!#REF!="","",IF(COUNTIF(PREENCHER!$X48:$Z48,PREENCHER!#REF!)=0,CONCATENATE(PREENCHER!AO48,#REF!),PREENCHER!#REF!))</f>
        <v>#REF!</v>
      </c>
      <c r="L45" s="55" t="e">
        <f>IF(PREENCHER!#REF!="","",IF(COUNTIF(PREENCHER!$X48:$Z48,PREENCHER!#REF!)=0,CONCATENATE(PREENCHER!AP48,#REF!),PREENCHER!#REF!))</f>
        <v>#REF!</v>
      </c>
      <c r="M45" s="55" t="e">
        <f>IF(PREENCHER!#REF!="","",IF(COUNTIF(PREENCHER!$X48:$Z48,PREENCHER!#REF!)=0,CONCATENATE(PREENCHER!AQ48,#REF!),PREENCHER!#REF!))</f>
        <v>#REF!</v>
      </c>
      <c r="N45" s="55" t="e">
        <f>IF(PREENCHER!#REF!="","",IF(COUNTIF(PREENCHER!$X48:$Z48,PREENCHER!#REF!)=0,CONCATENATE(PREENCHER!AR48,#REF!),PREENCHER!#REF!))</f>
        <v>#REF!</v>
      </c>
      <c r="O45" s="22" t="str">
        <f t="shared" si="5"/>
        <v/>
      </c>
      <c r="P45" s="22" t="str">
        <f t="shared" si="6"/>
        <v/>
      </c>
      <c r="Q45" s="56"/>
      <c r="R45" s="16"/>
      <c r="S45" s="22" t="str">
        <f t="shared" si="7"/>
        <v/>
      </c>
      <c r="T45" s="22" t="str">
        <f t="shared" si="8"/>
        <v/>
      </c>
      <c r="U45" s="57" t="str">
        <f t="shared" si="9"/>
        <v/>
      </c>
    </row>
    <row r="46" spans="1:21" x14ac:dyDescent="0.25">
      <c r="A46" s="54" t="str">
        <f>IF(PREENCHER!A49="","",PREENCHER!A49)</f>
        <v/>
      </c>
      <c r="B46" s="54" t="str">
        <f>IF(PREENCHER!B49="","",PREENCHER!B49)</f>
        <v>Máquina de lavar roupa. Tipo: tanquinho automático, capacidade mínima de 10 KG, painel mecânico, com 6 programas de lavagem, 127V.  GARANTIA MÍNIMA DE 12 MESES, A CONTAR DA DATA DO RECEBIMENTO DEFINITIVO.</v>
      </c>
      <c r="C46" s="54" t="str">
        <f>IF(PREENCHER!C49="","",PREENCHER!C49)</f>
        <v/>
      </c>
      <c r="D46" s="54" t="str">
        <f>IF(PREENCHER!D49="","",PREENCHER!D49)</f>
        <v/>
      </c>
      <c r="E46" s="55" t="e">
        <f>IF(PREENCHER!#REF!="","",IF(COUNTIF(PREENCHER!$X49:$Z49,PREENCHER!#REF!)=0,CONCATENATE(PREENCHER!AI49,#REF!),PREENCHER!#REF!))</f>
        <v>#REF!</v>
      </c>
      <c r="F46" s="55" t="str">
        <f>IF(PREENCHER!E49="","",IF(COUNTIF(PREENCHER!$X49:$Z49,PREENCHER!E49)=0,CONCATENATE(PREENCHER!AJ49,#REF!),PREENCHER!E49))</f>
        <v/>
      </c>
      <c r="G46" s="55" t="e">
        <f>IF(PREENCHER!#REF!="","",IF(COUNTIF(PREENCHER!$X49:$Z49,PREENCHER!#REF!)=0,CONCATENATE(PREENCHER!AK49,#REF!),PREENCHER!#REF!))</f>
        <v>#REF!</v>
      </c>
      <c r="H46" s="55" t="str">
        <f>IF(PREENCHER!G49="","",IF(COUNTIF(PREENCHER!$X49:$Z49,PREENCHER!G49)=0,CONCATENATE(PREENCHER!AL49,#REF!),PREENCHER!G49))</f>
        <v/>
      </c>
      <c r="I46" s="55" t="str">
        <f>IF(PREENCHER!H49="","",IF(COUNTIF(PREENCHER!$X49:$Z49,PREENCHER!H49)=0,CONCATENATE(PREENCHER!AM49,#REF!),PREENCHER!H49))</f>
        <v/>
      </c>
      <c r="J46" s="55" t="e">
        <f>IF(#REF!="","",IF(COUNTIF(PREENCHER!$X49:$Z49,#REF!)=0,CONCATENATE(PREENCHER!AN49,#REF!),#REF!))</f>
        <v>#REF!</v>
      </c>
      <c r="K46" s="55" t="e">
        <f>IF(PREENCHER!#REF!="","",IF(COUNTIF(PREENCHER!$X49:$Z49,PREENCHER!#REF!)=0,CONCATENATE(PREENCHER!AO49,#REF!),PREENCHER!#REF!))</f>
        <v>#REF!</v>
      </c>
      <c r="L46" s="55" t="e">
        <f>IF(PREENCHER!#REF!="","",IF(COUNTIF(PREENCHER!$X49:$Z49,PREENCHER!#REF!)=0,CONCATENATE(PREENCHER!AP49,#REF!),PREENCHER!#REF!))</f>
        <v>#REF!</v>
      </c>
      <c r="M46" s="55" t="e">
        <f>IF(PREENCHER!#REF!="","",IF(COUNTIF(PREENCHER!$X49:$Z49,PREENCHER!#REF!)=0,CONCATENATE(PREENCHER!AQ49,#REF!),PREENCHER!#REF!))</f>
        <v>#REF!</v>
      </c>
      <c r="N46" s="55" t="e">
        <f>IF(PREENCHER!#REF!="","",IF(COUNTIF(PREENCHER!$X49:$Z49,PREENCHER!#REF!)=0,CONCATENATE(PREENCHER!AR49,#REF!),PREENCHER!#REF!))</f>
        <v>#REF!</v>
      </c>
      <c r="O46" s="22" t="str">
        <f t="shared" si="5"/>
        <v/>
      </c>
      <c r="P46" s="22" t="str">
        <f t="shared" si="6"/>
        <v/>
      </c>
      <c r="Q46" s="56"/>
      <c r="R46" s="16"/>
      <c r="S46" s="22" t="str">
        <f t="shared" si="7"/>
        <v/>
      </c>
      <c r="T46" s="22" t="str">
        <f t="shared" si="8"/>
        <v/>
      </c>
      <c r="U46" s="57" t="str">
        <f t="shared" si="9"/>
        <v/>
      </c>
    </row>
    <row r="47" spans="1:21" x14ac:dyDescent="0.25">
      <c r="A47" s="54" t="str">
        <f>IF(PREENCHER!A50="","",PREENCHER!A50)</f>
        <v/>
      </c>
      <c r="B47" s="54" t="str">
        <f>IF(PREENCHER!B50="","",PREENCHER!B50)</f>
        <v xml:space="preserve">Forno de bancada elétrico, Inox 46L aço inoxidável, 127V. Características gerais: Especificações: Potência de 2400 W, 3 níveis: 3 Temperatura mínima 50 °C. Temperatura máxima 300 °C. Eficiência energética A. Acessórios incluídos 1 bandeja de migalhas, 1 grelha Peso e dimensões Largura 49 cm Profundidade 49 cm Altura 41.5 cm. GARANTIA MÍNIMA DE 12 MESES, A CONTAR DA DATA DO RECEBIMENTO DEFINITIVO. </v>
      </c>
      <c r="C47" s="54" t="str">
        <f>IF(PREENCHER!C50="","",PREENCHER!C50)</f>
        <v/>
      </c>
      <c r="D47" s="54" t="str">
        <f>IF(PREENCHER!D50="","",PREENCHER!D50)</f>
        <v/>
      </c>
      <c r="E47" s="55" t="e">
        <f>IF(PREENCHER!#REF!="","",IF(COUNTIF(PREENCHER!$X50:$Z50,PREENCHER!#REF!)=0,CONCATENATE(PREENCHER!AI50,#REF!),PREENCHER!#REF!))</f>
        <v>#REF!</v>
      </c>
      <c r="F47" s="55" t="str">
        <f>IF(PREENCHER!E50="","",IF(COUNTIF(PREENCHER!$X50:$Z50,PREENCHER!E50)=0,CONCATENATE(PREENCHER!AJ50,#REF!),PREENCHER!E50))</f>
        <v/>
      </c>
      <c r="G47" s="55" t="e">
        <f>IF(PREENCHER!#REF!="","",IF(COUNTIF(PREENCHER!$X50:$Z50,PREENCHER!#REF!)=0,CONCATENATE(PREENCHER!AK50,#REF!),PREENCHER!#REF!))</f>
        <v>#REF!</v>
      </c>
      <c r="H47" s="55" t="str">
        <f>IF(PREENCHER!G50="","",IF(COUNTIF(PREENCHER!$X50:$Z50,PREENCHER!G50)=0,CONCATENATE(PREENCHER!AL50,#REF!),PREENCHER!G50))</f>
        <v/>
      </c>
      <c r="I47" s="55" t="str">
        <f>IF(PREENCHER!H50="","",IF(COUNTIF(PREENCHER!$X50:$Z50,PREENCHER!H50)=0,CONCATENATE(PREENCHER!AM50,#REF!),PREENCHER!H50))</f>
        <v/>
      </c>
      <c r="J47" s="55" t="e">
        <f>IF(#REF!="","",IF(COUNTIF(PREENCHER!$X50:$Z50,#REF!)=0,CONCATENATE(PREENCHER!AN50,#REF!),#REF!))</f>
        <v>#REF!</v>
      </c>
      <c r="K47" s="55" t="e">
        <f>IF(PREENCHER!#REF!="","",IF(COUNTIF(PREENCHER!$X50:$Z50,PREENCHER!#REF!)=0,CONCATENATE(PREENCHER!AO50,#REF!),PREENCHER!#REF!))</f>
        <v>#REF!</v>
      </c>
      <c r="L47" s="55" t="e">
        <f>IF(PREENCHER!#REF!="","",IF(COUNTIF(PREENCHER!$X50:$Z50,PREENCHER!#REF!)=0,CONCATENATE(PREENCHER!AP50,#REF!),PREENCHER!#REF!))</f>
        <v>#REF!</v>
      </c>
      <c r="M47" s="55" t="e">
        <f>IF(PREENCHER!#REF!="","",IF(COUNTIF(PREENCHER!$X50:$Z50,PREENCHER!#REF!)=0,CONCATENATE(PREENCHER!AQ50,#REF!),PREENCHER!#REF!))</f>
        <v>#REF!</v>
      </c>
      <c r="N47" s="55" t="e">
        <f>IF(PREENCHER!#REF!="","",IF(COUNTIF(PREENCHER!$X50:$Z50,PREENCHER!#REF!)=0,CONCATENATE(PREENCHER!AR50,#REF!),PREENCHER!#REF!))</f>
        <v>#REF!</v>
      </c>
      <c r="O47" s="22" t="str">
        <f t="shared" si="5"/>
        <v/>
      </c>
      <c r="P47" s="22" t="str">
        <f t="shared" si="6"/>
        <v/>
      </c>
      <c r="Q47" s="56"/>
      <c r="R47" s="16"/>
      <c r="S47" s="22" t="str">
        <f t="shared" si="7"/>
        <v/>
      </c>
      <c r="T47" s="22" t="str">
        <f t="shared" si="8"/>
        <v/>
      </c>
      <c r="U47" s="57" t="str">
        <f t="shared" si="9"/>
        <v/>
      </c>
    </row>
    <row r="48" spans="1:21" x14ac:dyDescent="0.25">
      <c r="A48" s="54" t="str">
        <f>IF(PREENCHER!A51="","",PREENCHER!A51)</f>
        <v/>
      </c>
      <c r="B48" s="54" t="str">
        <f>IF(PREENCHER!B51="","",PREENCHER!B51)</f>
        <v>Freezer vertical, frost free, capacidade total mínima de 228 Litros, 110v, cor branca, porta reversível, painel de controle, congelamento rápido, classificação energética "A". GARANTIA MÍNIMA DE 12 MESES, A CONTAR DA DATA DO RECEBIMENTO DEFINITIVO.</v>
      </c>
      <c r="C48" s="54" t="str">
        <f>IF(PREENCHER!C51="","",PREENCHER!C51)</f>
        <v/>
      </c>
      <c r="D48" s="54" t="str">
        <f>IF(PREENCHER!D51="","",PREENCHER!D51)</f>
        <v/>
      </c>
      <c r="E48" s="55" t="e">
        <f>IF(PREENCHER!#REF!="","",IF(COUNTIF(PREENCHER!$X51:$Z51,PREENCHER!#REF!)=0,CONCATENATE(PREENCHER!AI51,#REF!),PREENCHER!#REF!))</f>
        <v>#REF!</v>
      </c>
      <c r="F48" s="55" t="str">
        <f>IF(PREENCHER!E51="","",IF(COUNTIF(PREENCHER!$X51:$Z51,PREENCHER!E51)=0,CONCATENATE(PREENCHER!AJ51,#REF!),PREENCHER!E51))</f>
        <v/>
      </c>
      <c r="G48" s="55" t="e">
        <f>IF(PREENCHER!#REF!="","",IF(COUNTIF(PREENCHER!$X51:$Z51,PREENCHER!#REF!)=0,CONCATENATE(PREENCHER!AK51,#REF!),PREENCHER!#REF!))</f>
        <v>#REF!</v>
      </c>
      <c r="H48" s="55" t="str">
        <f>IF(PREENCHER!G51="","",IF(COUNTIF(PREENCHER!$X51:$Z51,PREENCHER!G51)=0,CONCATENATE(PREENCHER!AL51,#REF!),PREENCHER!G51))</f>
        <v/>
      </c>
      <c r="I48" s="55" t="str">
        <f>IF(PREENCHER!H51="","",IF(COUNTIF(PREENCHER!$X51:$Z51,PREENCHER!H51)=0,CONCATENATE(PREENCHER!AM51,#REF!),PREENCHER!H51))</f>
        <v/>
      </c>
      <c r="J48" s="55" t="e">
        <f>IF(#REF!="","",IF(COUNTIF(PREENCHER!$X51:$Z51,#REF!)=0,CONCATENATE(PREENCHER!AN51,#REF!),#REF!))</f>
        <v>#REF!</v>
      </c>
      <c r="K48" s="55" t="e">
        <f>IF(PREENCHER!#REF!="","",IF(COUNTIF(PREENCHER!$X51:$Z51,PREENCHER!#REF!)=0,CONCATENATE(PREENCHER!AO51,#REF!),PREENCHER!#REF!))</f>
        <v>#REF!</v>
      </c>
      <c r="L48" s="55" t="e">
        <f>IF(PREENCHER!#REF!="","",IF(COUNTIF(PREENCHER!$X51:$Z51,PREENCHER!#REF!)=0,CONCATENATE(PREENCHER!AP51,#REF!),PREENCHER!#REF!))</f>
        <v>#REF!</v>
      </c>
      <c r="M48" s="55" t="e">
        <f>IF(PREENCHER!#REF!="","",IF(COUNTIF(PREENCHER!$X51:$Z51,PREENCHER!#REF!)=0,CONCATENATE(PREENCHER!AQ51,#REF!),PREENCHER!#REF!))</f>
        <v>#REF!</v>
      </c>
      <c r="N48" s="55" t="e">
        <f>IF(PREENCHER!#REF!="","",IF(COUNTIF(PREENCHER!$X51:$Z51,PREENCHER!#REF!)=0,CONCATENATE(PREENCHER!AR51,#REF!),PREENCHER!#REF!))</f>
        <v>#REF!</v>
      </c>
      <c r="O48" s="22" t="str">
        <f t="shared" si="5"/>
        <v/>
      </c>
      <c r="P48" s="22" t="str">
        <f t="shared" si="6"/>
        <v/>
      </c>
      <c r="Q48" s="56"/>
      <c r="R48" s="16"/>
      <c r="S48" s="22" t="str">
        <f t="shared" si="7"/>
        <v/>
      </c>
      <c r="T48" s="22" t="str">
        <f t="shared" si="8"/>
        <v/>
      </c>
      <c r="U48" s="57" t="str">
        <f t="shared" si="9"/>
        <v/>
      </c>
    </row>
    <row r="49" spans="1:21" x14ac:dyDescent="0.25">
      <c r="A49" s="54" t="str">
        <f>IF(PREENCHER!A52="","",PREENCHER!A52)</f>
        <v/>
      </c>
      <c r="B49" s="54" t="str">
        <f>IF(PREENCHER!B52="","",PREENCHER!B52)</f>
        <v>Máquina de lavar roupa. Tipo: tanquinho automático, capacidade mínima de 10 KG, painel mecânico, com 6 programas de lavagem, 127V.  GARANTIA MÍNIMA DE 12 MESES, A CONTAR DA DATA DO RECEBIMENTO DEFINITIVO.</v>
      </c>
      <c r="C49" s="54" t="str">
        <f>IF(PREENCHER!C52="","",PREENCHER!C52)</f>
        <v/>
      </c>
      <c r="D49" s="54" t="str">
        <f>IF(PREENCHER!D52="","",PREENCHER!D52)</f>
        <v/>
      </c>
      <c r="E49" s="55" t="e">
        <f>IF(PREENCHER!#REF!="","",IF(COUNTIF(PREENCHER!$X52:$Z52,PREENCHER!#REF!)=0,CONCATENATE(PREENCHER!AI52,#REF!),PREENCHER!#REF!))</f>
        <v>#REF!</v>
      </c>
      <c r="F49" s="55" t="str">
        <f>IF(PREENCHER!E52="","",IF(COUNTIF(PREENCHER!$X52:$Z52,PREENCHER!E52)=0,CONCATENATE(PREENCHER!AJ52,#REF!),PREENCHER!E52))</f>
        <v/>
      </c>
      <c r="G49" s="55" t="e">
        <f>IF(PREENCHER!#REF!="","",IF(COUNTIF(PREENCHER!$X52:$Z52,PREENCHER!#REF!)=0,CONCATENATE(PREENCHER!AK52,#REF!),PREENCHER!#REF!))</f>
        <v>#REF!</v>
      </c>
      <c r="H49" s="55" t="str">
        <f>IF(PREENCHER!G52="","",IF(COUNTIF(PREENCHER!$X52:$Z52,PREENCHER!G52)=0,CONCATENATE(PREENCHER!AL52,#REF!),PREENCHER!G52))</f>
        <v/>
      </c>
      <c r="I49" s="55" t="str">
        <f>IF(PREENCHER!H52="","",IF(COUNTIF(PREENCHER!$X52:$Z52,PREENCHER!H52)=0,CONCATENATE(PREENCHER!AM52,#REF!),PREENCHER!H52))</f>
        <v/>
      </c>
      <c r="J49" s="55" t="e">
        <f>IF(#REF!="","",IF(COUNTIF(PREENCHER!$X52:$Z52,#REF!)=0,CONCATENATE(PREENCHER!AN52,#REF!),#REF!))</f>
        <v>#REF!</v>
      </c>
      <c r="K49" s="55" t="e">
        <f>IF(PREENCHER!#REF!="","",IF(COUNTIF(PREENCHER!$X52:$Z52,PREENCHER!#REF!)=0,CONCATENATE(PREENCHER!AO52,#REF!),PREENCHER!#REF!))</f>
        <v>#REF!</v>
      </c>
      <c r="L49" s="55" t="e">
        <f>IF(PREENCHER!#REF!="","",IF(COUNTIF(PREENCHER!$X52:$Z52,PREENCHER!#REF!)=0,CONCATENATE(PREENCHER!AP52,#REF!),PREENCHER!#REF!))</f>
        <v>#REF!</v>
      </c>
      <c r="M49" s="55" t="e">
        <f>IF(PREENCHER!#REF!="","",IF(COUNTIF(PREENCHER!$X52:$Z52,PREENCHER!#REF!)=0,CONCATENATE(PREENCHER!AQ52,#REF!),PREENCHER!#REF!))</f>
        <v>#REF!</v>
      </c>
      <c r="N49" s="55" t="e">
        <f>IF(PREENCHER!#REF!="","",IF(COUNTIF(PREENCHER!$X52:$Z52,PREENCHER!#REF!)=0,CONCATENATE(PREENCHER!AR52,#REF!),PREENCHER!#REF!))</f>
        <v>#REF!</v>
      </c>
      <c r="O49" s="22" t="str">
        <f t="shared" si="5"/>
        <v/>
      </c>
      <c r="P49" s="22" t="str">
        <f t="shared" si="6"/>
        <v/>
      </c>
      <c r="Q49" s="56"/>
      <c r="R49" s="16"/>
      <c r="S49" s="22" t="str">
        <f t="shared" si="7"/>
        <v/>
      </c>
      <c r="T49" s="22" t="str">
        <f t="shared" si="8"/>
        <v/>
      </c>
      <c r="U49" s="57" t="str">
        <f t="shared" si="9"/>
        <v/>
      </c>
    </row>
    <row r="50" spans="1:21" x14ac:dyDescent="0.25">
      <c r="A50" s="54" t="str">
        <f>IF(PREENCHER!A53="","",PREENCHER!A53)</f>
        <v/>
      </c>
      <c r="B50" s="54" t="str">
        <f>IF(PREENCHER!B53="","",PREENCHER!B53)</f>
        <v xml:space="preserve">Forno de bancada elétrico, Inox 46L aço inoxidável, 127V. Características gerais: Especificações: Potência de 2400 W, 3 níveis: 3 Temperatura mínima 50 °C. Temperatura máxima 300 °C. Eficiência energética A. Acessórios incluídos 1 bandeja de migalhas, 1 grelha Peso e dimensões Largura 49 cm Profundidade 49 cm Altura 41.5 cm. GARANTIA MÍNIMA DE 12 MESES, A CONTAR DA DATA DO RECEBIMENTO DEFINITIVO. </v>
      </c>
      <c r="C50" s="54" t="str">
        <f>IF(PREENCHER!C53="","",PREENCHER!C53)</f>
        <v/>
      </c>
      <c r="D50" s="54" t="str">
        <f>IF(PREENCHER!D53="","",PREENCHER!D53)</f>
        <v/>
      </c>
      <c r="E50" s="55" t="e">
        <f>IF(PREENCHER!#REF!="","",IF(COUNTIF(PREENCHER!$X53:$Z53,PREENCHER!#REF!)=0,CONCATENATE(PREENCHER!AI53,#REF!),PREENCHER!#REF!))</f>
        <v>#REF!</v>
      </c>
      <c r="F50" s="55" t="str">
        <f>IF(PREENCHER!E53="","",IF(COUNTIF(PREENCHER!$X53:$Z53,PREENCHER!E53)=0,CONCATENATE(PREENCHER!AJ53,#REF!),PREENCHER!E53))</f>
        <v/>
      </c>
      <c r="G50" s="55" t="e">
        <f>IF(PREENCHER!#REF!="","",IF(COUNTIF(PREENCHER!$X53:$Z53,PREENCHER!#REF!)=0,CONCATENATE(PREENCHER!AK53,#REF!),PREENCHER!#REF!))</f>
        <v>#REF!</v>
      </c>
      <c r="H50" s="55" t="str">
        <f>IF(PREENCHER!G53="","",IF(COUNTIF(PREENCHER!$X53:$Z53,PREENCHER!G53)=0,CONCATENATE(PREENCHER!AL53,#REF!),PREENCHER!G53))</f>
        <v/>
      </c>
      <c r="I50" s="55" t="str">
        <f>IF(PREENCHER!H53="","",IF(COUNTIF(PREENCHER!$X53:$Z53,PREENCHER!H53)=0,CONCATENATE(PREENCHER!AM53,#REF!),PREENCHER!H53))</f>
        <v/>
      </c>
      <c r="J50" s="55" t="e">
        <f>IF(#REF!="","",IF(COUNTIF(PREENCHER!$X53:$Z53,#REF!)=0,CONCATENATE(PREENCHER!AN53,#REF!),#REF!))</f>
        <v>#REF!</v>
      </c>
      <c r="K50" s="55" t="e">
        <f>IF(PREENCHER!#REF!="","",IF(COUNTIF(PREENCHER!$X53:$Z53,PREENCHER!#REF!)=0,CONCATENATE(PREENCHER!AO53,#REF!),PREENCHER!#REF!))</f>
        <v>#REF!</v>
      </c>
      <c r="L50" s="55" t="e">
        <f>IF(PREENCHER!#REF!="","",IF(COUNTIF(PREENCHER!$X53:$Z53,PREENCHER!#REF!)=0,CONCATENATE(PREENCHER!AP53,#REF!),PREENCHER!#REF!))</f>
        <v>#REF!</v>
      </c>
      <c r="M50" s="55" t="e">
        <f>IF(PREENCHER!#REF!="","",IF(COUNTIF(PREENCHER!$X53:$Z53,PREENCHER!#REF!)=0,CONCATENATE(PREENCHER!AQ53,#REF!),PREENCHER!#REF!))</f>
        <v>#REF!</v>
      </c>
      <c r="N50" s="55" t="e">
        <f>IF(PREENCHER!#REF!="","",IF(COUNTIF(PREENCHER!$X53:$Z53,PREENCHER!#REF!)=0,CONCATENATE(PREENCHER!AR53,#REF!),PREENCHER!#REF!))</f>
        <v>#REF!</v>
      </c>
      <c r="O50" s="22" t="str">
        <f t="shared" si="5"/>
        <v/>
      </c>
      <c r="P50" s="22" t="str">
        <f t="shared" si="6"/>
        <v/>
      </c>
      <c r="Q50" s="56"/>
      <c r="R50" s="16"/>
      <c r="S50" s="22" t="str">
        <f t="shared" si="7"/>
        <v/>
      </c>
      <c r="T50" s="22" t="str">
        <f t="shared" si="8"/>
        <v/>
      </c>
      <c r="U50" s="57" t="str">
        <f t="shared" si="9"/>
        <v/>
      </c>
    </row>
    <row r="51" spans="1:21" x14ac:dyDescent="0.25">
      <c r="A51" s="54" t="str">
        <f>IF(PREENCHER!A54="","",PREENCHER!A54)</f>
        <v/>
      </c>
      <c r="B51" s="54" t="str">
        <f>IF(PREENCHER!B54="","",PREENCHER!B54)</f>
        <v>Freezer vertical, frost free, capacidade total mínima de 228 Litros, 110v, cor branca, porta reversível, painel de controle, congelamento rápido, classificação energética "A". GARANTIA MÍNIMA DE 12 MESES, A CONTAR DA DATA DO RECEBIMENTO DEFINITIVO.</v>
      </c>
      <c r="C51" s="54" t="str">
        <f>IF(PREENCHER!C54="","",PREENCHER!C54)</f>
        <v/>
      </c>
      <c r="D51" s="54" t="str">
        <f>IF(PREENCHER!D54="","",PREENCHER!D54)</f>
        <v/>
      </c>
      <c r="E51" s="55" t="e">
        <f>IF(PREENCHER!#REF!="","",IF(COUNTIF(PREENCHER!$X54:$Z54,PREENCHER!#REF!)=0,CONCATENATE(PREENCHER!AI54,#REF!),PREENCHER!#REF!))</f>
        <v>#REF!</v>
      </c>
      <c r="F51" s="55" t="str">
        <f>IF(PREENCHER!E54="","",IF(COUNTIF(PREENCHER!$X54:$Z54,PREENCHER!E54)=0,CONCATENATE(PREENCHER!AJ54,#REF!),PREENCHER!E54))</f>
        <v/>
      </c>
      <c r="G51" s="55" t="e">
        <f>IF(PREENCHER!#REF!="","",IF(COUNTIF(PREENCHER!$X54:$Z54,PREENCHER!#REF!)=0,CONCATENATE(PREENCHER!AK54,#REF!),PREENCHER!#REF!))</f>
        <v>#REF!</v>
      </c>
      <c r="H51" s="55" t="str">
        <f>IF(PREENCHER!G54="","",IF(COUNTIF(PREENCHER!$X54:$Z54,PREENCHER!G54)=0,CONCATENATE(PREENCHER!AL54,#REF!),PREENCHER!G54))</f>
        <v/>
      </c>
      <c r="I51" s="55" t="str">
        <f>IF(PREENCHER!H54="","",IF(COUNTIF(PREENCHER!$X54:$Z54,PREENCHER!H54)=0,CONCATENATE(PREENCHER!AM54,#REF!),PREENCHER!H54))</f>
        <v/>
      </c>
      <c r="J51" s="55" t="e">
        <f>IF(#REF!="","",IF(COUNTIF(PREENCHER!$X54:$Z54,#REF!)=0,CONCATENATE(PREENCHER!AN54,#REF!),#REF!))</f>
        <v>#REF!</v>
      </c>
      <c r="K51" s="55" t="e">
        <f>IF(PREENCHER!#REF!="","",IF(COUNTIF(PREENCHER!$X54:$Z54,PREENCHER!#REF!)=0,CONCATENATE(PREENCHER!AO54,#REF!),PREENCHER!#REF!))</f>
        <v>#REF!</v>
      </c>
      <c r="L51" s="55" t="e">
        <f>IF(PREENCHER!#REF!="","",IF(COUNTIF(PREENCHER!$X54:$Z54,PREENCHER!#REF!)=0,CONCATENATE(PREENCHER!AP54,#REF!),PREENCHER!#REF!))</f>
        <v>#REF!</v>
      </c>
      <c r="M51" s="55" t="e">
        <f>IF(PREENCHER!#REF!="","",IF(COUNTIF(PREENCHER!$X54:$Z54,PREENCHER!#REF!)=0,CONCATENATE(PREENCHER!AQ54,#REF!),PREENCHER!#REF!))</f>
        <v>#REF!</v>
      </c>
      <c r="N51" s="55" t="e">
        <f>IF(PREENCHER!#REF!="","",IF(COUNTIF(PREENCHER!$X54:$Z54,PREENCHER!#REF!)=0,CONCATENATE(PREENCHER!AR54,#REF!),PREENCHER!#REF!))</f>
        <v>#REF!</v>
      </c>
      <c r="O51" s="22" t="str">
        <f t="shared" si="5"/>
        <v/>
      </c>
      <c r="P51" s="22" t="str">
        <f t="shared" si="6"/>
        <v/>
      </c>
      <c r="Q51" s="56"/>
      <c r="R51" s="16"/>
      <c r="S51" s="22" t="str">
        <f t="shared" si="7"/>
        <v/>
      </c>
      <c r="T51" s="22" t="str">
        <f t="shared" si="8"/>
        <v/>
      </c>
      <c r="U51" s="57" t="str">
        <f t="shared" si="9"/>
        <v/>
      </c>
    </row>
    <row r="52" spans="1:21" x14ac:dyDescent="0.25">
      <c r="A52" s="54" t="str">
        <f>IF(PREENCHER!A55="","",PREENCHER!A55)</f>
        <v/>
      </c>
      <c r="B52" s="54" t="str">
        <f>IF(PREENCHER!B55="","",PREENCHER!B55)</f>
        <v>Máquina de lavar roupa. Tipo: tanquinho automático, capacidade mínima de 10 KG, painel mecânico, com 6 programas de lavagem, 127V.  GARANTIA MÍNIMA DE 12 MESES, A CONTAR DA DATA DO RECEBIMENTO DEFINITIVO.</v>
      </c>
      <c r="C52" s="54" t="str">
        <f>IF(PREENCHER!C55="","",PREENCHER!C55)</f>
        <v/>
      </c>
      <c r="D52" s="54" t="str">
        <f>IF(PREENCHER!D55="","",PREENCHER!D55)</f>
        <v/>
      </c>
      <c r="E52" s="55" t="e">
        <f>IF(PREENCHER!#REF!="","",IF(COUNTIF(PREENCHER!$X55:$Z55,PREENCHER!#REF!)=0,CONCATENATE(PREENCHER!AI55,#REF!),PREENCHER!#REF!))</f>
        <v>#REF!</v>
      </c>
      <c r="F52" s="55" t="str">
        <f>IF(PREENCHER!E55="","",IF(COUNTIF(PREENCHER!$X55:$Z55,PREENCHER!E55)=0,CONCATENATE(PREENCHER!AJ55,#REF!),PREENCHER!E55))</f>
        <v/>
      </c>
      <c r="G52" s="55" t="e">
        <f>IF(PREENCHER!#REF!="","",IF(COUNTIF(PREENCHER!$X55:$Z55,PREENCHER!#REF!)=0,CONCATENATE(PREENCHER!AK55,#REF!),PREENCHER!#REF!))</f>
        <v>#REF!</v>
      </c>
      <c r="H52" s="55" t="str">
        <f>IF(PREENCHER!G55="","",IF(COUNTIF(PREENCHER!$X55:$Z55,PREENCHER!G55)=0,CONCATENATE(PREENCHER!AL55,#REF!),PREENCHER!G55))</f>
        <v/>
      </c>
      <c r="I52" s="55" t="str">
        <f>IF(PREENCHER!H55="","",IF(COUNTIF(PREENCHER!$X55:$Z55,PREENCHER!H55)=0,CONCATENATE(PREENCHER!AM55,#REF!),PREENCHER!H55))</f>
        <v/>
      </c>
      <c r="J52" s="55" t="e">
        <f>IF(#REF!="","",IF(COUNTIF(PREENCHER!$X55:$Z55,#REF!)=0,CONCATENATE(PREENCHER!AN55,#REF!),#REF!))</f>
        <v>#REF!</v>
      </c>
      <c r="K52" s="55" t="e">
        <f>IF(PREENCHER!#REF!="","",IF(COUNTIF(PREENCHER!$X55:$Z55,PREENCHER!#REF!)=0,CONCATENATE(PREENCHER!AO55,#REF!),PREENCHER!#REF!))</f>
        <v>#REF!</v>
      </c>
      <c r="L52" s="55" t="e">
        <f>IF(PREENCHER!#REF!="","",IF(COUNTIF(PREENCHER!$X55:$Z55,PREENCHER!#REF!)=0,CONCATENATE(PREENCHER!AP55,#REF!),PREENCHER!#REF!))</f>
        <v>#REF!</v>
      </c>
      <c r="M52" s="55" t="e">
        <f>IF(PREENCHER!#REF!="","",IF(COUNTIF(PREENCHER!$X55:$Z55,PREENCHER!#REF!)=0,CONCATENATE(PREENCHER!AQ55,#REF!),PREENCHER!#REF!))</f>
        <v>#REF!</v>
      </c>
      <c r="N52" s="55" t="e">
        <f>IF(PREENCHER!#REF!="","",IF(COUNTIF(PREENCHER!$X55:$Z55,PREENCHER!#REF!)=0,CONCATENATE(PREENCHER!AR55,#REF!),PREENCHER!#REF!))</f>
        <v>#REF!</v>
      </c>
      <c r="O52" s="22" t="str">
        <f t="shared" si="5"/>
        <v/>
      </c>
      <c r="P52" s="22" t="str">
        <f t="shared" si="6"/>
        <v/>
      </c>
      <c r="Q52" s="56"/>
      <c r="R52" s="16"/>
      <c r="S52" s="22" t="str">
        <f t="shared" si="7"/>
        <v/>
      </c>
      <c r="T52" s="22" t="str">
        <f t="shared" si="8"/>
        <v/>
      </c>
      <c r="U52" s="57" t="str">
        <f t="shared" si="9"/>
        <v/>
      </c>
    </row>
    <row r="53" spans="1:21" x14ac:dyDescent="0.25">
      <c r="A53" s="54" t="str">
        <f>IF(PREENCHER!A56="","",PREENCHER!A56)</f>
        <v/>
      </c>
      <c r="B53" s="54" t="str">
        <f>IF(PREENCHER!B56="","",PREENCHER!B56)</f>
        <v xml:space="preserve">Forno de bancada elétrico, Inox 46L aço inoxidável, 127V. Características gerais: Especificações: Potência de 2400 W, 3 níveis: 3 Temperatura mínima 50 °C. Temperatura máxima 300 °C. Eficiência energética A. Acessórios incluídos 1 bandeja de migalhas, 1 grelha Peso e dimensões Largura 49 cm Profundidade 49 cm Altura 41.5 cm. GARANTIA MÍNIMA DE 12 MESES, A CONTAR DA DATA DO RECEBIMENTO DEFINITIVO. </v>
      </c>
      <c r="C53" s="54" t="str">
        <f>IF(PREENCHER!C56="","",PREENCHER!C56)</f>
        <v/>
      </c>
      <c r="D53" s="54" t="str">
        <f>IF(PREENCHER!D56="","",PREENCHER!D56)</f>
        <v/>
      </c>
      <c r="E53" s="55" t="e">
        <f>IF(PREENCHER!#REF!="","",IF(COUNTIF(PREENCHER!$X56:$Z56,PREENCHER!#REF!)=0,CONCATENATE(PREENCHER!AI56,#REF!),PREENCHER!#REF!))</f>
        <v>#REF!</v>
      </c>
      <c r="F53" s="55" t="str">
        <f>IF(PREENCHER!E56="","",IF(COUNTIF(PREENCHER!$X56:$Z56,PREENCHER!E56)=0,CONCATENATE(PREENCHER!AJ56,#REF!),PREENCHER!E56))</f>
        <v/>
      </c>
      <c r="G53" s="55" t="e">
        <f>IF(PREENCHER!#REF!="","",IF(COUNTIF(PREENCHER!$X56:$Z56,PREENCHER!#REF!)=0,CONCATENATE(PREENCHER!AK56,#REF!),PREENCHER!#REF!))</f>
        <v>#REF!</v>
      </c>
      <c r="H53" s="55" t="str">
        <f>IF(PREENCHER!G56="","",IF(COUNTIF(PREENCHER!$X56:$Z56,PREENCHER!G56)=0,CONCATENATE(PREENCHER!AL56,#REF!),PREENCHER!G56))</f>
        <v/>
      </c>
      <c r="I53" s="55" t="str">
        <f>IF(PREENCHER!H56="","",IF(COUNTIF(PREENCHER!$X56:$Z56,PREENCHER!H56)=0,CONCATENATE(PREENCHER!AM56,#REF!),PREENCHER!H56))</f>
        <v/>
      </c>
      <c r="J53" s="55" t="e">
        <f>IF(#REF!="","",IF(COUNTIF(PREENCHER!$X56:$Z56,#REF!)=0,CONCATENATE(PREENCHER!AN56,#REF!),#REF!))</f>
        <v>#REF!</v>
      </c>
      <c r="K53" s="55" t="e">
        <f>IF(PREENCHER!#REF!="","",IF(COUNTIF(PREENCHER!$X56:$Z56,PREENCHER!#REF!)=0,CONCATENATE(PREENCHER!AO56,#REF!),PREENCHER!#REF!))</f>
        <v>#REF!</v>
      </c>
      <c r="L53" s="55" t="e">
        <f>IF(PREENCHER!#REF!="","",IF(COUNTIF(PREENCHER!$X56:$Z56,PREENCHER!#REF!)=0,CONCATENATE(PREENCHER!AP56,#REF!),PREENCHER!#REF!))</f>
        <v>#REF!</v>
      </c>
      <c r="M53" s="55" t="e">
        <f>IF(PREENCHER!#REF!="","",IF(COUNTIF(PREENCHER!$X56:$Z56,PREENCHER!#REF!)=0,CONCATENATE(PREENCHER!AQ56,#REF!),PREENCHER!#REF!))</f>
        <v>#REF!</v>
      </c>
      <c r="N53" s="55" t="e">
        <f>IF(PREENCHER!#REF!="","",IF(COUNTIF(PREENCHER!$X56:$Z56,PREENCHER!#REF!)=0,CONCATENATE(PREENCHER!AR56,#REF!),PREENCHER!#REF!))</f>
        <v>#REF!</v>
      </c>
      <c r="O53" s="22" t="str">
        <f t="shared" si="5"/>
        <v/>
      </c>
      <c r="P53" s="22" t="str">
        <f t="shared" si="6"/>
        <v/>
      </c>
      <c r="Q53" s="56"/>
      <c r="R53" s="16"/>
      <c r="S53" s="22" t="str">
        <f t="shared" si="7"/>
        <v/>
      </c>
      <c r="T53" s="22" t="str">
        <f t="shared" si="8"/>
        <v/>
      </c>
      <c r="U53" s="57" t="str">
        <f t="shared" si="9"/>
        <v/>
      </c>
    </row>
    <row r="54" spans="1:21" x14ac:dyDescent="0.25">
      <c r="A54" s="54" t="str">
        <f>IF(PREENCHER!A57="","",PREENCHER!A57)</f>
        <v/>
      </c>
      <c r="B54" s="54" t="str">
        <f>IF(PREENCHER!B57="","",PREENCHER!B57)</f>
        <v>Freezer vertical, frost free, capacidade total mínima de 228 Litros, 110v, cor branca, porta reversível, painel de controle, congelamento rápido, classificação energética "A". GARANTIA MÍNIMA DE 12 MESES, A CONTAR DA DATA DO RECEBIMENTO DEFINITIVO.</v>
      </c>
      <c r="C54" s="54" t="str">
        <f>IF(PREENCHER!C57="","",PREENCHER!C57)</f>
        <v/>
      </c>
      <c r="D54" s="54" t="str">
        <f>IF(PREENCHER!D57="","",PREENCHER!D57)</f>
        <v/>
      </c>
      <c r="E54" s="55" t="e">
        <f>IF(PREENCHER!#REF!="","",IF(COUNTIF(PREENCHER!$X57:$Z57,PREENCHER!#REF!)=0,CONCATENATE(PREENCHER!AI57,#REF!),PREENCHER!#REF!))</f>
        <v>#REF!</v>
      </c>
      <c r="F54" s="55" t="str">
        <f>IF(PREENCHER!E57="","",IF(COUNTIF(PREENCHER!$X57:$Z57,PREENCHER!E57)=0,CONCATENATE(PREENCHER!AJ57,#REF!),PREENCHER!E57))</f>
        <v/>
      </c>
      <c r="G54" s="55" t="e">
        <f>IF(PREENCHER!#REF!="","",IF(COUNTIF(PREENCHER!$X57:$Z57,PREENCHER!#REF!)=0,CONCATENATE(PREENCHER!AK57,#REF!),PREENCHER!#REF!))</f>
        <v>#REF!</v>
      </c>
      <c r="H54" s="55" t="str">
        <f>IF(PREENCHER!G57="","",IF(COUNTIF(PREENCHER!$X57:$Z57,PREENCHER!G57)=0,CONCATENATE(PREENCHER!AL57,#REF!),PREENCHER!G57))</f>
        <v/>
      </c>
      <c r="I54" s="55" t="str">
        <f>IF(PREENCHER!H57="","",IF(COUNTIF(PREENCHER!$X57:$Z57,PREENCHER!H57)=0,CONCATENATE(PREENCHER!AM57,#REF!),PREENCHER!H57))</f>
        <v/>
      </c>
      <c r="J54" s="55" t="e">
        <f>IF(#REF!="","",IF(COUNTIF(PREENCHER!$X57:$Z57,#REF!)=0,CONCATENATE(PREENCHER!AN57,#REF!),#REF!))</f>
        <v>#REF!</v>
      </c>
      <c r="K54" s="55" t="e">
        <f>IF(PREENCHER!#REF!="","",IF(COUNTIF(PREENCHER!$X57:$Z57,PREENCHER!#REF!)=0,CONCATENATE(PREENCHER!AO57,#REF!),PREENCHER!#REF!))</f>
        <v>#REF!</v>
      </c>
      <c r="L54" s="55" t="e">
        <f>IF(PREENCHER!#REF!="","",IF(COUNTIF(PREENCHER!$X57:$Z57,PREENCHER!#REF!)=0,CONCATENATE(PREENCHER!AP57,#REF!),PREENCHER!#REF!))</f>
        <v>#REF!</v>
      </c>
      <c r="M54" s="55" t="e">
        <f>IF(PREENCHER!#REF!="","",IF(COUNTIF(PREENCHER!$X57:$Z57,PREENCHER!#REF!)=0,CONCATENATE(PREENCHER!AQ57,#REF!),PREENCHER!#REF!))</f>
        <v>#REF!</v>
      </c>
      <c r="N54" s="55" t="e">
        <f>IF(PREENCHER!#REF!="","",IF(COUNTIF(PREENCHER!$X57:$Z57,PREENCHER!#REF!)=0,CONCATENATE(PREENCHER!AR57,#REF!),PREENCHER!#REF!))</f>
        <v>#REF!</v>
      </c>
      <c r="O54" s="22" t="str">
        <f t="shared" si="5"/>
        <v/>
      </c>
      <c r="P54" s="22" t="str">
        <f t="shared" si="6"/>
        <v/>
      </c>
      <c r="Q54" s="56"/>
      <c r="R54" s="16"/>
      <c r="S54" s="22" t="str">
        <f t="shared" si="7"/>
        <v/>
      </c>
      <c r="T54" s="22" t="str">
        <f t="shared" si="8"/>
        <v/>
      </c>
      <c r="U54" s="57" t="str">
        <f t="shared" si="9"/>
        <v/>
      </c>
    </row>
    <row r="55" spans="1:21" x14ac:dyDescent="0.25">
      <c r="A55" s="54" t="str">
        <f>IF(PREENCHER!A58="","",PREENCHER!A58)</f>
        <v/>
      </c>
      <c r="B55" s="54" t="str">
        <f>IF(PREENCHER!B58="","",PREENCHER!B58)</f>
        <v>Máquina de lavar roupa. Tipo: tanquinho automático, capacidade mínima de 10 KG, painel mecânico, com 6 programas de lavagem, 127V.  GARANTIA MÍNIMA DE 12 MESES, A CONTAR DA DATA DO RECEBIMENTO DEFINITIVO.</v>
      </c>
      <c r="C55" s="54" t="str">
        <f>IF(PREENCHER!C58="","",PREENCHER!C58)</f>
        <v/>
      </c>
      <c r="D55" s="54" t="str">
        <f>IF(PREENCHER!D58="","",PREENCHER!D58)</f>
        <v/>
      </c>
      <c r="E55" s="55" t="e">
        <f>IF(PREENCHER!#REF!="","",IF(COUNTIF(PREENCHER!$X58:$Z58,PREENCHER!#REF!)=0,CONCATENATE(PREENCHER!AI58,#REF!),PREENCHER!#REF!))</f>
        <v>#REF!</v>
      </c>
      <c r="F55" s="55" t="str">
        <f>IF(PREENCHER!E58="","",IF(COUNTIF(PREENCHER!$X58:$Z58,PREENCHER!E58)=0,CONCATENATE(PREENCHER!AJ58,#REF!),PREENCHER!E58))</f>
        <v/>
      </c>
      <c r="G55" s="55" t="e">
        <f>IF(PREENCHER!#REF!="","",IF(COUNTIF(PREENCHER!$X58:$Z58,PREENCHER!#REF!)=0,CONCATENATE(PREENCHER!AK58,#REF!),PREENCHER!#REF!))</f>
        <v>#REF!</v>
      </c>
      <c r="H55" s="55" t="str">
        <f>IF(PREENCHER!G58="","",IF(COUNTIF(PREENCHER!$X58:$Z58,PREENCHER!G58)=0,CONCATENATE(PREENCHER!AL58,#REF!),PREENCHER!G58))</f>
        <v/>
      </c>
      <c r="I55" s="55" t="str">
        <f>IF(PREENCHER!H58="","",IF(COUNTIF(PREENCHER!$X58:$Z58,PREENCHER!H58)=0,CONCATENATE(PREENCHER!AM58,#REF!),PREENCHER!H58))</f>
        <v/>
      </c>
      <c r="J55" s="55" t="e">
        <f>IF(#REF!="","",IF(COUNTIF(PREENCHER!$X58:$Z58,#REF!)=0,CONCATENATE(PREENCHER!AN58,#REF!),#REF!))</f>
        <v>#REF!</v>
      </c>
      <c r="K55" s="55" t="e">
        <f>IF(PREENCHER!#REF!="","",IF(COUNTIF(PREENCHER!$X58:$Z58,PREENCHER!#REF!)=0,CONCATENATE(PREENCHER!AO58,#REF!),PREENCHER!#REF!))</f>
        <v>#REF!</v>
      </c>
      <c r="L55" s="55" t="e">
        <f>IF(PREENCHER!#REF!="","",IF(COUNTIF(PREENCHER!$X58:$Z58,PREENCHER!#REF!)=0,CONCATENATE(PREENCHER!AP58,#REF!),PREENCHER!#REF!))</f>
        <v>#REF!</v>
      </c>
      <c r="M55" s="55" t="e">
        <f>IF(PREENCHER!#REF!="","",IF(COUNTIF(PREENCHER!$X58:$Z58,PREENCHER!#REF!)=0,CONCATENATE(PREENCHER!AQ58,#REF!),PREENCHER!#REF!))</f>
        <v>#REF!</v>
      </c>
      <c r="N55" s="55" t="e">
        <f>IF(PREENCHER!#REF!="","",IF(COUNTIF(PREENCHER!$X58:$Z58,PREENCHER!#REF!)=0,CONCATENATE(PREENCHER!AR58,#REF!),PREENCHER!#REF!))</f>
        <v>#REF!</v>
      </c>
      <c r="O55" s="22" t="str">
        <f t="shared" si="5"/>
        <v/>
      </c>
      <c r="P55" s="22" t="str">
        <f t="shared" si="6"/>
        <v/>
      </c>
      <c r="Q55" s="56"/>
      <c r="R55" s="16"/>
      <c r="S55" s="22" t="str">
        <f t="shared" si="7"/>
        <v/>
      </c>
      <c r="T55" s="22" t="str">
        <f t="shared" si="8"/>
        <v/>
      </c>
      <c r="U55" s="57" t="str">
        <f t="shared" si="9"/>
        <v/>
      </c>
    </row>
    <row r="56" spans="1:21" x14ac:dyDescent="0.25">
      <c r="A56" s="54" t="str">
        <f>IF(PREENCHER!A59="","",PREENCHER!A59)</f>
        <v/>
      </c>
      <c r="B56" s="54" t="str">
        <f>IF(PREENCHER!B59="","",PREENCHER!B59)</f>
        <v xml:space="preserve">Forno de bancada elétrico, Inox 46L aço inoxidável, 127V. Características gerais: Especificações: Potência de 2400 W, 3 níveis: 3 Temperatura mínima 50 °C. Temperatura máxima 300 °C. Eficiência energética A. Acessórios incluídos 1 bandeja de migalhas, 1 grelha Peso e dimensões Largura 49 cm Profundidade 49 cm Altura 41.5 cm. GARANTIA MÍNIMA DE 12 MESES, A CONTAR DA DATA DO RECEBIMENTO DEFINITIVO. </v>
      </c>
      <c r="C56" s="54" t="str">
        <f>IF(PREENCHER!C59="","",PREENCHER!C59)</f>
        <v/>
      </c>
      <c r="D56" s="54" t="str">
        <f>IF(PREENCHER!D59="","",PREENCHER!D59)</f>
        <v/>
      </c>
      <c r="E56" s="55" t="e">
        <f>IF(PREENCHER!#REF!="","",IF(COUNTIF(PREENCHER!$X59:$Z59,PREENCHER!#REF!)=0,CONCATENATE(PREENCHER!AI59,#REF!),PREENCHER!#REF!))</f>
        <v>#REF!</v>
      </c>
      <c r="F56" s="55" t="str">
        <f>IF(PREENCHER!E59="","",IF(COUNTIF(PREENCHER!$X59:$Z59,PREENCHER!E59)=0,CONCATENATE(PREENCHER!AJ59,#REF!),PREENCHER!E59))</f>
        <v/>
      </c>
      <c r="G56" s="55" t="e">
        <f>IF(PREENCHER!#REF!="","",IF(COUNTIF(PREENCHER!$X59:$Z59,PREENCHER!#REF!)=0,CONCATENATE(PREENCHER!AK59,#REF!),PREENCHER!#REF!))</f>
        <v>#REF!</v>
      </c>
      <c r="H56" s="55" t="str">
        <f>IF(PREENCHER!G59="","",IF(COUNTIF(PREENCHER!$X59:$Z59,PREENCHER!G59)=0,CONCATENATE(PREENCHER!AL59,#REF!),PREENCHER!G59))</f>
        <v/>
      </c>
      <c r="I56" s="55" t="str">
        <f>IF(PREENCHER!H59="","",IF(COUNTIF(PREENCHER!$X59:$Z59,PREENCHER!H59)=0,CONCATENATE(PREENCHER!AM59,#REF!),PREENCHER!H59))</f>
        <v/>
      </c>
      <c r="J56" s="55" t="e">
        <f>IF(#REF!="","",IF(COUNTIF(PREENCHER!$X59:$Z59,#REF!)=0,CONCATENATE(PREENCHER!AN59,#REF!),#REF!))</f>
        <v>#REF!</v>
      </c>
      <c r="K56" s="55" t="e">
        <f>IF(PREENCHER!#REF!="","",IF(COUNTIF(PREENCHER!$X59:$Z59,PREENCHER!#REF!)=0,CONCATENATE(PREENCHER!AO59,#REF!),PREENCHER!#REF!))</f>
        <v>#REF!</v>
      </c>
      <c r="L56" s="55" t="e">
        <f>IF(PREENCHER!#REF!="","",IF(COUNTIF(PREENCHER!$X59:$Z59,PREENCHER!#REF!)=0,CONCATENATE(PREENCHER!AP59,#REF!),PREENCHER!#REF!))</f>
        <v>#REF!</v>
      </c>
      <c r="M56" s="55" t="e">
        <f>IF(PREENCHER!#REF!="","",IF(COUNTIF(PREENCHER!$X59:$Z59,PREENCHER!#REF!)=0,CONCATENATE(PREENCHER!AQ59,#REF!),PREENCHER!#REF!))</f>
        <v>#REF!</v>
      </c>
      <c r="N56" s="55" t="e">
        <f>IF(PREENCHER!#REF!="","",IF(COUNTIF(PREENCHER!$X59:$Z59,PREENCHER!#REF!)=0,CONCATENATE(PREENCHER!AR59,#REF!),PREENCHER!#REF!))</f>
        <v>#REF!</v>
      </c>
      <c r="O56" s="22" t="str">
        <f t="shared" si="5"/>
        <v/>
      </c>
      <c r="P56" s="22" t="str">
        <f t="shared" si="6"/>
        <v/>
      </c>
      <c r="Q56" s="56"/>
      <c r="R56" s="16"/>
      <c r="S56" s="22" t="str">
        <f t="shared" si="7"/>
        <v/>
      </c>
      <c r="T56" s="22" t="str">
        <f t="shared" si="8"/>
        <v/>
      </c>
      <c r="U56" s="57" t="str">
        <f t="shared" si="9"/>
        <v/>
      </c>
    </row>
    <row r="57" spans="1:21" x14ac:dyDescent="0.25">
      <c r="A57" s="54" t="str">
        <f>IF(PREENCHER!A60="","",PREENCHER!A60)</f>
        <v/>
      </c>
      <c r="B57" s="54" t="str">
        <f>IF(PREENCHER!B60="","",PREENCHER!B60)</f>
        <v>Freezer vertical, frost free, capacidade total mínima de 228 Litros, 110v, cor branca, porta reversível, painel de controle, congelamento rápido, classificação energética "A". GARANTIA MÍNIMA DE 12 MESES, A CONTAR DA DATA DO RECEBIMENTO DEFINITIVO.</v>
      </c>
      <c r="C57" s="54" t="str">
        <f>IF(PREENCHER!C60="","",PREENCHER!C60)</f>
        <v/>
      </c>
      <c r="D57" s="54" t="str">
        <f>IF(PREENCHER!D60="","",PREENCHER!D60)</f>
        <v/>
      </c>
      <c r="E57" s="55" t="e">
        <f>IF(PREENCHER!#REF!="","",IF(COUNTIF(PREENCHER!$X60:$Z60,PREENCHER!#REF!)=0,CONCATENATE(PREENCHER!AI60,#REF!),PREENCHER!#REF!))</f>
        <v>#REF!</v>
      </c>
      <c r="F57" s="55" t="str">
        <f>IF(PREENCHER!E60="","",IF(COUNTIF(PREENCHER!$X60:$Z60,PREENCHER!E60)=0,CONCATENATE(PREENCHER!AJ60,#REF!),PREENCHER!E60))</f>
        <v/>
      </c>
      <c r="G57" s="55" t="e">
        <f>IF(PREENCHER!#REF!="","",IF(COUNTIF(PREENCHER!$X60:$Z60,PREENCHER!#REF!)=0,CONCATENATE(PREENCHER!AK60,#REF!),PREENCHER!#REF!))</f>
        <v>#REF!</v>
      </c>
      <c r="H57" s="55" t="str">
        <f>IF(PREENCHER!G60="","",IF(COUNTIF(PREENCHER!$X60:$Z60,PREENCHER!G60)=0,CONCATENATE(PREENCHER!AL60,#REF!),PREENCHER!G60))</f>
        <v/>
      </c>
      <c r="I57" s="55" t="str">
        <f>IF(PREENCHER!H60="","",IF(COUNTIF(PREENCHER!$X60:$Z60,PREENCHER!H60)=0,CONCATENATE(PREENCHER!AM60,#REF!),PREENCHER!H60))</f>
        <v/>
      </c>
      <c r="J57" s="55" t="e">
        <f>IF(#REF!="","",IF(COUNTIF(PREENCHER!$X60:$Z60,#REF!)=0,CONCATENATE(PREENCHER!AN60,#REF!),#REF!))</f>
        <v>#REF!</v>
      </c>
      <c r="K57" s="55" t="e">
        <f>IF(PREENCHER!#REF!="","",IF(COUNTIF(PREENCHER!$X60:$Z60,PREENCHER!#REF!)=0,CONCATENATE(PREENCHER!AO60,#REF!),PREENCHER!#REF!))</f>
        <v>#REF!</v>
      </c>
      <c r="L57" s="55" t="e">
        <f>IF(PREENCHER!#REF!="","",IF(COUNTIF(PREENCHER!$X60:$Z60,PREENCHER!#REF!)=0,CONCATENATE(PREENCHER!AP60,#REF!),PREENCHER!#REF!))</f>
        <v>#REF!</v>
      </c>
      <c r="M57" s="55" t="e">
        <f>IF(PREENCHER!#REF!="","",IF(COUNTIF(PREENCHER!$X60:$Z60,PREENCHER!#REF!)=0,CONCATENATE(PREENCHER!AQ60,#REF!),PREENCHER!#REF!))</f>
        <v>#REF!</v>
      </c>
      <c r="N57" s="55" t="e">
        <f>IF(PREENCHER!#REF!="","",IF(COUNTIF(PREENCHER!$X60:$Z60,PREENCHER!#REF!)=0,CONCATENATE(PREENCHER!AR60,#REF!),PREENCHER!#REF!))</f>
        <v>#REF!</v>
      </c>
      <c r="O57" s="22" t="str">
        <f t="shared" si="5"/>
        <v/>
      </c>
      <c r="P57" s="22" t="str">
        <f t="shared" si="6"/>
        <v/>
      </c>
      <c r="Q57" s="56"/>
      <c r="R57" s="16"/>
      <c r="S57" s="22" t="str">
        <f t="shared" si="7"/>
        <v/>
      </c>
      <c r="T57" s="22" t="str">
        <f t="shared" si="8"/>
        <v/>
      </c>
      <c r="U57" s="57" t="str">
        <f t="shared" si="9"/>
        <v/>
      </c>
    </row>
    <row r="58" spans="1:21" x14ac:dyDescent="0.25">
      <c r="A58" s="54" t="str">
        <f>IF(PREENCHER!A61="","",PREENCHER!A61)</f>
        <v/>
      </c>
      <c r="B58" s="54" t="str">
        <f>IF(PREENCHER!B61="","",PREENCHER!B61)</f>
        <v>Máquina de lavar roupa. Tipo: tanquinho automático, capacidade mínima de 10 KG, painel mecânico, com 6 programas de lavagem, 127V.  GARANTIA MÍNIMA DE 12 MESES, A CONTAR DA DATA DO RECEBIMENTO DEFINITIVO.</v>
      </c>
      <c r="C58" s="54" t="str">
        <f>IF(PREENCHER!C61="","",PREENCHER!C61)</f>
        <v/>
      </c>
      <c r="D58" s="54" t="str">
        <f>IF(PREENCHER!D61="","",PREENCHER!D61)</f>
        <v/>
      </c>
      <c r="E58" s="55" t="e">
        <f>IF(PREENCHER!#REF!="","",IF(COUNTIF(PREENCHER!$X61:$Z61,PREENCHER!#REF!)=0,CONCATENATE(PREENCHER!AI61,#REF!),PREENCHER!#REF!))</f>
        <v>#REF!</v>
      </c>
      <c r="F58" s="55" t="str">
        <f>IF(PREENCHER!E61="","",IF(COUNTIF(PREENCHER!$X61:$Z61,PREENCHER!E61)=0,CONCATENATE(PREENCHER!AJ61,#REF!),PREENCHER!E61))</f>
        <v/>
      </c>
      <c r="G58" s="55" t="e">
        <f>IF(PREENCHER!#REF!="","",IF(COUNTIF(PREENCHER!$X61:$Z61,PREENCHER!#REF!)=0,CONCATENATE(PREENCHER!AK61,#REF!),PREENCHER!#REF!))</f>
        <v>#REF!</v>
      </c>
      <c r="H58" s="55" t="str">
        <f>IF(PREENCHER!G61="","",IF(COUNTIF(PREENCHER!$X61:$Z61,PREENCHER!G61)=0,CONCATENATE(PREENCHER!AL61,#REF!),PREENCHER!G61))</f>
        <v/>
      </c>
      <c r="I58" s="55" t="str">
        <f>IF(PREENCHER!H61="","",IF(COUNTIF(PREENCHER!$X61:$Z61,PREENCHER!H61)=0,CONCATENATE(PREENCHER!AM61,#REF!),PREENCHER!H61))</f>
        <v/>
      </c>
      <c r="J58" s="55" t="e">
        <f>IF(#REF!="","",IF(COUNTIF(PREENCHER!$X61:$Z61,#REF!)=0,CONCATENATE(PREENCHER!AN61,#REF!),#REF!))</f>
        <v>#REF!</v>
      </c>
      <c r="K58" s="55" t="e">
        <f>IF(PREENCHER!#REF!="","",IF(COUNTIF(PREENCHER!$X61:$Z61,PREENCHER!#REF!)=0,CONCATENATE(PREENCHER!AO61,#REF!),PREENCHER!#REF!))</f>
        <v>#REF!</v>
      </c>
      <c r="L58" s="55" t="e">
        <f>IF(PREENCHER!#REF!="","",IF(COUNTIF(PREENCHER!$X61:$Z61,PREENCHER!#REF!)=0,CONCATENATE(PREENCHER!AP61,#REF!),PREENCHER!#REF!))</f>
        <v>#REF!</v>
      </c>
      <c r="M58" s="55" t="e">
        <f>IF(PREENCHER!#REF!="","",IF(COUNTIF(PREENCHER!$X61:$Z61,PREENCHER!#REF!)=0,CONCATENATE(PREENCHER!AQ61,#REF!),PREENCHER!#REF!))</f>
        <v>#REF!</v>
      </c>
      <c r="N58" s="55" t="e">
        <f>IF(PREENCHER!#REF!="","",IF(COUNTIF(PREENCHER!$X61:$Z61,PREENCHER!#REF!)=0,CONCATENATE(PREENCHER!AR61,#REF!),PREENCHER!#REF!))</f>
        <v>#REF!</v>
      </c>
      <c r="O58" s="22" t="str">
        <f t="shared" si="5"/>
        <v/>
      </c>
      <c r="P58" s="22" t="str">
        <f t="shared" si="6"/>
        <v/>
      </c>
      <c r="Q58" s="56"/>
      <c r="R58" s="16"/>
      <c r="S58" s="22" t="str">
        <f t="shared" si="7"/>
        <v/>
      </c>
      <c r="T58" s="22" t="str">
        <f t="shared" si="8"/>
        <v/>
      </c>
      <c r="U58" s="57" t="str">
        <f t="shared" si="9"/>
        <v/>
      </c>
    </row>
    <row r="59" spans="1:21" x14ac:dyDescent="0.25">
      <c r="A59" s="54" t="str">
        <f>IF(PREENCHER!A62="","",PREENCHER!A62)</f>
        <v/>
      </c>
      <c r="B59" s="54" t="str">
        <f>IF(PREENCHER!B62="","",PREENCHER!B62)</f>
        <v xml:space="preserve">Forno de bancada elétrico, Inox 46L aço inoxidável, 127V. Características gerais: Especificações: Potência de 2400 W, 3 níveis: 3 Temperatura mínima 50 °C. Temperatura máxima 300 °C. Eficiência energética A. Acessórios incluídos 1 bandeja de migalhas, 1 grelha Peso e dimensões Largura 49 cm Profundidade 49 cm Altura 41.5 cm. GARANTIA MÍNIMA DE 12 MESES, A CONTAR DA DATA DO RECEBIMENTO DEFINITIVO. </v>
      </c>
      <c r="C59" s="54" t="str">
        <f>IF(PREENCHER!C62="","",PREENCHER!C62)</f>
        <v/>
      </c>
      <c r="D59" s="54" t="str">
        <f>IF(PREENCHER!D62="","",PREENCHER!D62)</f>
        <v/>
      </c>
      <c r="E59" s="55" t="e">
        <f>IF(PREENCHER!#REF!="","",IF(COUNTIF(PREENCHER!$X62:$Z62,PREENCHER!#REF!)=0,CONCATENATE(PREENCHER!AI62,#REF!),PREENCHER!#REF!))</f>
        <v>#REF!</v>
      </c>
      <c r="F59" s="55" t="str">
        <f>IF(PREENCHER!E62="","",IF(COUNTIF(PREENCHER!$X62:$Z62,PREENCHER!E62)=0,CONCATENATE(PREENCHER!AJ62,#REF!),PREENCHER!E62))</f>
        <v/>
      </c>
      <c r="G59" s="55" t="e">
        <f>IF(PREENCHER!#REF!="","",IF(COUNTIF(PREENCHER!$X62:$Z62,PREENCHER!#REF!)=0,CONCATENATE(PREENCHER!AK62,#REF!),PREENCHER!#REF!))</f>
        <v>#REF!</v>
      </c>
      <c r="H59" s="55" t="str">
        <f>IF(PREENCHER!G62="","",IF(COUNTIF(PREENCHER!$X62:$Z62,PREENCHER!G62)=0,CONCATENATE(PREENCHER!AL62,#REF!),PREENCHER!G62))</f>
        <v/>
      </c>
      <c r="I59" s="55" t="str">
        <f>IF(PREENCHER!H62="","",IF(COUNTIF(PREENCHER!$X62:$Z62,PREENCHER!H62)=0,CONCATENATE(PREENCHER!AM62,#REF!),PREENCHER!H62))</f>
        <v/>
      </c>
      <c r="J59" s="55" t="e">
        <f>IF(#REF!="","",IF(COUNTIF(PREENCHER!$X62:$Z62,#REF!)=0,CONCATENATE(PREENCHER!AN62,#REF!),#REF!))</f>
        <v>#REF!</v>
      </c>
      <c r="K59" s="55" t="e">
        <f>IF(PREENCHER!#REF!="","",IF(COUNTIF(PREENCHER!$X62:$Z62,PREENCHER!#REF!)=0,CONCATENATE(PREENCHER!AO62,#REF!),PREENCHER!#REF!))</f>
        <v>#REF!</v>
      </c>
      <c r="L59" s="55" t="e">
        <f>IF(PREENCHER!#REF!="","",IF(COUNTIF(PREENCHER!$X62:$Z62,PREENCHER!#REF!)=0,CONCATENATE(PREENCHER!AP62,#REF!),PREENCHER!#REF!))</f>
        <v>#REF!</v>
      </c>
      <c r="M59" s="55" t="e">
        <f>IF(PREENCHER!#REF!="","",IF(COUNTIF(PREENCHER!$X62:$Z62,PREENCHER!#REF!)=0,CONCATENATE(PREENCHER!AQ62,#REF!),PREENCHER!#REF!))</f>
        <v>#REF!</v>
      </c>
      <c r="N59" s="55" t="e">
        <f>IF(PREENCHER!#REF!="","",IF(COUNTIF(PREENCHER!$X62:$Z62,PREENCHER!#REF!)=0,CONCATENATE(PREENCHER!AR62,#REF!),PREENCHER!#REF!))</f>
        <v>#REF!</v>
      </c>
      <c r="O59" s="22" t="str">
        <f t="shared" si="5"/>
        <v/>
      </c>
      <c r="P59" s="22" t="str">
        <f t="shared" si="6"/>
        <v/>
      </c>
      <c r="Q59" s="56"/>
      <c r="R59" s="16"/>
      <c r="S59" s="22" t="str">
        <f t="shared" si="7"/>
        <v/>
      </c>
      <c r="T59" s="22" t="str">
        <f t="shared" si="8"/>
        <v/>
      </c>
      <c r="U59" s="57" t="str">
        <f t="shared" si="9"/>
        <v/>
      </c>
    </row>
    <row r="60" spans="1:21" x14ac:dyDescent="0.25">
      <c r="A60" s="54" t="str">
        <f>IF(PREENCHER!A63="","",PREENCHER!A63)</f>
        <v/>
      </c>
      <c r="B60" s="54" t="str">
        <f>IF(PREENCHER!B63="","",PREENCHER!B63)</f>
        <v>Freezer vertical, frost free, capacidade total mínima de 228 Litros, 110v, cor branca, porta reversível, painel de controle, congelamento rápido, classificação energética "A". GARANTIA MÍNIMA DE 12 MESES, A CONTAR DA DATA DO RECEBIMENTO DEFINITIVO.</v>
      </c>
      <c r="C60" s="54" t="str">
        <f>IF(PREENCHER!C63="","",PREENCHER!C63)</f>
        <v/>
      </c>
      <c r="D60" s="54" t="str">
        <f>IF(PREENCHER!D63="","",PREENCHER!D63)</f>
        <v/>
      </c>
      <c r="E60" s="55" t="e">
        <f>IF(PREENCHER!#REF!="","",IF(COUNTIF(PREENCHER!$X63:$Z63,PREENCHER!#REF!)=0,CONCATENATE(PREENCHER!AI63,#REF!),PREENCHER!#REF!))</f>
        <v>#REF!</v>
      </c>
      <c r="F60" s="55" t="str">
        <f>IF(PREENCHER!E63="","",IF(COUNTIF(PREENCHER!$X63:$Z63,PREENCHER!E63)=0,CONCATENATE(PREENCHER!AJ63,#REF!),PREENCHER!E63))</f>
        <v/>
      </c>
      <c r="G60" s="55" t="e">
        <f>IF(PREENCHER!#REF!="","",IF(COUNTIF(PREENCHER!$X63:$Z63,PREENCHER!#REF!)=0,CONCATENATE(PREENCHER!AK63,#REF!),PREENCHER!#REF!))</f>
        <v>#REF!</v>
      </c>
      <c r="H60" s="55" t="str">
        <f>IF(PREENCHER!G63="","",IF(COUNTIF(PREENCHER!$X63:$Z63,PREENCHER!G63)=0,CONCATENATE(PREENCHER!AL63,#REF!),PREENCHER!G63))</f>
        <v/>
      </c>
      <c r="I60" s="55" t="str">
        <f>IF(PREENCHER!H63="","",IF(COUNTIF(PREENCHER!$X63:$Z63,PREENCHER!H63)=0,CONCATENATE(PREENCHER!AM63,#REF!),PREENCHER!H63))</f>
        <v/>
      </c>
      <c r="J60" s="55" t="e">
        <f>IF(#REF!="","",IF(COUNTIF(PREENCHER!$X63:$Z63,#REF!)=0,CONCATENATE(PREENCHER!AN63,#REF!),#REF!))</f>
        <v>#REF!</v>
      </c>
      <c r="K60" s="55" t="e">
        <f>IF(PREENCHER!#REF!="","",IF(COUNTIF(PREENCHER!$X63:$Z63,PREENCHER!#REF!)=0,CONCATENATE(PREENCHER!AO63,#REF!),PREENCHER!#REF!))</f>
        <v>#REF!</v>
      </c>
      <c r="L60" s="55" t="e">
        <f>IF(PREENCHER!#REF!="","",IF(COUNTIF(PREENCHER!$X63:$Z63,PREENCHER!#REF!)=0,CONCATENATE(PREENCHER!AP63,#REF!),PREENCHER!#REF!))</f>
        <v>#REF!</v>
      </c>
      <c r="M60" s="55" t="e">
        <f>IF(PREENCHER!#REF!="","",IF(COUNTIF(PREENCHER!$X63:$Z63,PREENCHER!#REF!)=0,CONCATENATE(PREENCHER!AQ63,#REF!),PREENCHER!#REF!))</f>
        <v>#REF!</v>
      </c>
      <c r="N60" s="55" t="e">
        <f>IF(PREENCHER!#REF!="","",IF(COUNTIF(PREENCHER!$X63:$Z63,PREENCHER!#REF!)=0,CONCATENATE(PREENCHER!AR63,#REF!),PREENCHER!#REF!))</f>
        <v>#REF!</v>
      </c>
      <c r="O60" s="22" t="str">
        <f t="shared" si="5"/>
        <v/>
      </c>
      <c r="P60" s="22" t="str">
        <f t="shared" si="6"/>
        <v/>
      </c>
      <c r="Q60" s="56"/>
      <c r="R60" s="16"/>
      <c r="S60" s="22" t="str">
        <f t="shared" si="7"/>
        <v/>
      </c>
      <c r="T60" s="22" t="str">
        <f t="shared" si="8"/>
        <v/>
      </c>
      <c r="U60" s="57" t="str">
        <f t="shared" si="9"/>
        <v/>
      </c>
    </row>
    <row r="61" spans="1:21" x14ac:dyDescent="0.25">
      <c r="A61" s="54" t="str">
        <f>IF(PREENCHER!A64="","",PREENCHER!A64)</f>
        <v/>
      </c>
      <c r="B61" s="54" t="str">
        <f>IF(PREENCHER!B64="","",PREENCHER!B64)</f>
        <v>Máquina de lavar roupa. Tipo: tanquinho automático, capacidade mínima de 10 KG, painel mecânico, com 6 programas de lavagem, 127V.  GARANTIA MÍNIMA DE 12 MESES, A CONTAR DA DATA DO RECEBIMENTO DEFINITIVO.</v>
      </c>
      <c r="C61" s="54" t="str">
        <f>IF(PREENCHER!C64="","",PREENCHER!C64)</f>
        <v/>
      </c>
      <c r="D61" s="54" t="str">
        <f>IF(PREENCHER!D64="","",PREENCHER!D64)</f>
        <v/>
      </c>
      <c r="E61" s="55" t="e">
        <f>IF(PREENCHER!#REF!="","",IF(COUNTIF(PREENCHER!$X64:$Z64,PREENCHER!#REF!)=0,CONCATENATE(PREENCHER!AI64,#REF!),PREENCHER!#REF!))</f>
        <v>#REF!</v>
      </c>
      <c r="F61" s="55" t="str">
        <f>IF(PREENCHER!E64="","",IF(COUNTIF(PREENCHER!$X64:$Z64,PREENCHER!E64)=0,CONCATENATE(PREENCHER!AJ64,#REF!),PREENCHER!E64))</f>
        <v/>
      </c>
      <c r="G61" s="55" t="e">
        <f>IF(PREENCHER!#REF!="","",IF(COUNTIF(PREENCHER!$X64:$Z64,PREENCHER!#REF!)=0,CONCATENATE(PREENCHER!AK64,#REF!),PREENCHER!#REF!))</f>
        <v>#REF!</v>
      </c>
      <c r="H61" s="55" t="str">
        <f>IF(PREENCHER!G64="","",IF(COUNTIF(PREENCHER!$X64:$Z64,PREENCHER!G64)=0,CONCATENATE(PREENCHER!AL64,#REF!),PREENCHER!G64))</f>
        <v/>
      </c>
      <c r="I61" s="55" t="str">
        <f>IF(PREENCHER!H64="","",IF(COUNTIF(PREENCHER!$X64:$Z64,PREENCHER!H64)=0,CONCATENATE(PREENCHER!AM64,#REF!),PREENCHER!H64))</f>
        <v/>
      </c>
      <c r="J61" s="55" t="e">
        <f>IF(#REF!="","",IF(COUNTIF(PREENCHER!$X64:$Z64,#REF!)=0,CONCATENATE(PREENCHER!AN64,#REF!),#REF!))</f>
        <v>#REF!</v>
      </c>
      <c r="K61" s="55" t="e">
        <f>IF(PREENCHER!#REF!="","",IF(COUNTIF(PREENCHER!$X64:$Z64,PREENCHER!#REF!)=0,CONCATENATE(PREENCHER!AO64,#REF!),PREENCHER!#REF!))</f>
        <v>#REF!</v>
      </c>
      <c r="L61" s="55" t="e">
        <f>IF(PREENCHER!#REF!="","",IF(COUNTIF(PREENCHER!$X64:$Z64,PREENCHER!#REF!)=0,CONCATENATE(PREENCHER!AP64,#REF!),PREENCHER!#REF!))</f>
        <v>#REF!</v>
      </c>
      <c r="M61" s="55" t="e">
        <f>IF(PREENCHER!#REF!="","",IF(COUNTIF(PREENCHER!$X64:$Z64,PREENCHER!#REF!)=0,CONCATENATE(PREENCHER!AQ64,#REF!),PREENCHER!#REF!))</f>
        <v>#REF!</v>
      </c>
      <c r="N61" s="55" t="e">
        <f>IF(PREENCHER!#REF!="","",IF(COUNTIF(PREENCHER!$X64:$Z64,PREENCHER!#REF!)=0,CONCATENATE(PREENCHER!AR64,#REF!),PREENCHER!#REF!))</f>
        <v>#REF!</v>
      </c>
      <c r="O61" s="22" t="str">
        <f t="shared" si="5"/>
        <v/>
      </c>
      <c r="P61" s="22" t="str">
        <f t="shared" si="6"/>
        <v/>
      </c>
      <c r="Q61" s="56"/>
      <c r="R61" s="16"/>
      <c r="S61" s="22" t="str">
        <f t="shared" si="7"/>
        <v/>
      </c>
      <c r="T61" s="22" t="str">
        <f t="shared" si="8"/>
        <v/>
      </c>
      <c r="U61" s="57" t="str">
        <f t="shared" si="9"/>
        <v/>
      </c>
    </row>
    <row r="62" spans="1:21" x14ac:dyDescent="0.25">
      <c r="A62" s="54" t="str">
        <f>IF(PREENCHER!A65="","",PREENCHER!A65)</f>
        <v/>
      </c>
      <c r="B62" s="54" t="str">
        <f>IF(PREENCHER!B65="","",PREENCHER!B65)</f>
        <v xml:space="preserve">Forno de bancada elétrico, Inox 46L aço inoxidável, 127V. Características gerais: Especificações: Potência de 2400 W, 3 níveis: 3 Temperatura mínima 50 °C. Temperatura máxima 300 °C. Eficiência energética A. Acessórios incluídos 1 bandeja de migalhas, 1 grelha Peso e dimensões Largura 49 cm Profundidade 49 cm Altura 41.5 cm. GARANTIA MÍNIMA DE 12 MESES, A CONTAR DA DATA DO RECEBIMENTO DEFINITIVO. </v>
      </c>
      <c r="C62" s="54" t="str">
        <f>IF(PREENCHER!C65="","",PREENCHER!C65)</f>
        <v/>
      </c>
      <c r="D62" s="54" t="str">
        <f>IF(PREENCHER!D65="","",PREENCHER!D65)</f>
        <v/>
      </c>
      <c r="E62" s="55" t="e">
        <f>IF(PREENCHER!#REF!="","",IF(COUNTIF(PREENCHER!$X65:$Z65,PREENCHER!#REF!)=0,CONCATENATE(PREENCHER!AI65,#REF!),PREENCHER!#REF!))</f>
        <v>#REF!</v>
      </c>
      <c r="F62" s="55" t="str">
        <f>IF(PREENCHER!E65="","",IF(COUNTIF(PREENCHER!$X65:$Z65,PREENCHER!E65)=0,CONCATENATE(PREENCHER!AJ65,#REF!),PREENCHER!E65))</f>
        <v/>
      </c>
      <c r="G62" s="55" t="e">
        <f>IF(PREENCHER!#REF!="","",IF(COUNTIF(PREENCHER!$X65:$Z65,PREENCHER!#REF!)=0,CONCATENATE(PREENCHER!AK65,#REF!),PREENCHER!#REF!))</f>
        <v>#REF!</v>
      </c>
      <c r="H62" s="55" t="str">
        <f>IF(PREENCHER!G65="","",IF(COUNTIF(PREENCHER!$X65:$Z65,PREENCHER!G65)=0,CONCATENATE(PREENCHER!AL65,#REF!),PREENCHER!G65))</f>
        <v/>
      </c>
      <c r="I62" s="55" t="str">
        <f>IF(PREENCHER!H65="","",IF(COUNTIF(PREENCHER!$X65:$Z65,PREENCHER!H65)=0,CONCATENATE(PREENCHER!AM65,#REF!),PREENCHER!H65))</f>
        <v/>
      </c>
      <c r="J62" s="55" t="e">
        <f>IF(#REF!="","",IF(COUNTIF(PREENCHER!$X65:$Z65,#REF!)=0,CONCATENATE(PREENCHER!AN65,#REF!),#REF!))</f>
        <v>#REF!</v>
      </c>
      <c r="K62" s="55" t="e">
        <f>IF(PREENCHER!#REF!="","",IF(COUNTIF(PREENCHER!$X65:$Z65,PREENCHER!#REF!)=0,CONCATENATE(PREENCHER!AO65,#REF!),PREENCHER!#REF!))</f>
        <v>#REF!</v>
      </c>
      <c r="L62" s="55" t="e">
        <f>IF(PREENCHER!#REF!="","",IF(COUNTIF(PREENCHER!$X65:$Z65,PREENCHER!#REF!)=0,CONCATENATE(PREENCHER!AP65,#REF!),PREENCHER!#REF!))</f>
        <v>#REF!</v>
      </c>
      <c r="M62" s="55" t="e">
        <f>IF(PREENCHER!#REF!="","",IF(COUNTIF(PREENCHER!$X65:$Z65,PREENCHER!#REF!)=0,CONCATENATE(PREENCHER!AQ65,#REF!),PREENCHER!#REF!))</f>
        <v>#REF!</v>
      </c>
      <c r="N62" s="55" t="e">
        <f>IF(PREENCHER!#REF!="","",IF(COUNTIF(PREENCHER!$X65:$Z65,PREENCHER!#REF!)=0,CONCATENATE(PREENCHER!AR65,#REF!),PREENCHER!#REF!))</f>
        <v>#REF!</v>
      </c>
      <c r="O62" s="22" t="str">
        <f t="shared" si="5"/>
        <v/>
      </c>
      <c r="P62" s="22" t="str">
        <f t="shared" si="6"/>
        <v/>
      </c>
      <c r="Q62" s="56"/>
      <c r="R62" s="16"/>
      <c r="S62" s="22" t="str">
        <f t="shared" si="7"/>
        <v/>
      </c>
      <c r="T62" s="22" t="str">
        <f t="shared" si="8"/>
        <v/>
      </c>
      <c r="U62" s="57" t="str">
        <f t="shared" si="9"/>
        <v/>
      </c>
    </row>
    <row r="63" spans="1:21" x14ac:dyDescent="0.25">
      <c r="A63" s="54" t="str">
        <f>IF(PREENCHER!A66="","",PREENCHER!A66)</f>
        <v/>
      </c>
      <c r="B63" s="54" t="str">
        <f>IF(PREENCHER!B66="","",PREENCHER!B66)</f>
        <v>Freezer vertical, frost free, capacidade total mínima de 228 Litros, 110v, cor branca, porta reversível, painel de controle, congelamento rápido, classificação energética "A". GARANTIA MÍNIMA DE 12 MESES, A CONTAR DA DATA DO RECEBIMENTO DEFINITIVO.</v>
      </c>
      <c r="C63" s="54" t="str">
        <f>IF(PREENCHER!C66="","",PREENCHER!C66)</f>
        <v/>
      </c>
      <c r="D63" s="54" t="str">
        <f>IF(PREENCHER!D66="","",PREENCHER!D66)</f>
        <v/>
      </c>
      <c r="E63" s="55" t="e">
        <f>IF(PREENCHER!#REF!="","",IF(COUNTIF(PREENCHER!$X66:$Z66,PREENCHER!#REF!)=0,CONCATENATE(PREENCHER!AI66,#REF!),PREENCHER!#REF!))</f>
        <v>#REF!</v>
      </c>
      <c r="F63" s="55" t="str">
        <f>IF(PREENCHER!E66="","",IF(COUNTIF(PREENCHER!$X66:$Z66,PREENCHER!E66)=0,CONCATENATE(PREENCHER!AJ66,#REF!),PREENCHER!E66))</f>
        <v/>
      </c>
      <c r="G63" s="55" t="e">
        <f>IF(PREENCHER!#REF!="","",IF(COUNTIF(PREENCHER!$X66:$Z66,PREENCHER!#REF!)=0,CONCATENATE(PREENCHER!AK66,#REF!),PREENCHER!#REF!))</f>
        <v>#REF!</v>
      </c>
      <c r="H63" s="55" t="str">
        <f>IF(PREENCHER!G66="","",IF(COUNTIF(PREENCHER!$X66:$Z66,PREENCHER!G66)=0,CONCATENATE(PREENCHER!AL66,#REF!),PREENCHER!G66))</f>
        <v/>
      </c>
      <c r="I63" s="55" t="str">
        <f>IF(PREENCHER!H66="","",IF(COUNTIF(PREENCHER!$X66:$Z66,PREENCHER!H66)=0,CONCATENATE(PREENCHER!AM66,#REF!),PREENCHER!H66))</f>
        <v/>
      </c>
      <c r="J63" s="55" t="e">
        <f>IF(#REF!="","",IF(COUNTIF(PREENCHER!$X66:$Z66,#REF!)=0,CONCATENATE(PREENCHER!AN66,#REF!),#REF!))</f>
        <v>#REF!</v>
      </c>
      <c r="K63" s="55" t="e">
        <f>IF(PREENCHER!#REF!="","",IF(COUNTIF(PREENCHER!$X66:$Z66,PREENCHER!#REF!)=0,CONCATENATE(PREENCHER!AO66,#REF!),PREENCHER!#REF!))</f>
        <v>#REF!</v>
      </c>
      <c r="L63" s="55" t="e">
        <f>IF(PREENCHER!#REF!="","",IF(COUNTIF(PREENCHER!$X66:$Z66,PREENCHER!#REF!)=0,CONCATENATE(PREENCHER!AP66,#REF!),PREENCHER!#REF!))</f>
        <v>#REF!</v>
      </c>
      <c r="M63" s="55" t="e">
        <f>IF(PREENCHER!#REF!="","",IF(COUNTIF(PREENCHER!$X66:$Z66,PREENCHER!#REF!)=0,CONCATENATE(PREENCHER!AQ66,#REF!),PREENCHER!#REF!))</f>
        <v>#REF!</v>
      </c>
      <c r="N63" s="55" t="e">
        <f>IF(PREENCHER!#REF!="","",IF(COUNTIF(PREENCHER!$X66:$Z66,PREENCHER!#REF!)=0,CONCATENATE(PREENCHER!AR66,#REF!),PREENCHER!#REF!))</f>
        <v>#REF!</v>
      </c>
      <c r="O63" s="22" t="str">
        <f t="shared" si="5"/>
        <v/>
      </c>
      <c r="P63" s="22" t="str">
        <f t="shared" si="6"/>
        <v/>
      </c>
      <c r="Q63" s="56"/>
      <c r="R63" s="16"/>
      <c r="S63" s="22" t="str">
        <f t="shared" si="7"/>
        <v/>
      </c>
      <c r="T63" s="22" t="str">
        <f t="shared" si="8"/>
        <v/>
      </c>
      <c r="U63" s="57" t="str">
        <f t="shared" si="9"/>
        <v/>
      </c>
    </row>
    <row r="64" spans="1:21" x14ac:dyDescent="0.25">
      <c r="A64" s="54" t="str">
        <f>IF(PREENCHER!A67="","",PREENCHER!A67)</f>
        <v/>
      </c>
      <c r="B64" s="54" t="str">
        <f>IF(PREENCHER!B67="","",PREENCHER!B67)</f>
        <v>Máquina de lavar roupa. Tipo: tanquinho automático, capacidade mínima de 10 KG, painel mecânico, com 6 programas de lavagem, 127V.  GARANTIA MÍNIMA DE 12 MESES, A CONTAR DA DATA DO RECEBIMENTO DEFINITIVO.</v>
      </c>
      <c r="C64" s="54" t="str">
        <f>IF(PREENCHER!C67="","",PREENCHER!C67)</f>
        <v/>
      </c>
      <c r="D64" s="54" t="str">
        <f>IF(PREENCHER!D67="","",PREENCHER!D67)</f>
        <v/>
      </c>
      <c r="E64" s="55" t="e">
        <f>IF(PREENCHER!#REF!="","",IF(COUNTIF(PREENCHER!$X67:$Z67,PREENCHER!#REF!)=0,CONCATENATE(PREENCHER!AI67,#REF!),PREENCHER!#REF!))</f>
        <v>#REF!</v>
      </c>
      <c r="F64" s="55" t="str">
        <f>IF(PREENCHER!E67="","",IF(COUNTIF(PREENCHER!$X67:$Z67,PREENCHER!E67)=0,CONCATENATE(PREENCHER!AJ67,#REF!),PREENCHER!E67))</f>
        <v/>
      </c>
      <c r="G64" s="55" t="e">
        <f>IF(PREENCHER!#REF!="","",IF(COUNTIF(PREENCHER!$X67:$Z67,PREENCHER!#REF!)=0,CONCATENATE(PREENCHER!AK67,#REF!),PREENCHER!#REF!))</f>
        <v>#REF!</v>
      </c>
      <c r="H64" s="55" t="str">
        <f>IF(PREENCHER!G67="","",IF(COUNTIF(PREENCHER!$X67:$Z67,PREENCHER!G67)=0,CONCATENATE(PREENCHER!AL67,#REF!),PREENCHER!G67))</f>
        <v/>
      </c>
      <c r="I64" s="55" t="str">
        <f>IF(PREENCHER!H67="","",IF(COUNTIF(PREENCHER!$X67:$Z67,PREENCHER!H67)=0,CONCATENATE(PREENCHER!AM67,#REF!),PREENCHER!H67))</f>
        <v/>
      </c>
      <c r="J64" s="55" t="e">
        <f>IF(#REF!="","",IF(COUNTIF(PREENCHER!$X67:$Z67,#REF!)=0,CONCATENATE(PREENCHER!AN67,#REF!),#REF!))</f>
        <v>#REF!</v>
      </c>
      <c r="K64" s="55" t="e">
        <f>IF(PREENCHER!#REF!="","",IF(COUNTIF(PREENCHER!$X67:$Z67,PREENCHER!#REF!)=0,CONCATENATE(PREENCHER!AO67,#REF!),PREENCHER!#REF!))</f>
        <v>#REF!</v>
      </c>
      <c r="L64" s="55" t="e">
        <f>IF(PREENCHER!#REF!="","",IF(COUNTIF(PREENCHER!$X67:$Z67,PREENCHER!#REF!)=0,CONCATENATE(PREENCHER!AP67,#REF!),PREENCHER!#REF!))</f>
        <v>#REF!</v>
      </c>
      <c r="M64" s="55" t="e">
        <f>IF(PREENCHER!#REF!="","",IF(COUNTIF(PREENCHER!$X67:$Z67,PREENCHER!#REF!)=0,CONCATENATE(PREENCHER!AQ67,#REF!),PREENCHER!#REF!))</f>
        <v>#REF!</v>
      </c>
      <c r="N64" s="55" t="e">
        <f>IF(PREENCHER!#REF!="","",IF(COUNTIF(PREENCHER!$X67:$Z67,PREENCHER!#REF!)=0,CONCATENATE(PREENCHER!AR67,#REF!),PREENCHER!#REF!))</f>
        <v>#REF!</v>
      </c>
      <c r="O64" s="22" t="str">
        <f t="shared" si="5"/>
        <v/>
      </c>
      <c r="P64" s="22" t="str">
        <f t="shared" si="6"/>
        <v/>
      </c>
      <c r="Q64" s="56"/>
      <c r="R64" s="16"/>
      <c r="S64" s="22" t="str">
        <f t="shared" si="7"/>
        <v/>
      </c>
      <c r="T64" s="22" t="str">
        <f t="shared" si="8"/>
        <v/>
      </c>
      <c r="U64" s="57" t="str">
        <f t="shared" si="9"/>
        <v/>
      </c>
    </row>
    <row r="65" spans="1:21" x14ac:dyDescent="0.25">
      <c r="A65" s="54" t="str">
        <f>IF(PREENCHER!A68="","",PREENCHER!A68)</f>
        <v/>
      </c>
      <c r="B65" s="54" t="str">
        <f>IF(PREENCHER!B68="","",PREENCHER!B68)</f>
        <v xml:space="preserve">Forno de bancada elétrico, Inox 46L aço inoxidável, 127V. Características gerais: Especificações: Potência de 2400 W, 3 níveis: 3 Temperatura mínima 50 °C. Temperatura máxima 300 °C. Eficiência energética A. Acessórios incluídos 1 bandeja de migalhas, 1 grelha Peso e dimensões Largura 49 cm Profundidade 49 cm Altura 41.5 cm. GARANTIA MÍNIMA DE 12 MESES, A CONTAR DA DATA DO RECEBIMENTO DEFINITIVO. </v>
      </c>
      <c r="C65" s="54" t="str">
        <f>IF(PREENCHER!C68="","",PREENCHER!C68)</f>
        <v/>
      </c>
      <c r="D65" s="54" t="str">
        <f>IF(PREENCHER!D68="","",PREENCHER!D68)</f>
        <v/>
      </c>
      <c r="E65" s="55" t="e">
        <f>IF(PREENCHER!#REF!="","",IF(COUNTIF(PREENCHER!$X68:$Z68,PREENCHER!#REF!)=0,CONCATENATE(PREENCHER!AI68,#REF!),PREENCHER!#REF!))</f>
        <v>#REF!</v>
      </c>
      <c r="F65" s="55" t="str">
        <f>IF(PREENCHER!E68="","",IF(COUNTIF(PREENCHER!$X68:$Z68,PREENCHER!E68)=0,CONCATENATE(PREENCHER!AJ68,#REF!),PREENCHER!E68))</f>
        <v/>
      </c>
      <c r="G65" s="55" t="e">
        <f>IF(PREENCHER!#REF!="","",IF(COUNTIF(PREENCHER!$X68:$Z68,PREENCHER!#REF!)=0,CONCATENATE(PREENCHER!AK68,#REF!),PREENCHER!#REF!))</f>
        <v>#REF!</v>
      </c>
      <c r="H65" s="55" t="str">
        <f>IF(PREENCHER!G68="","",IF(COUNTIF(PREENCHER!$X68:$Z68,PREENCHER!G68)=0,CONCATENATE(PREENCHER!AL68,#REF!),PREENCHER!G68))</f>
        <v/>
      </c>
      <c r="I65" s="55" t="str">
        <f>IF(PREENCHER!H68="","",IF(COUNTIF(PREENCHER!$X68:$Z68,PREENCHER!H68)=0,CONCATENATE(PREENCHER!AM68,#REF!),PREENCHER!H68))</f>
        <v/>
      </c>
      <c r="J65" s="55" t="e">
        <f>IF(#REF!="","",IF(COUNTIF(PREENCHER!$X68:$Z68,#REF!)=0,CONCATENATE(PREENCHER!AN68,#REF!),#REF!))</f>
        <v>#REF!</v>
      </c>
      <c r="K65" s="55" t="e">
        <f>IF(PREENCHER!#REF!="","",IF(COUNTIF(PREENCHER!$X68:$Z68,PREENCHER!#REF!)=0,CONCATENATE(PREENCHER!AO68,#REF!),PREENCHER!#REF!))</f>
        <v>#REF!</v>
      </c>
      <c r="L65" s="55" t="e">
        <f>IF(PREENCHER!#REF!="","",IF(COUNTIF(PREENCHER!$X68:$Z68,PREENCHER!#REF!)=0,CONCATENATE(PREENCHER!AP68,#REF!),PREENCHER!#REF!))</f>
        <v>#REF!</v>
      </c>
      <c r="M65" s="55" t="e">
        <f>IF(PREENCHER!#REF!="","",IF(COUNTIF(PREENCHER!$X68:$Z68,PREENCHER!#REF!)=0,CONCATENATE(PREENCHER!AQ68,#REF!),PREENCHER!#REF!))</f>
        <v>#REF!</v>
      </c>
      <c r="N65" s="55" t="e">
        <f>IF(PREENCHER!#REF!="","",IF(COUNTIF(PREENCHER!$X68:$Z68,PREENCHER!#REF!)=0,CONCATENATE(PREENCHER!AR68,#REF!),PREENCHER!#REF!))</f>
        <v>#REF!</v>
      </c>
      <c r="O65" s="22" t="str">
        <f t="shared" si="5"/>
        <v/>
      </c>
      <c r="P65" s="22" t="str">
        <f t="shared" si="6"/>
        <v/>
      </c>
      <c r="Q65" s="56"/>
      <c r="R65" s="16"/>
      <c r="S65" s="22" t="str">
        <f t="shared" si="7"/>
        <v/>
      </c>
      <c r="T65" s="22" t="str">
        <f t="shared" si="8"/>
        <v/>
      </c>
      <c r="U65" s="57" t="str">
        <f t="shared" si="9"/>
        <v/>
      </c>
    </row>
    <row r="66" spans="1:21" x14ac:dyDescent="0.25">
      <c r="A66" s="54" t="str">
        <f>IF(PREENCHER!A69="","",PREENCHER!A69)</f>
        <v/>
      </c>
      <c r="B66" s="54" t="str">
        <f>IF(PREENCHER!B69="","",PREENCHER!B69)</f>
        <v>Freezer vertical, frost free, capacidade total mínima de 228 Litros, 110v, cor branca, porta reversível, painel de controle, congelamento rápido, classificação energética "A". GARANTIA MÍNIMA DE 12 MESES, A CONTAR DA DATA DO RECEBIMENTO DEFINITIVO.</v>
      </c>
      <c r="C66" s="54" t="str">
        <f>IF(PREENCHER!C69="","",PREENCHER!C69)</f>
        <v/>
      </c>
      <c r="D66" s="54" t="str">
        <f>IF(PREENCHER!D69="","",PREENCHER!D69)</f>
        <v/>
      </c>
      <c r="E66" s="55" t="e">
        <f>IF(PREENCHER!#REF!="","",IF(COUNTIF(PREENCHER!$X69:$Z69,PREENCHER!#REF!)=0,CONCATENATE(PREENCHER!AI69,#REF!),PREENCHER!#REF!))</f>
        <v>#REF!</v>
      </c>
      <c r="F66" s="55" t="str">
        <f>IF(PREENCHER!E69="","",IF(COUNTIF(PREENCHER!$X69:$Z69,PREENCHER!E69)=0,CONCATENATE(PREENCHER!AJ69,#REF!),PREENCHER!E69))</f>
        <v/>
      </c>
      <c r="G66" s="55" t="e">
        <f>IF(PREENCHER!#REF!="","",IF(COUNTIF(PREENCHER!$X69:$Z69,PREENCHER!#REF!)=0,CONCATENATE(PREENCHER!AK69,#REF!),PREENCHER!#REF!))</f>
        <v>#REF!</v>
      </c>
      <c r="H66" s="55" t="str">
        <f>IF(PREENCHER!G69="","",IF(COUNTIF(PREENCHER!$X69:$Z69,PREENCHER!G69)=0,CONCATENATE(PREENCHER!AL69,#REF!),PREENCHER!G69))</f>
        <v/>
      </c>
      <c r="I66" s="55" t="str">
        <f>IF(PREENCHER!H69="","",IF(COUNTIF(PREENCHER!$X69:$Z69,PREENCHER!H69)=0,CONCATENATE(PREENCHER!AM69,#REF!),PREENCHER!H69))</f>
        <v/>
      </c>
      <c r="J66" s="55" t="e">
        <f>IF(#REF!="","",IF(COUNTIF(PREENCHER!$X69:$Z69,#REF!)=0,CONCATENATE(PREENCHER!AN69,#REF!),#REF!))</f>
        <v>#REF!</v>
      </c>
      <c r="K66" s="55" t="e">
        <f>IF(PREENCHER!#REF!="","",IF(COUNTIF(PREENCHER!$X69:$Z69,PREENCHER!#REF!)=0,CONCATENATE(PREENCHER!AO69,#REF!),PREENCHER!#REF!))</f>
        <v>#REF!</v>
      </c>
      <c r="L66" s="55" t="e">
        <f>IF(PREENCHER!#REF!="","",IF(COUNTIF(PREENCHER!$X69:$Z69,PREENCHER!#REF!)=0,CONCATENATE(PREENCHER!AP69,#REF!),PREENCHER!#REF!))</f>
        <v>#REF!</v>
      </c>
      <c r="M66" s="55" t="e">
        <f>IF(PREENCHER!#REF!="","",IF(COUNTIF(PREENCHER!$X69:$Z69,PREENCHER!#REF!)=0,CONCATENATE(PREENCHER!AQ69,#REF!),PREENCHER!#REF!))</f>
        <v>#REF!</v>
      </c>
      <c r="N66" s="55" t="e">
        <f>IF(PREENCHER!#REF!="","",IF(COUNTIF(PREENCHER!$X69:$Z69,PREENCHER!#REF!)=0,CONCATENATE(PREENCHER!AR69,#REF!),PREENCHER!#REF!))</f>
        <v>#REF!</v>
      </c>
      <c r="O66" s="22" t="str">
        <f t="shared" si="5"/>
        <v/>
      </c>
      <c r="P66" s="22" t="str">
        <f t="shared" si="6"/>
        <v/>
      </c>
      <c r="Q66" s="56"/>
      <c r="R66" s="16"/>
      <c r="S66" s="22" t="str">
        <f t="shared" si="7"/>
        <v/>
      </c>
      <c r="T66" s="22" t="str">
        <f t="shared" si="8"/>
        <v/>
      </c>
      <c r="U66" s="57" t="str">
        <f t="shared" si="9"/>
        <v/>
      </c>
    </row>
    <row r="67" spans="1:21" x14ac:dyDescent="0.25">
      <c r="A67" s="54" t="str">
        <f>IF(PREENCHER!A70="","",PREENCHER!A70)</f>
        <v/>
      </c>
      <c r="B67" s="54" t="str">
        <f>IF(PREENCHER!B70="","",PREENCHER!B70)</f>
        <v>Máquina de lavar roupa. Tipo: tanquinho automático, capacidade mínima de 10 KG, painel mecânico, com 6 programas de lavagem, 127V.  GARANTIA MÍNIMA DE 12 MESES, A CONTAR DA DATA DO RECEBIMENTO DEFINITIVO.</v>
      </c>
      <c r="C67" s="54" t="str">
        <f>IF(PREENCHER!C70="","",PREENCHER!C70)</f>
        <v/>
      </c>
      <c r="D67" s="54" t="str">
        <f>IF(PREENCHER!D70="","",PREENCHER!D70)</f>
        <v/>
      </c>
      <c r="E67" s="55" t="e">
        <f>IF(PREENCHER!#REF!="","",IF(COUNTIF(PREENCHER!$X70:$Z70,PREENCHER!#REF!)=0,CONCATENATE(PREENCHER!AI70,#REF!),PREENCHER!#REF!))</f>
        <v>#REF!</v>
      </c>
      <c r="F67" s="55" t="str">
        <f>IF(PREENCHER!E70="","",IF(COUNTIF(PREENCHER!$X70:$Z70,PREENCHER!E70)=0,CONCATENATE(PREENCHER!AJ70,#REF!),PREENCHER!E70))</f>
        <v/>
      </c>
      <c r="G67" s="55" t="e">
        <f>IF(PREENCHER!#REF!="","",IF(COUNTIF(PREENCHER!$X70:$Z70,PREENCHER!#REF!)=0,CONCATENATE(PREENCHER!AK70,#REF!),PREENCHER!#REF!))</f>
        <v>#REF!</v>
      </c>
      <c r="H67" s="55" t="str">
        <f>IF(PREENCHER!G70="","",IF(COUNTIF(PREENCHER!$X70:$Z70,PREENCHER!G70)=0,CONCATENATE(PREENCHER!AL70,#REF!),PREENCHER!G70))</f>
        <v/>
      </c>
      <c r="I67" s="55" t="str">
        <f>IF(PREENCHER!H70="","",IF(COUNTIF(PREENCHER!$X70:$Z70,PREENCHER!H70)=0,CONCATENATE(PREENCHER!AM70,#REF!),PREENCHER!H70))</f>
        <v/>
      </c>
      <c r="J67" s="55" t="e">
        <f>IF(#REF!="","",IF(COUNTIF(PREENCHER!$X70:$Z70,#REF!)=0,CONCATENATE(PREENCHER!AN70,#REF!),#REF!))</f>
        <v>#REF!</v>
      </c>
      <c r="K67" s="55" t="e">
        <f>IF(PREENCHER!#REF!="","",IF(COUNTIF(PREENCHER!$X70:$Z70,PREENCHER!#REF!)=0,CONCATENATE(PREENCHER!AO70,#REF!),PREENCHER!#REF!))</f>
        <v>#REF!</v>
      </c>
      <c r="L67" s="55" t="e">
        <f>IF(PREENCHER!#REF!="","",IF(COUNTIF(PREENCHER!$X70:$Z70,PREENCHER!#REF!)=0,CONCATENATE(PREENCHER!AP70,#REF!),PREENCHER!#REF!))</f>
        <v>#REF!</v>
      </c>
      <c r="M67" s="55" t="e">
        <f>IF(PREENCHER!#REF!="","",IF(COUNTIF(PREENCHER!$X70:$Z70,PREENCHER!#REF!)=0,CONCATENATE(PREENCHER!AQ70,#REF!),PREENCHER!#REF!))</f>
        <v>#REF!</v>
      </c>
      <c r="N67" s="55" t="e">
        <f>IF(PREENCHER!#REF!="","",IF(COUNTIF(PREENCHER!$X70:$Z70,PREENCHER!#REF!)=0,CONCATENATE(PREENCHER!AR70,#REF!),PREENCHER!#REF!))</f>
        <v>#REF!</v>
      </c>
      <c r="O67" s="22" t="str">
        <f t="shared" si="5"/>
        <v/>
      </c>
      <c r="P67" s="22" t="str">
        <f t="shared" si="6"/>
        <v/>
      </c>
      <c r="Q67" s="56"/>
      <c r="R67" s="16"/>
      <c r="S67" s="22" t="str">
        <f t="shared" si="7"/>
        <v/>
      </c>
      <c r="T67" s="22" t="str">
        <f t="shared" si="8"/>
        <v/>
      </c>
      <c r="U67" s="57" t="str">
        <f t="shared" si="9"/>
        <v/>
      </c>
    </row>
    <row r="68" spans="1:21" ht="15" customHeight="1" x14ac:dyDescent="0.25">
      <c r="A68" s="67" t="s">
        <v>55</v>
      </c>
      <c r="B68" s="67"/>
      <c r="C68" s="67"/>
      <c r="D68" s="67"/>
      <c r="E68" s="67"/>
      <c r="F68" s="67"/>
      <c r="G68" s="67"/>
      <c r="H68" s="67"/>
      <c r="I68" s="67"/>
      <c r="J68" s="67"/>
      <c r="K68" s="67"/>
      <c r="L68" s="67"/>
      <c r="M68" s="67"/>
      <c r="N68" s="67"/>
      <c r="O68" s="67"/>
      <c r="P68" s="24" t="str">
        <f>IF(SUM(P8:P67)=0,"",SUM(P8:P67))</f>
        <v/>
      </c>
      <c r="Q68" s="16"/>
      <c r="R68" s="16"/>
      <c r="S68" s="16"/>
      <c r="T68" s="16"/>
      <c r="U68" s="16"/>
    </row>
  </sheetData>
  <mergeCells count="2">
    <mergeCell ref="S6:U6"/>
    <mergeCell ref="A68:O68"/>
  </mergeCells>
  <pageMargins left="0.78749999999999998" right="0.78749999999999998" top="0.98402777777777795" bottom="0.98402777777777795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6:U68"/>
  <sheetViews>
    <sheetView zoomScaleNormal="100" workbookViewId="0">
      <selection activeCell="A6" sqref="A6"/>
    </sheetView>
  </sheetViews>
  <sheetFormatPr defaultColWidth="8.7109375" defaultRowHeight="15" x14ac:dyDescent="0.25"/>
  <cols>
    <col min="1" max="1" width="5.85546875" customWidth="1"/>
    <col min="2" max="2" width="27.28515625" customWidth="1"/>
    <col min="3" max="4" width="7.5703125" customWidth="1"/>
    <col min="16" max="16" width="11.7109375" customWidth="1"/>
    <col min="17" max="17" width="25.7109375" customWidth="1"/>
    <col min="19" max="19" width="11.7109375" customWidth="1"/>
    <col min="20" max="20" width="12.140625" customWidth="1"/>
    <col min="21" max="21" width="13.5703125" customWidth="1"/>
  </cols>
  <sheetData>
    <row r="6" spans="1:21" x14ac:dyDescent="0.25">
      <c r="S6" s="66" t="s">
        <v>2</v>
      </c>
      <c r="T6" s="66"/>
      <c r="U6" s="66"/>
    </row>
    <row r="7" spans="1:21" ht="60" x14ac:dyDescent="0.25">
      <c r="A7" s="6" t="str">
        <f>PREENCHER!A6</f>
        <v>ITEM</v>
      </c>
      <c r="B7" s="6" t="str">
        <f>PREENCHER!B6</f>
        <v>ESPECIFICAÇÃO</v>
      </c>
      <c r="C7" s="6" t="str">
        <f>PREENCHER!C6</f>
        <v>UN</v>
      </c>
      <c r="D7" s="6" t="str">
        <f>PREENCHER!D6</f>
        <v>QTDE</v>
      </c>
      <c r="E7" s="6" t="e">
        <f>PREENCHER!#REF!</f>
        <v>#REF!</v>
      </c>
      <c r="F7" s="6" t="e">
        <f>PREENCHER!#REF!</f>
        <v>#REF!</v>
      </c>
      <c r="G7" s="6" t="str">
        <f>PREENCHER!E7</f>
        <v>BANCO DE PREÇOS</v>
      </c>
      <c r="H7" s="6" t="e">
        <f>PREENCHER!#REF!</f>
        <v>#REF!</v>
      </c>
      <c r="I7" s="6" t="str">
        <f>PREENCHER!G7</f>
        <v>PESQUISA INTERNET 2</v>
      </c>
      <c r="J7" s="6" t="str">
        <f>PREENCHER!H7</f>
        <v>PESQUISA INTERNET 3</v>
      </c>
      <c r="K7" s="6" t="e">
        <f>PREENCHER!#REF!</f>
        <v>#REF!</v>
      </c>
      <c r="L7" s="6" t="e">
        <f>PREENCHER!#REF!</f>
        <v>#REF!</v>
      </c>
      <c r="M7" s="6" t="e">
        <f>PREENCHER!#REF!</f>
        <v>#REF!</v>
      </c>
      <c r="N7" s="6" t="e">
        <f>PREENCHER!#REF!</f>
        <v>#REF!</v>
      </c>
      <c r="O7" s="6" t="str">
        <f>PREENCHER!I7</f>
        <v>UNITÁRIO</v>
      </c>
      <c r="P7" s="6" t="str">
        <f>PREENCHER!J7</f>
        <v>TOTAL</v>
      </c>
      <c r="Q7" s="6" t="str">
        <f>PREENCHER!K6</f>
        <v>OBSERVAÇÃO</v>
      </c>
      <c r="S7" s="6" t="s">
        <v>23</v>
      </c>
      <c r="T7" s="6" t="s">
        <v>24</v>
      </c>
      <c r="U7" s="6" t="s">
        <v>25</v>
      </c>
    </row>
    <row r="8" spans="1:21" x14ac:dyDescent="0.25">
      <c r="A8" s="54">
        <f>IF(PREENCHER!A8="","",PREENCHER!A8)</f>
        <v>1</v>
      </c>
      <c r="B8" s="54" t="str">
        <f>IF(PREENCHER!B8="","",PREENCHER!B8)</f>
        <v xml:space="preserve">Forno de elétrico de bancada, de 45L a 52L, gabinete externo em aço inoxidável, gabinete interno com revestimento autolimpante, frontal em aço inoxidável, puxador em aço inox, 127V. Potência mínima de 2000W, 3 níveis: 3 Temperatura mínima 50 °C. Temperatura máxima 300 °C. Eficiência energética A. Acessórios incluídos 1 bandeja de migalhas, 1 grelha. GARANTIA MÍNIMA DE 12 MESES, A CONTAR DA DATA DO RECEBIMENTO DEFINITIVO. </v>
      </c>
      <c r="C8" s="54" t="str">
        <f>IF(PREENCHER!C8="","",PREENCHER!C8)</f>
        <v>UN</v>
      </c>
      <c r="D8" s="54">
        <f>IF(PREENCHER!D8="","",PREENCHER!D8)</f>
        <v>3</v>
      </c>
      <c r="E8" s="55" t="e">
        <f>IF(PREENCHER!#REF!="","",IF(COUNTIF(PREENCHER!$Y8:$AA8,PREENCHER!#REF!)=0,CONCATENATE(PREENCHER!AI8,#REF!),PREENCHER!#REF!))</f>
        <v>#REF!</v>
      </c>
      <c r="F8" s="55">
        <f>IF(PREENCHER!E8="","",IF(COUNTIF(PREENCHER!$Y8:$AA8,PREENCHER!E8)=0,CONCATENATE(PREENCHER!AJ8,#REF!),PREENCHER!E8))</f>
        <v>1461.03</v>
      </c>
      <c r="G8" s="55" t="e">
        <f>IF(PREENCHER!#REF!="","",IF(COUNTIF(PREENCHER!$Y8:$AA8,PREENCHER!#REF!)=0,CONCATENATE(PREENCHER!AK8,#REF!),PREENCHER!#REF!))</f>
        <v>#REF!</v>
      </c>
      <c r="H8" s="55">
        <f>IF(PREENCHER!G8="","",IF(COUNTIF(PREENCHER!$Y8:$AA8,PREENCHER!G8)=0,CONCATENATE(PREENCHER!AL8,#REF!),PREENCHER!G8))</f>
        <v>1325</v>
      </c>
      <c r="I8" s="55" t="e">
        <f>IF(PREENCHER!H8="","",IF(COUNTIF(PREENCHER!$Y8:$AA8,PREENCHER!H8)=0,CONCATENATE(PREENCHER!AM8,#REF!),PREENCHER!H8))</f>
        <v>#REF!</v>
      </c>
      <c r="J8" s="55" t="e">
        <f>IF(#REF!="","",IF(COUNTIF(PREENCHER!$Y8:$AA8,#REF!)=0,CONCATENATE(PREENCHER!AN8,#REF!),#REF!))</f>
        <v>#REF!</v>
      </c>
      <c r="K8" s="55" t="e">
        <f>IF(PREENCHER!#REF!="","",IF(COUNTIF(PREENCHER!$Y8:$AA8,PREENCHER!#REF!)=0,CONCATENATE(PREENCHER!AO8,#REF!),PREENCHER!#REF!))</f>
        <v>#REF!</v>
      </c>
      <c r="L8" s="55" t="e">
        <f>IF(PREENCHER!#REF!="","",IF(COUNTIF(PREENCHER!$Y8:$AA8,PREENCHER!#REF!)=0,CONCATENATE(PREENCHER!AP8,#REF!),PREENCHER!#REF!))</f>
        <v>#REF!</v>
      </c>
      <c r="M8" s="55" t="e">
        <f>IF(PREENCHER!#REF!="","",IF(COUNTIF(PREENCHER!$Y8:$AA8,PREENCHER!#REF!)=0,CONCATENATE(PREENCHER!AQ8,#REF!),PREENCHER!#REF!))</f>
        <v>#REF!</v>
      </c>
      <c r="N8" s="55" t="e">
        <f>IF(PREENCHER!#REF!="","",IF(COUNTIF(PREENCHER!$Y8:$AA8,PREENCHER!#REF!)=0,CONCATENATE(PREENCHER!AR8,#REF!),PREENCHER!#REF!))</f>
        <v>#REF!</v>
      </c>
      <c r="O8" s="22" t="str">
        <f t="shared" ref="O8:O39" si="0">IF(ISERROR(ROUND(AVERAGE(E8:N8),2)),"",ROUND(AVERAGE(E8:N8),2))</f>
        <v/>
      </c>
      <c r="P8" s="22" t="str">
        <f t="shared" ref="P8:P39" si="1">IF(ISERROR(ROUND(O8*D8,2)),"",ROUND(O8*D8,2))</f>
        <v/>
      </c>
      <c r="Q8" s="56"/>
      <c r="R8" s="16"/>
      <c r="S8" s="22" t="str">
        <f t="shared" ref="S8:S39" si="2">IF(ISERROR(MEDIAN(E8:N8)),"",MEDIAN(E8:N8))</f>
        <v/>
      </c>
      <c r="T8" s="22" t="str">
        <f t="shared" ref="T8:T39" si="3">IF(ISERROR(STDEV(E8:N8)),"",STDEV(E8:N8))</f>
        <v/>
      </c>
      <c r="U8" s="57" t="str">
        <f t="shared" ref="U8:U39" si="4">IF(ISERROR(T8/O8),"",T8/O8)</f>
        <v/>
      </c>
    </row>
    <row r="9" spans="1:21" x14ac:dyDescent="0.25">
      <c r="A9" s="54" t="str">
        <f>IF(PREENCHER!A12="","",PREENCHER!A12)</f>
        <v/>
      </c>
      <c r="B9" s="54" t="str">
        <f>IF(PREENCHER!B12="","",PREENCHER!B12)</f>
        <v>Freezer vertical, frost free, capacidade total mínima de 228 Litros, 110v, cor branca, porta reversível, painel de controle, congelamento rápido, classificação energética "A". GARANTIA MÍNIMA DE 12 MESES, A CONTAR DA DATA DO RECEBIMENTO DEFINITIVO.</v>
      </c>
      <c r="C9" s="54" t="str">
        <f>IF(PREENCHER!C12="","",PREENCHER!C12)</f>
        <v/>
      </c>
      <c r="D9" s="54" t="str">
        <f>IF(PREENCHER!D12="","",PREENCHER!D12)</f>
        <v/>
      </c>
      <c r="E9" s="55" t="e">
        <f>IF(PREENCHER!#REF!="","",IF(COUNTIF(PREENCHER!$Y12:$AA12,PREENCHER!#REF!)=0,CONCATENATE(PREENCHER!AI12,#REF!),PREENCHER!#REF!))</f>
        <v>#REF!</v>
      </c>
      <c r="F9" s="55" t="str">
        <f>IF(PREENCHER!E12="","",IF(COUNTIF(PREENCHER!$Y12:$AA12,PREENCHER!E12)=0,CONCATENATE(PREENCHER!AJ12,#REF!),PREENCHER!E12))</f>
        <v/>
      </c>
      <c r="G9" s="55" t="e">
        <f>IF(PREENCHER!#REF!="","",IF(COUNTIF(PREENCHER!$Y12:$AA12,PREENCHER!#REF!)=0,CONCATENATE(PREENCHER!AK12,#REF!),PREENCHER!#REF!))</f>
        <v>#REF!</v>
      </c>
      <c r="H9" s="55" t="str">
        <f>IF(PREENCHER!G12="","",IF(COUNTIF(PREENCHER!$Y12:$AA12,PREENCHER!G12)=0,CONCATENATE(PREENCHER!AL12,#REF!),PREENCHER!G12))</f>
        <v/>
      </c>
      <c r="I9" s="55" t="str">
        <f>IF(PREENCHER!H12="","",IF(COUNTIF(PREENCHER!$Y12:$AA12,PREENCHER!H12)=0,CONCATENATE(PREENCHER!AM12,#REF!),PREENCHER!H12))</f>
        <v/>
      </c>
      <c r="J9" s="55" t="e">
        <f>IF(#REF!="","",IF(COUNTIF(PREENCHER!$Y12:$AA12,#REF!)=0,CONCATENATE(PREENCHER!AN12,#REF!),#REF!))</f>
        <v>#REF!</v>
      </c>
      <c r="K9" s="55" t="e">
        <f>IF(PREENCHER!#REF!="","",IF(COUNTIF(PREENCHER!$Y12:$AA12,PREENCHER!#REF!)=0,CONCATENATE(PREENCHER!AO12,#REF!),PREENCHER!#REF!))</f>
        <v>#REF!</v>
      </c>
      <c r="L9" s="55" t="e">
        <f>IF(PREENCHER!#REF!="","",IF(COUNTIF(PREENCHER!$Y12:$AA12,PREENCHER!#REF!)=0,CONCATENATE(PREENCHER!AP12,#REF!),PREENCHER!#REF!))</f>
        <v>#REF!</v>
      </c>
      <c r="M9" s="55" t="e">
        <f>IF(PREENCHER!#REF!="","",IF(COUNTIF(PREENCHER!$Y12:$AA12,PREENCHER!#REF!)=0,CONCATENATE(PREENCHER!AQ12,#REF!),PREENCHER!#REF!))</f>
        <v>#REF!</v>
      </c>
      <c r="N9" s="55" t="e">
        <f>IF(PREENCHER!#REF!="","",IF(COUNTIF(PREENCHER!$Y12:$AA12,PREENCHER!#REF!)=0,CONCATENATE(PREENCHER!AR12,#REF!),PREENCHER!#REF!))</f>
        <v>#REF!</v>
      </c>
      <c r="O9" s="22" t="str">
        <f t="shared" si="0"/>
        <v/>
      </c>
      <c r="P9" s="22" t="str">
        <f t="shared" si="1"/>
        <v/>
      </c>
      <c r="Q9" s="56"/>
      <c r="R9" s="16"/>
      <c r="S9" s="22" t="str">
        <f t="shared" si="2"/>
        <v/>
      </c>
      <c r="T9" s="22" t="str">
        <f t="shared" si="3"/>
        <v/>
      </c>
      <c r="U9" s="57" t="str">
        <f t="shared" si="4"/>
        <v/>
      </c>
    </row>
    <row r="10" spans="1:21" x14ac:dyDescent="0.25">
      <c r="A10" s="54" t="str">
        <f>IF(PREENCHER!A13="","",PREENCHER!A13)</f>
        <v/>
      </c>
      <c r="B10" s="54" t="str">
        <f>IF(PREENCHER!B13="","",PREENCHER!B13)</f>
        <v>Máquina de lavar roupa. Tipo: tanquinho automático, capacidade mínima de 10 KG, painel mecânico, com 6 programas de lavagem, 127V.  GARANTIA MÍNIMA DE 12 MESES, A CONTAR DA DATA DO RECEBIMENTO DEFINITIVO.</v>
      </c>
      <c r="C10" s="54" t="str">
        <f>IF(PREENCHER!C13="","",PREENCHER!C13)</f>
        <v/>
      </c>
      <c r="D10" s="54" t="str">
        <f>IF(PREENCHER!D13="","",PREENCHER!D13)</f>
        <v/>
      </c>
      <c r="E10" s="55" t="e">
        <f>IF(PREENCHER!#REF!="","",IF(COUNTIF(PREENCHER!$Y13:$AA13,PREENCHER!#REF!)=0,CONCATENATE(PREENCHER!AI13,#REF!),PREENCHER!#REF!))</f>
        <v>#REF!</v>
      </c>
      <c r="F10" s="55" t="str">
        <f>IF(PREENCHER!E13="","",IF(COUNTIF(PREENCHER!$Y13:$AA13,PREENCHER!E13)=0,CONCATENATE(PREENCHER!AJ13,#REF!),PREENCHER!E13))</f>
        <v/>
      </c>
      <c r="G10" s="55" t="e">
        <f>IF(PREENCHER!#REF!="","",IF(COUNTIF(PREENCHER!$Y13:$AA13,PREENCHER!#REF!)=0,CONCATENATE(PREENCHER!AK13,#REF!),PREENCHER!#REF!))</f>
        <v>#REF!</v>
      </c>
      <c r="H10" s="55" t="str">
        <f>IF(PREENCHER!G13="","",IF(COUNTIF(PREENCHER!$Y13:$AA13,PREENCHER!G13)=0,CONCATENATE(PREENCHER!AL13,#REF!),PREENCHER!G13))</f>
        <v/>
      </c>
      <c r="I10" s="55" t="str">
        <f>IF(PREENCHER!H13="","",IF(COUNTIF(PREENCHER!$Y13:$AA13,PREENCHER!H13)=0,CONCATENATE(PREENCHER!AM13,#REF!),PREENCHER!H13))</f>
        <v/>
      </c>
      <c r="J10" s="55" t="e">
        <f>IF(#REF!="","",IF(COUNTIF(PREENCHER!$Y13:$AA13,#REF!)=0,CONCATENATE(PREENCHER!AN13,#REF!),#REF!))</f>
        <v>#REF!</v>
      </c>
      <c r="K10" s="55" t="e">
        <f>IF(PREENCHER!#REF!="","",IF(COUNTIF(PREENCHER!$Y13:$AA13,PREENCHER!#REF!)=0,CONCATENATE(PREENCHER!AO13,#REF!),PREENCHER!#REF!))</f>
        <v>#REF!</v>
      </c>
      <c r="L10" s="55" t="e">
        <f>IF(PREENCHER!#REF!="","",IF(COUNTIF(PREENCHER!$Y13:$AA13,PREENCHER!#REF!)=0,CONCATENATE(PREENCHER!AP13,#REF!),PREENCHER!#REF!))</f>
        <v>#REF!</v>
      </c>
      <c r="M10" s="55" t="e">
        <f>IF(PREENCHER!#REF!="","",IF(COUNTIF(PREENCHER!$Y13:$AA13,PREENCHER!#REF!)=0,CONCATENATE(PREENCHER!AQ13,#REF!),PREENCHER!#REF!))</f>
        <v>#REF!</v>
      </c>
      <c r="N10" s="55" t="e">
        <f>IF(PREENCHER!#REF!="","",IF(COUNTIF(PREENCHER!$Y13:$AA13,PREENCHER!#REF!)=0,CONCATENATE(PREENCHER!AR13,#REF!),PREENCHER!#REF!))</f>
        <v>#REF!</v>
      </c>
      <c r="O10" s="22" t="str">
        <f t="shared" si="0"/>
        <v/>
      </c>
      <c r="P10" s="22" t="str">
        <f t="shared" si="1"/>
        <v/>
      </c>
      <c r="Q10" s="56"/>
      <c r="R10" s="16"/>
      <c r="S10" s="22" t="str">
        <f t="shared" si="2"/>
        <v/>
      </c>
      <c r="T10" s="22" t="str">
        <f t="shared" si="3"/>
        <v/>
      </c>
      <c r="U10" s="57" t="str">
        <f t="shared" si="4"/>
        <v/>
      </c>
    </row>
    <row r="11" spans="1:21" x14ac:dyDescent="0.25">
      <c r="A11" s="54" t="str">
        <f>IF(PREENCHER!A14="","",PREENCHER!A14)</f>
        <v/>
      </c>
      <c r="B11" s="54" t="str">
        <f>IF(PREENCHER!B14="","",PREENCHER!B14)</f>
        <v xml:space="preserve">Forno de bancada elétrico, Inox 46L aço inoxidável, 127V. Características gerais: Especificações: Potência de 2400 W, 3 níveis: 3 Temperatura mínima 50 °C. Temperatura máxima 300 °C. Eficiência energética A. Acessórios incluídos 1 bandeja de migalhas, 1 grelha Peso e dimensões Largura 49 cm Profundidade 49 cm Altura 41.5 cm. GARANTIA MÍNIMA DE 12 MESES, A CONTAR DA DATA DO RECEBIMENTO DEFINITIVO. </v>
      </c>
      <c r="C11" s="54" t="str">
        <f>IF(PREENCHER!C14="","",PREENCHER!C14)</f>
        <v/>
      </c>
      <c r="D11" s="54" t="str">
        <f>IF(PREENCHER!D14="","",PREENCHER!D14)</f>
        <v/>
      </c>
      <c r="E11" s="55" t="e">
        <f>IF(PREENCHER!#REF!="","",IF(COUNTIF(PREENCHER!$Y14:$AA14,PREENCHER!#REF!)=0,CONCATENATE(PREENCHER!AI14,#REF!),PREENCHER!#REF!))</f>
        <v>#REF!</v>
      </c>
      <c r="F11" s="55" t="str">
        <f>IF(PREENCHER!E14="","",IF(COUNTIF(PREENCHER!$Y14:$AA14,PREENCHER!E14)=0,CONCATENATE(PREENCHER!AJ14,#REF!),PREENCHER!E14))</f>
        <v/>
      </c>
      <c r="G11" s="55" t="e">
        <f>IF(PREENCHER!#REF!="","",IF(COUNTIF(PREENCHER!$Y14:$AA14,PREENCHER!#REF!)=0,CONCATENATE(PREENCHER!AK14,#REF!),PREENCHER!#REF!))</f>
        <v>#REF!</v>
      </c>
      <c r="H11" s="55" t="str">
        <f>IF(PREENCHER!G14="","",IF(COUNTIF(PREENCHER!$Y14:$AA14,PREENCHER!G14)=0,CONCATENATE(PREENCHER!AL14,#REF!),PREENCHER!G14))</f>
        <v/>
      </c>
      <c r="I11" s="55" t="str">
        <f>IF(PREENCHER!H14="","",IF(COUNTIF(PREENCHER!$Y14:$AA14,PREENCHER!H14)=0,CONCATENATE(PREENCHER!AM14,#REF!),PREENCHER!H14))</f>
        <v/>
      </c>
      <c r="J11" s="55" t="e">
        <f>IF(#REF!="","",IF(COUNTIF(PREENCHER!$Y14:$AA14,#REF!)=0,CONCATENATE(PREENCHER!AN14,#REF!),#REF!))</f>
        <v>#REF!</v>
      </c>
      <c r="K11" s="55" t="e">
        <f>IF(PREENCHER!#REF!="","",IF(COUNTIF(PREENCHER!$Y14:$AA14,PREENCHER!#REF!)=0,CONCATENATE(PREENCHER!AO14,#REF!),PREENCHER!#REF!))</f>
        <v>#REF!</v>
      </c>
      <c r="L11" s="55" t="e">
        <f>IF(PREENCHER!#REF!="","",IF(COUNTIF(PREENCHER!$Y14:$AA14,PREENCHER!#REF!)=0,CONCATENATE(PREENCHER!AP14,#REF!),PREENCHER!#REF!))</f>
        <v>#REF!</v>
      </c>
      <c r="M11" s="55" t="e">
        <f>IF(PREENCHER!#REF!="","",IF(COUNTIF(PREENCHER!$Y14:$AA14,PREENCHER!#REF!)=0,CONCATENATE(PREENCHER!AQ14,#REF!),PREENCHER!#REF!))</f>
        <v>#REF!</v>
      </c>
      <c r="N11" s="55" t="e">
        <f>IF(PREENCHER!#REF!="","",IF(COUNTIF(PREENCHER!$Y14:$AA14,PREENCHER!#REF!)=0,CONCATENATE(PREENCHER!AR14,#REF!),PREENCHER!#REF!))</f>
        <v>#REF!</v>
      </c>
      <c r="O11" s="22" t="str">
        <f t="shared" si="0"/>
        <v/>
      </c>
      <c r="P11" s="22" t="str">
        <f t="shared" si="1"/>
        <v/>
      </c>
      <c r="Q11" s="56"/>
      <c r="R11" s="16"/>
      <c r="S11" s="22" t="str">
        <f t="shared" si="2"/>
        <v/>
      </c>
      <c r="T11" s="22" t="str">
        <f t="shared" si="3"/>
        <v/>
      </c>
      <c r="U11" s="57" t="str">
        <f t="shared" si="4"/>
        <v/>
      </c>
    </row>
    <row r="12" spans="1:21" x14ac:dyDescent="0.25">
      <c r="A12" s="54" t="str">
        <f>IF(PREENCHER!A15="","",PREENCHER!A15)</f>
        <v/>
      </c>
      <c r="B12" s="54" t="str">
        <f>IF(PREENCHER!B15="","",PREENCHER!B15)</f>
        <v>Freezer vertical, frost free, capacidade total mínima de 228 Litros, 110v, cor branca, porta reversível, painel de controle, congelamento rápido, classificação energética "A". GARANTIA MÍNIMA DE 12 MESES, A CONTAR DA DATA DO RECEBIMENTO DEFINITIVO.</v>
      </c>
      <c r="C12" s="54" t="str">
        <f>IF(PREENCHER!C15="","",PREENCHER!C15)</f>
        <v/>
      </c>
      <c r="D12" s="54" t="str">
        <f>IF(PREENCHER!D15="","",PREENCHER!D15)</f>
        <v/>
      </c>
      <c r="E12" s="55" t="e">
        <f>IF(PREENCHER!#REF!="","",IF(COUNTIF(PREENCHER!$Y15:$AA15,PREENCHER!#REF!)=0,CONCATENATE(PREENCHER!AI15,#REF!),PREENCHER!#REF!))</f>
        <v>#REF!</v>
      </c>
      <c r="F12" s="55" t="str">
        <f>IF(PREENCHER!E15="","",IF(COUNTIF(PREENCHER!$Y15:$AA15,PREENCHER!E15)=0,CONCATENATE(PREENCHER!AJ15,#REF!),PREENCHER!E15))</f>
        <v/>
      </c>
      <c r="G12" s="55" t="e">
        <f>IF(PREENCHER!#REF!="","",IF(COUNTIF(PREENCHER!$Y15:$AA15,PREENCHER!#REF!)=0,CONCATENATE(PREENCHER!AK15,#REF!),PREENCHER!#REF!))</f>
        <v>#REF!</v>
      </c>
      <c r="H12" s="55" t="str">
        <f>IF(PREENCHER!G15="","",IF(COUNTIF(PREENCHER!$Y15:$AA15,PREENCHER!G15)=0,CONCATENATE(PREENCHER!AL15,#REF!),PREENCHER!G15))</f>
        <v/>
      </c>
      <c r="I12" s="55" t="str">
        <f>IF(PREENCHER!H15="","",IF(COUNTIF(PREENCHER!$Y15:$AA15,PREENCHER!H15)=0,CONCATENATE(PREENCHER!AM15,#REF!),PREENCHER!H15))</f>
        <v/>
      </c>
      <c r="J12" s="55" t="e">
        <f>IF(#REF!="","",IF(COUNTIF(PREENCHER!$Y15:$AA15,#REF!)=0,CONCATENATE(PREENCHER!AN15,#REF!),#REF!))</f>
        <v>#REF!</v>
      </c>
      <c r="K12" s="55" t="e">
        <f>IF(PREENCHER!#REF!="","",IF(COUNTIF(PREENCHER!$Y15:$AA15,PREENCHER!#REF!)=0,CONCATENATE(PREENCHER!AO15,#REF!),PREENCHER!#REF!))</f>
        <v>#REF!</v>
      </c>
      <c r="L12" s="55" t="e">
        <f>IF(PREENCHER!#REF!="","",IF(COUNTIF(PREENCHER!$Y15:$AA15,PREENCHER!#REF!)=0,CONCATENATE(PREENCHER!AP15,#REF!),PREENCHER!#REF!))</f>
        <v>#REF!</v>
      </c>
      <c r="M12" s="55" t="e">
        <f>IF(PREENCHER!#REF!="","",IF(COUNTIF(PREENCHER!$Y15:$AA15,PREENCHER!#REF!)=0,CONCATENATE(PREENCHER!AQ15,#REF!),PREENCHER!#REF!))</f>
        <v>#REF!</v>
      </c>
      <c r="N12" s="55" t="e">
        <f>IF(PREENCHER!#REF!="","",IF(COUNTIF(PREENCHER!$Y15:$AA15,PREENCHER!#REF!)=0,CONCATENATE(PREENCHER!AR15,#REF!),PREENCHER!#REF!))</f>
        <v>#REF!</v>
      </c>
      <c r="O12" s="22" t="str">
        <f t="shared" si="0"/>
        <v/>
      </c>
      <c r="P12" s="22" t="str">
        <f t="shared" si="1"/>
        <v/>
      </c>
      <c r="Q12" s="56"/>
      <c r="R12" s="16"/>
      <c r="S12" s="22" t="str">
        <f t="shared" si="2"/>
        <v/>
      </c>
      <c r="T12" s="22" t="str">
        <f t="shared" si="3"/>
        <v/>
      </c>
      <c r="U12" s="57" t="str">
        <f t="shared" si="4"/>
        <v/>
      </c>
    </row>
    <row r="13" spans="1:21" x14ac:dyDescent="0.25">
      <c r="A13" s="54" t="str">
        <f>IF(PREENCHER!A16="","",PREENCHER!A16)</f>
        <v/>
      </c>
      <c r="B13" s="54" t="str">
        <f>IF(PREENCHER!B16="","",PREENCHER!B16)</f>
        <v>Máquina de lavar roupa. Tipo: tanquinho automático, capacidade mínima de 10 KG, painel mecânico, com 6 programas de lavagem, 127V.  GARANTIA MÍNIMA DE 12 MESES, A CONTAR DA DATA DO RECEBIMENTO DEFINITIVO.</v>
      </c>
      <c r="C13" s="54" t="str">
        <f>IF(PREENCHER!C16="","",PREENCHER!C16)</f>
        <v/>
      </c>
      <c r="D13" s="54" t="str">
        <f>IF(PREENCHER!D16="","",PREENCHER!D16)</f>
        <v/>
      </c>
      <c r="E13" s="55" t="e">
        <f>IF(PREENCHER!#REF!="","",IF(COUNTIF(PREENCHER!$Y16:$AA16,PREENCHER!#REF!)=0,CONCATENATE(PREENCHER!AI16,#REF!),PREENCHER!#REF!))</f>
        <v>#REF!</v>
      </c>
      <c r="F13" s="55" t="str">
        <f>IF(PREENCHER!E16="","",IF(COUNTIF(PREENCHER!$Y16:$AA16,PREENCHER!E16)=0,CONCATENATE(PREENCHER!AJ16,#REF!),PREENCHER!E16))</f>
        <v/>
      </c>
      <c r="G13" s="55" t="e">
        <f>IF(PREENCHER!#REF!="","",IF(COUNTIF(PREENCHER!$Y16:$AA16,PREENCHER!#REF!)=0,CONCATENATE(PREENCHER!AK16,#REF!),PREENCHER!#REF!))</f>
        <v>#REF!</v>
      </c>
      <c r="H13" s="55" t="str">
        <f>IF(PREENCHER!G16="","",IF(COUNTIF(PREENCHER!$Y16:$AA16,PREENCHER!G16)=0,CONCATENATE(PREENCHER!AL16,#REF!),PREENCHER!G16))</f>
        <v/>
      </c>
      <c r="I13" s="55" t="str">
        <f>IF(PREENCHER!H16="","",IF(COUNTIF(PREENCHER!$Y16:$AA16,PREENCHER!H16)=0,CONCATENATE(PREENCHER!AM16,#REF!),PREENCHER!H16))</f>
        <v/>
      </c>
      <c r="J13" s="55" t="e">
        <f>IF(#REF!="","",IF(COUNTIF(PREENCHER!$Y16:$AA16,#REF!)=0,CONCATENATE(PREENCHER!AN16,#REF!),#REF!))</f>
        <v>#REF!</v>
      </c>
      <c r="K13" s="55" t="e">
        <f>IF(PREENCHER!#REF!="","",IF(COUNTIF(PREENCHER!$Y16:$AA16,PREENCHER!#REF!)=0,CONCATENATE(PREENCHER!AO16,#REF!),PREENCHER!#REF!))</f>
        <v>#REF!</v>
      </c>
      <c r="L13" s="55" t="e">
        <f>IF(PREENCHER!#REF!="","",IF(COUNTIF(PREENCHER!$Y16:$AA16,PREENCHER!#REF!)=0,CONCATENATE(PREENCHER!AP16,#REF!),PREENCHER!#REF!))</f>
        <v>#REF!</v>
      </c>
      <c r="M13" s="55" t="e">
        <f>IF(PREENCHER!#REF!="","",IF(COUNTIF(PREENCHER!$Y16:$AA16,PREENCHER!#REF!)=0,CONCATENATE(PREENCHER!AQ16,#REF!),PREENCHER!#REF!))</f>
        <v>#REF!</v>
      </c>
      <c r="N13" s="55" t="e">
        <f>IF(PREENCHER!#REF!="","",IF(COUNTIF(PREENCHER!$Y16:$AA16,PREENCHER!#REF!)=0,CONCATENATE(PREENCHER!AR16,#REF!),PREENCHER!#REF!))</f>
        <v>#REF!</v>
      </c>
      <c r="O13" s="22" t="str">
        <f t="shared" si="0"/>
        <v/>
      </c>
      <c r="P13" s="22" t="str">
        <f t="shared" si="1"/>
        <v/>
      </c>
      <c r="Q13" s="56"/>
      <c r="R13" s="16"/>
      <c r="S13" s="22" t="str">
        <f t="shared" si="2"/>
        <v/>
      </c>
      <c r="T13" s="22" t="str">
        <f t="shared" si="3"/>
        <v/>
      </c>
      <c r="U13" s="57" t="str">
        <f t="shared" si="4"/>
        <v/>
      </c>
    </row>
    <row r="14" spans="1:21" x14ac:dyDescent="0.25">
      <c r="A14" s="54" t="str">
        <f>IF(PREENCHER!A17="","",PREENCHER!A17)</f>
        <v/>
      </c>
      <c r="B14" s="54" t="str">
        <f>IF(PREENCHER!B17="","",PREENCHER!B17)</f>
        <v xml:space="preserve">Forno de bancada elétrico, Inox 46L aço inoxidável, 127V. Características gerais: Especificações: Potência de 2400 W, 3 níveis: 3 Temperatura mínima 50 °C. Temperatura máxima 300 °C. Eficiência energética A. Acessórios incluídos 1 bandeja de migalhas, 1 grelha Peso e dimensões Largura 49 cm Profundidade 49 cm Altura 41.5 cm. GARANTIA MÍNIMA DE 12 MESES, A CONTAR DA DATA DO RECEBIMENTO DEFINITIVO. </v>
      </c>
      <c r="C14" s="54" t="str">
        <f>IF(PREENCHER!C17="","",PREENCHER!C17)</f>
        <v/>
      </c>
      <c r="D14" s="54" t="str">
        <f>IF(PREENCHER!D17="","",PREENCHER!D17)</f>
        <v/>
      </c>
      <c r="E14" s="55" t="e">
        <f>IF(PREENCHER!#REF!="","",IF(COUNTIF(PREENCHER!$Y17:$AA17,PREENCHER!#REF!)=0,CONCATENATE(PREENCHER!AI17,#REF!),PREENCHER!#REF!))</f>
        <v>#REF!</v>
      </c>
      <c r="F14" s="55" t="str">
        <f>IF(PREENCHER!E17="","",IF(COUNTIF(PREENCHER!$Y17:$AA17,PREENCHER!E17)=0,CONCATENATE(PREENCHER!AJ17,#REF!),PREENCHER!E17))</f>
        <v/>
      </c>
      <c r="G14" s="55" t="e">
        <f>IF(PREENCHER!#REF!="","",IF(COUNTIF(PREENCHER!$Y17:$AA17,PREENCHER!#REF!)=0,CONCATENATE(PREENCHER!AK17,#REF!),PREENCHER!#REF!))</f>
        <v>#REF!</v>
      </c>
      <c r="H14" s="55" t="str">
        <f>IF(PREENCHER!G17="","",IF(COUNTIF(PREENCHER!$Y17:$AA17,PREENCHER!G17)=0,CONCATENATE(PREENCHER!AL17,#REF!),PREENCHER!G17))</f>
        <v/>
      </c>
      <c r="I14" s="55" t="str">
        <f>IF(PREENCHER!H17="","",IF(COUNTIF(PREENCHER!$Y17:$AA17,PREENCHER!H17)=0,CONCATENATE(PREENCHER!AM17,#REF!),PREENCHER!H17))</f>
        <v/>
      </c>
      <c r="J14" s="55" t="e">
        <f>IF(#REF!="","",IF(COUNTIF(PREENCHER!$Y17:$AA17,#REF!)=0,CONCATENATE(PREENCHER!AN17,#REF!),#REF!))</f>
        <v>#REF!</v>
      </c>
      <c r="K14" s="55" t="e">
        <f>IF(PREENCHER!#REF!="","",IF(COUNTIF(PREENCHER!$Y17:$AA17,PREENCHER!#REF!)=0,CONCATENATE(PREENCHER!AO17,#REF!),PREENCHER!#REF!))</f>
        <v>#REF!</v>
      </c>
      <c r="L14" s="55" t="e">
        <f>IF(PREENCHER!#REF!="","",IF(COUNTIF(PREENCHER!$Y17:$AA17,PREENCHER!#REF!)=0,CONCATENATE(PREENCHER!AP17,#REF!),PREENCHER!#REF!))</f>
        <v>#REF!</v>
      </c>
      <c r="M14" s="55" t="e">
        <f>IF(PREENCHER!#REF!="","",IF(COUNTIF(PREENCHER!$Y17:$AA17,PREENCHER!#REF!)=0,CONCATENATE(PREENCHER!AQ17,#REF!),PREENCHER!#REF!))</f>
        <v>#REF!</v>
      </c>
      <c r="N14" s="55" t="e">
        <f>IF(PREENCHER!#REF!="","",IF(COUNTIF(PREENCHER!$Y17:$AA17,PREENCHER!#REF!)=0,CONCATENATE(PREENCHER!AR17,#REF!),PREENCHER!#REF!))</f>
        <v>#REF!</v>
      </c>
      <c r="O14" s="22" t="str">
        <f t="shared" si="0"/>
        <v/>
      </c>
      <c r="P14" s="22" t="str">
        <f t="shared" si="1"/>
        <v/>
      </c>
      <c r="Q14" s="56"/>
      <c r="R14" s="16"/>
      <c r="S14" s="22" t="str">
        <f t="shared" si="2"/>
        <v/>
      </c>
      <c r="T14" s="22" t="str">
        <f t="shared" si="3"/>
        <v/>
      </c>
      <c r="U14" s="57" t="str">
        <f t="shared" si="4"/>
        <v/>
      </c>
    </row>
    <row r="15" spans="1:21" x14ac:dyDescent="0.25">
      <c r="A15" s="54" t="str">
        <f>IF(PREENCHER!A18="","",PREENCHER!A18)</f>
        <v/>
      </c>
      <c r="B15" s="54" t="str">
        <f>IF(PREENCHER!B18="","",PREENCHER!B18)</f>
        <v>Freezer vertical, frost free, capacidade total mínima de 228 Litros, 110v, cor branca, porta reversível, painel de controle, congelamento rápido, classificação energética "A". GARANTIA MÍNIMA DE 12 MESES, A CONTAR DA DATA DO RECEBIMENTO DEFINITIVO.</v>
      </c>
      <c r="C15" s="54" t="str">
        <f>IF(PREENCHER!C18="","",PREENCHER!C18)</f>
        <v/>
      </c>
      <c r="D15" s="54" t="str">
        <f>IF(PREENCHER!D18="","",PREENCHER!D18)</f>
        <v/>
      </c>
      <c r="E15" s="55" t="e">
        <f>IF(PREENCHER!#REF!="","",IF(COUNTIF(PREENCHER!$Y18:$AA18,PREENCHER!#REF!)=0,CONCATENATE(PREENCHER!AI18,#REF!),PREENCHER!#REF!))</f>
        <v>#REF!</v>
      </c>
      <c r="F15" s="55" t="str">
        <f>IF(PREENCHER!E18="","",IF(COUNTIF(PREENCHER!$Y18:$AA18,PREENCHER!E18)=0,CONCATENATE(PREENCHER!AJ18,#REF!),PREENCHER!E18))</f>
        <v/>
      </c>
      <c r="G15" s="55" t="e">
        <f>IF(PREENCHER!#REF!="","",IF(COUNTIF(PREENCHER!$Y18:$AA18,PREENCHER!#REF!)=0,CONCATENATE(PREENCHER!AK18,#REF!),PREENCHER!#REF!))</f>
        <v>#REF!</v>
      </c>
      <c r="H15" s="55" t="str">
        <f>IF(PREENCHER!G18="","",IF(COUNTIF(PREENCHER!$Y18:$AA18,PREENCHER!G18)=0,CONCATENATE(PREENCHER!AL18,#REF!),PREENCHER!G18))</f>
        <v/>
      </c>
      <c r="I15" s="55" t="str">
        <f>IF(PREENCHER!H18="","",IF(COUNTIF(PREENCHER!$Y18:$AA18,PREENCHER!H18)=0,CONCATENATE(PREENCHER!AM18,#REF!),PREENCHER!H18))</f>
        <v/>
      </c>
      <c r="J15" s="55" t="e">
        <f>IF(#REF!="","",IF(COUNTIF(PREENCHER!$Y18:$AA18,#REF!)=0,CONCATENATE(PREENCHER!AN18,#REF!),#REF!))</f>
        <v>#REF!</v>
      </c>
      <c r="K15" s="55" t="e">
        <f>IF(PREENCHER!#REF!="","",IF(COUNTIF(PREENCHER!$Y18:$AA18,PREENCHER!#REF!)=0,CONCATENATE(PREENCHER!AO18,#REF!),PREENCHER!#REF!))</f>
        <v>#REF!</v>
      </c>
      <c r="L15" s="55" t="e">
        <f>IF(PREENCHER!#REF!="","",IF(COUNTIF(PREENCHER!$Y18:$AA18,PREENCHER!#REF!)=0,CONCATENATE(PREENCHER!AP18,#REF!),PREENCHER!#REF!))</f>
        <v>#REF!</v>
      </c>
      <c r="M15" s="55" t="e">
        <f>IF(PREENCHER!#REF!="","",IF(COUNTIF(PREENCHER!$Y18:$AA18,PREENCHER!#REF!)=0,CONCATENATE(PREENCHER!AQ18,#REF!),PREENCHER!#REF!))</f>
        <v>#REF!</v>
      </c>
      <c r="N15" s="55" t="e">
        <f>IF(PREENCHER!#REF!="","",IF(COUNTIF(PREENCHER!$Y18:$AA18,PREENCHER!#REF!)=0,CONCATENATE(PREENCHER!AR18,#REF!),PREENCHER!#REF!))</f>
        <v>#REF!</v>
      </c>
      <c r="O15" s="22" t="str">
        <f t="shared" si="0"/>
        <v/>
      </c>
      <c r="P15" s="22" t="str">
        <f t="shared" si="1"/>
        <v/>
      </c>
      <c r="Q15" s="56"/>
      <c r="R15" s="16"/>
      <c r="S15" s="22" t="str">
        <f t="shared" si="2"/>
        <v/>
      </c>
      <c r="T15" s="22" t="str">
        <f t="shared" si="3"/>
        <v/>
      </c>
      <c r="U15" s="57" t="str">
        <f t="shared" si="4"/>
        <v/>
      </c>
    </row>
    <row r="16" spans="1:21" x14ac:dyDescent="0.25">
      <c r="A16" s="54" t="str">
        <f>IF(PREENCHER!A19="","",PREENCHER!A19)</f>
        <v/>
      </c>
      <c r="B16" s="54" t="str">
        <f>IF(PREENCHER!B19="","",PREENCHER!B19)</f>
        <v>Máquina de lavar roupa. Tipo: tanquinho automático, capacidade mínima de 10 KG, painel mecânico, com 6 programas de lavagem, 127V.  GARANTIA MÍNIMA DE 12 MESES, A CONTAR DA DATA DO RECEBIMENTO DEFINITIVO.</v>
      </c>
      <c r="C16" s="54" t="str">
        <f>IF(PREENCHER!C19="","",PREENCHER!C19)</f>
        <v/>
      </c>
      <c r="D16" s="54" t="str">
        <f>IF(PREENCHER!D19="","",PREENCHER!D19)</f>
        <v/>
      </c>
      <c r="E16" s="55" t="e">
        <f>IF(PREENCHER!#REF!="","",IF(COUNTIF(PREENCHER!$Y19:$AA19,PREENCHER!#REF!)=0,CONCATENATE(PREENCHER!AI19,#REF!),PREENCHER!#REF!))</f>
        <v>#REF!</v>
      </c>
      <c r="F16" s="55" t="str">
        <f>IF(PREENCHER!E19="","",IF(COUNTIF(PREENCHER!$Y19:$AA19,PREENCHER!E19)=0,CONCATENATE(PREENCHER!AJ19,#REF!),PREENCHER!E19))</f>
        <v/>
      </c>
      <c r="G16" s="55" t="e">
        <f>IF(PREENCHER!#REF!="","",IF(COUNTIF(PREENCHER!$Y19:$AA19,PREENCHER!#REF!)=0,CONCATENATE(PREENCHER!AK19,#REF!),PREENCHER!#REF!))</f>
        <v>#REF!</v>
      </c>
      <c r="H16" s="55" t="str">
        <f>IF(PREENCHER!G19="","",IF(COUNTIF(PREENCHER!$Y19:$AA19,PREENCHER!G19)=0,CONCATENATE(PREENCHER!AL19,#REF!),PREENCHER!G19))</f>
        <v/>
      </c>
      <c r="I16" s="55" t="str">
        <f>IF(PREENCHER!H19="","",IF(COUNTIF(PREENCHER!$Y19:$AA19,PREENCHER!H19)=0,CONCATENATE(PREENCHER!AM19,#REF!),PREENCHER!H19))</f>
        <v/>
      </c>
      <c r="J16" s="55" t="e">
        <f>IF(#REF!="","",IF(COUNTIF(PREENCHER!$Y19:$AA19,#REF!)=0,CONCATENATE(PREENCHER!AN19,#REF!),#REF!))</f>
        <v>#REF!</v>
      </c>
      <c r="K16" s="55" t="e">
        <f>IF(PREENCHER!#REF!="","",IF(COUNTIF(PREENCHER!$Y19:$AA19,PREENCHER!#REF!)=0,CONCATENATE(PREENCHER!AO19,#REF!),PREENCHER!#REF!))</f>
        <v>#REF!</v>
      </c>
      <c r="L16" s="55" t="e">
        <f>IF(PREENCHER!#REF!="","",IF(COUNTIF(PREENCHER!$Y19:$AA19,PREENCHER!#REF!)=0,CONCATENATE(PREENCHER!AP19,#REF!),PREENCHER!#REF!))</f>
        <v>#REF!</v>
      </c>
      <c r="M16" s="55" t="e">
        <f>IF(PREENCHER!#REF!="","",IF(COUNTIF(PREENCHER!$Y19:$AA19,PREENCHER!#REF!)=0,CONCATENATE(PREENCHER!AQ19,#REF!),PREENCHER!#REF!))</f>
        <v>#REF!</v>
      </c>
      <c r="N16" s="55" t="e">
        <f>IF(PREENCHER!#REF!="","",IF(COUNTIF(PREENCHER!$Y19:$AA19,PREENCHER!#REF!)=0,CONCATENATE(PREENCHER!AR19,#REF!),PREENCHER!#REF!))</f>
        <v>#REF!</v>
      </c>
      <c r="O16" s="22" t="str">
        <f t="shared" si="0"/>
        <v/>
      </c>
      <c r="P16" s="22" t="str">
        <f t="shared" si="1"/>
        <v/>
      </c>
      <c r="Q16" s="56"/>
      <c r="R16" s="16"/>
      <c r="S16" s="22" t="str">
        <f t="shared" si="2"/>
        <v/>
      </c>
      <c r="T16" s="22" t="str">
        <f t="shared" si="3"/>
        <v/>
      </c>
      <c r="U16" s="57" t="str">
        <f t="shared" si="4"/>
        <v/>
      </c>
    </row>
    <row r="17" spans="1:21" x14ac:dyDescent="0.25">
      <c r="A17" s="54" t="str">
        <f>IF(PREENCHER!A20="","",PREENCHER!A20)</f>
        <v/>
      </c>
      <c r="B17" s="54" t="str">
        <f>IF(PREENCHER!B20="","",PREENCHER!B20)</f>
        <v xml:space="preserve">Forno de bancada elétrico, Inox 46L aço inoxidável, 127V. Características gerais: Especificações: Potência de 2400 W, 3 níveis: 3 Temperatura mínima 50 °C. Temperatura máxima 300 °C. Eficiência energética A. Acessórios incluídos 1 bandeja de migalhas, 1 grelha Peso e dimensões Largura 49 cm Profundidade 49 cm Altura 41.5 cm. GARANTIA MÍNIMA DE 12 MESES, A CONTAR DA DATA DO RECEBIMENTO DEFINITIVO. </v>
      </c>
      <c r="C17" s="54" t="str">
        <f>IF(PREENCHER!C20="","",PREENCHER!C20)</f>
        <v/>
      </c>
      <c r="D17" s="54" t="str">
        <f>IF(PREENCHER!D20="","",PREENCHER!D20)</f>
        <v/>
      </c>
      <c r="E17" s="55" t="e">
        <f>IF(PREENCHER!#REF!="","",IF(COUNTIF(PREENCHER!$Y20:$AA20,PREENCHER!#REF!)=0,CONCATENATE(PREENCHER!AI20,#REF!),PREENCHER!#REF!))</f>
        <v>#REF!</v>
      </c>
      <c r="F17" s="55" t="str">
        <f>IF(PREENCHER!E20="","",IF(COUNTIF(PREENCHER!$Y20:$AA20,PREENCHER!E20)=0,CONCATENATE(PREENCHER!AJ20,#REF!),PREENCHER!E20))</f>
        <v/>
      </c>
      <c r="G17" s="55" t="e">
        <f>IF(PREENCHER!#REF!="","",IF(COUNTIF(PREENCHER!$Y20:$AA20,PREENCHER!#REF!)=0,CONCATENATE(PREENCHER!AK20,#REF!),PREENCHER!#REF!))</f>
        <v>#REF!</v>
      </c>
      <c r="H17" s="55" t="str">
        <f>IF(PREENCHER!G20="","",IF(COUNTIF(PREENCHER!$Y20:$AA20,PREENCHER!G20)=0,CONCATENATE(PREENCHER!AL20,#REF!),PREENCHER!G20))</f>
        <v/>
      </c>
      <c r="I17" s="55" t="str">
        <f>IF(PREENCHER!H20="","",IF(COUNTIF(PREENCHER!$Y20:$AA20,PREENCHER!H20)=0,CONCATENATE(PREENCHER!AM20,#REF!),PREENCHER!H20))</f>
        <v/>
      </c>
      <c r="J17" s="55" t="e">
        <f>IF(#REF!="","",IF(COUNTIF(PREENCHER!$Y20:$AA20,#REF!)=0,CONCATENATE(PREENCHER!AN20,#REF!),#REF!))</f>
        <v>#REF!</v>
      </c>
      <c r="K17" s="55" t="e">
        <f>IF(PREENCHER!#REF!="","",IF(COUNTIF(PREENCHER!$Y20:$AA20,PREENCHER!#REF!)=0,CONCATENATE(PREENCHER!AO20,#REF!),PREENCHER!#REF!))</f>
        <v>#REF!</v>
      </c>
      <c r="L17" s="55" t="e">
        <f>IF(PREENCHER!#REF!="","",IF(COUNTIF(PREENCHER!$Y20:$AA20,PREENCHER!#REF!)=0,CONCATENATE(PREENCHER!AP20,#REF!),PREENCHER!#REF!))</f>
        <v>#REF!</v>
      </c>
      <c r="M17" s="55" t="e">
        <f>IF(PREENCHER!#REF!="","",IF(COUNTIF(PREENCHER!$Y20:$AA20,PREENCHER!#REF!)=0,CONCATENATE(PREENCHER!AQ20,#REF!),PREENCHER!#REF!))</f>
        <v>#REF!</v>
      </c>
      <c r="N17" s="55" t="e">
        <f>IF(PREENCHER!#REF!="","",IF(COUNTIF(PREENCHER!$Y20:$AA20,PREENCHER!#REF!)=0,CONCATENATE(PREENCHER!AR20,#REF!),PREENCHER!#REF!))</f>
        <v>#REF!</v>
      </c>
      <c r="O17" s="22" t="str">
        <f t="shared" si="0"/>
        <v/>
      </c>
      <c r="P17" s="22" t="str">
        <f t="shared" si="1"/>
        <v/>
      </c>
      <c r="Q17" s="56"/>
      <c r="R17" s="16"/>
      <c r="S17" s="22" t="str">
        <f t="shared" si="2"/>
        <v/>
      </c>
      <c r="T17" s="22" t="str">
        <f t="shared" si="3"/>
        <v/>
      </c>
      <c r="U17" s="57" t="str">
        <f t="shared" si="4"/>
        <v/>
      </c>
    </row>
    <row r="18" spans="1:21" x14ac:dyDescent="0.25">
      <c r="A18" s="54" t="str">
        <f>IF(PREENCHER!A21="","",PREENCHER!A21)</f>
        <v/>
      </c>
      <c r="B18" s="54" t="str">
        <f>IF(PREENCHER!B21="","",PREENCHER!B21)</f>
        <v>Freezer vertical, frost free, capacidade total mínima de 228 Litros, 110v, cor branca, porta reversível, painel de controle, congelamento rápido, classificação energética "A". GARANTIA MÍNIMA DE 12 MESES, A CONTAR DA DATA DO RECEBIMENTO DEFINITIVO.</v>
      </c>
      <c r="C18" s="54" t="str">
        <f>IF(PREENCHER!C21="","",PREENCHER!C21)</f>
        <v/>
      </c>
      <c r="D18" s="54" t="str">
        <f>IF(PREENCHER!D21="","",PREENCHER!D21)</f>
        <v/>
      </c>
      <c r="E18" s="55" t="e">
        <f>IF(PREENCHER!#REF!="","",IF(COUNTIF(PREENCHER!$Y21:$AA21,PREENCHER!#REF!)=0,CONCATENATE(PREENCHER!AI21,#REF!),PREENCHER!#REF!))</f>
        <v>#REF!</v>
      </c>
      <c r="F18" s="55" t="str">
        <f>IF(PREENCHER!E21="","",IF(COUNTIF(PREENCHER!$Y21:$AA21,PREENCHER!E21)=0,CONCATENATE(PREENCHER!AJ21,#REF!),PREENCHER!E21))</f>
        <v/>
      </c>
      <c r="G18" s="55" t="e">
        <f>IF(PREENCHER!#REF!="","",IF(COUNTIF(PREENCHER!$Y21:$AA21,PREENCHER!#REF!)=0,CONCATENATE(PREENCHER!AK21,#REF!),PREENCHER!#REF!))</f>
        <v>#REF!</v>
      </c>
      <c r="H18" s="55" t="str">
        <f>IF(PREENCHER!G21="","",IF(COUNTIF(PREENCHER!$Y21:$AA21,PREENCHER!G21)=0,CONCATENATE(PREENCHER!AL21,#REF!),PREENCHER!G21))</f>
        <v/>
      </c>
      <c r="I18" s="55" t="str">
        <f>IF(PREENCHER!H21="","",IF(COUNTIF(PREENCHER!$Y21:$AA21,PREENCHER!H21)=0,CONCATENATE(PREENCHER!AM21,#REF!),PREENCHER!H21))</f>
        <v/>
      </c>
      <c r="J18" s="55" t="e">
        <f>IF(#REF!="","",IF(COUNTIF(PREENCHER!$Y21:$AA21,#REF!)=0,CONCATENATE(PREENCHER!AN21,#REF!),#REF!))</f>
        <v>#REF!</v>
      </c>
      <c r="K18" s="55" t="e">
        <f>IF(PREENCHER!#REF!="","",IF(COUNTIF(PREENCHER!$Y21:$AA21,PREENCHER!#REF!)=0,CONCATENATE(PREENCHER!AO21,#REF!),PREENCHER!#REF!))</f>
        <v>#REF!</v>
      </c>
      <c r="L18" s="55" t="e">
        <f>IF(PREENCHER!#REF!="","",IF(COUNTIF(PREENCHER!$Y21:$AA21,PREENCHER!#REF!)=0,CONCATENATE(PREENCHER!AP21,#REF!),PREENCHER!#REF!))</f>
        <v>#REF!</v>
      </c>
      <c r="M18" s="55" t="e">
        <f>IF(PREENCHER!#REF!="","",IF(COUNTIF(PREENCHER!$Y21:$AA21,PREENCHER!#REF!)=0,CONCATENATE(PREENCHER!AQ21,#REF!),PREENCHER!#REF!))</f>
        <v>#REF!</v>
      </c>
      <c r="N18" s="55" t="e">
        <f>IF(PREENCHER!#REF!="","",IF(COUNTIF(PREENCHER!$Y21:$AA21,PREENCHER!#REF!)=0,CONCATENATE(PREENCHER!AR21,#REF!),PREENCHER!#REF!))</f>
        <v>#REF!</v>
      </c>
      <c r="O18" s="22" t="str">
        <f t="shared" si="0"/>
        <v/>
      </c>
      <c r="P18" s="22" t="str">
        <f t="shared" si="1"/>
        <v/>
      </c>
      <c r="Q18" s="56"/>
      <c r="R18" s="16"/>
      <c r="S18" s="22" t="str">
        <f t="shared" si="2"/>
        <v/>
      </c>
      <c r="T18" s="22" t="str">
        <f t="shared" si="3"/>
        <v/>
      </c>
      <c r="U18" s="57" t="str">
        <f t="shared" si="4"/>
        <v/>
      </c>
    </row>
    <row r="19" spans="1:21" x14ac:dyDescent="0.25">
      <c r="A19" s="54" t="str">
        <f>IF(PREENCHER!A22="","",PREENCHER!A22)</f>
        <v/>
      </c>
      <c r="B19" s="54" t="str">
        <f>IF(PREENCHER!B22="","",PREENCHER!B22)</f>
        <v>Máquina de lavar roupa. Tipo: tanquinho automático, capacidade mínima de 10 KG, painel mecânico, com 6 programas de lavagem, 127V.  GARANTIA MÍNIMA DE 12 MESES, A CONTAR DA DATA DO RECEBIMENTO DEFINITIVO.</v>
      </c>
      <c r="C19" s="54" t="str">
        <f>IF(PREENCHER!C22="","",PREENCHER!C22)</f>
        <v/>
      </c>
      <c r="D19" s="54" t="str">
        <f>IF(PREENCHER!D22="","",PREENCHER!D22)</f>
        <v/>
      </c>
      <c r="E19" s="55" t="e">
        <f>IF(PREENCHER!#REF!="","",IF(COUNTIF(PREENCHER!$Y22:$AA22,PREENCHER!#REF!)=0,CONCATENATE(PREENCHER!AI22,#REF!),PREENCHER!#REF!))</f>
        <v>#REF!</v>
      </c>
      <c r="F19" s="55" t="str">
        <f>IF(PREENCHER!E22="","",IF(COUNTIF(PREENCHER!$Y22:$AA22,PREENCHER!E22)=0,CONCATENATE(PREENCHER!AJ22,#REF!),PREENCHER!E22))</f>
        <v/>
      </c>
      <c r="G19" s="55" t="e">
        <f>IF(PREENCHER!#REF!="","",IF(COUNTIF(PREENCHER!$Y22:$AA22,PREENCHER!#REF!)=0,CONCATENATE(PREENCHER!AK22,#REF!),PREENCHER!#REF!))</f>
        <v>#REF!</v>
      </c>
      <c r="H19" s="55" t="str">
        <f>IF(PREENCHER!G22="","",IF(COUNTIF(PREENCHER!$Y22:$AA22,PREENCHER!G22)=0,CONCATENATE(PREENCHER!AL22,#REF!),PREENCHER!G22))</f>
        <v/>
      </c>
      <c r="I19" s="55" t="str">
        <f>IF(PREENCHER!H22="","",IF(COUNTIF(PREENCHER!$Y22:$AA22,PREENCHER!H22)=0,CONCATENATE(PREENCHER!AM22,#REF!),PREENCHER!H22))</f>
        <v/>
      </c>
      <c r="J19" s="55" t="e">
        <f>IF(#REF!="","",IF(COUNTIF(PREENCHER!$Y22:$AA22,#REF!)=0,CONCATENATE(PREENCHER!AN22,#REF!),#REF!))</f>
        <v>#REF!</v>
      </c>
      <c r="K19" s="55" t="e">
        <f>IF(PREENCHER!#REF!="","",IF(COUNTIF(PREENCHER!$Y22:$AA22,PREENCHER!#REF!)=0,CONCATENATE(PREENCHER!AO22,#REF!),PREENCHER!#REF!))</f>
        <v>#REF!</v>
      </c>
      <c r="L19" s="55" t="e">
        <f>IF(PREENCHER!#REF!="","",IF(COUNTIF(PREENCHER!$Y22:$AA22,PREENCHER!#REF!)=0,CONCATENATE(PREENCHER!AP22,#REF!),PREENCHER!#REF!))</f>
        <v>#REF!</v>
      </c>
      <c r="M19" s="55" t="e">
        <f>IF(PREENCHER!#REF!="","",IF(COUNTIF(PREENCHER!$Y22:$AA22,PREENCHER!#REF!)=0,CONCATENATE(PREENCHER!AQ22,#REF!),PREENCHER!#REF!))</f>
        <v>#REF!</v>
      </c>
      <c r="N19" s="55" t="e">
        <f>IF(PREENCHER!#REF!="","",IF(COUNTIF(PREENCHER!$Y22:$AA22,PREENCHER!#REF!)=0,CONCATENATE(PREENCHER!AR22,#REF!),PREENCHER!#REF!))</f>
        <v>#REF!</v>
      </c>
      <c r="O19" s="22" t="str">
        <f t="shared" si="0"/>
        <v/>
      </c>
      <c r="P19" s="22" t="str">
        <f t="shared" si="1"/>
        <v/>
      </c>
      <c r="Q19" s="56"/>
      <c r="R19" s="16"/>
      <c r="S19" s="22" t="str">
        <f t="shared" si="2"/>
        <v/>
      </c>
      <c r="T19" s="22" t="str">
        <f t="shared" si="3"/>
        <v/>
      </c>
      <c r="U19" s="57" t="str">
        <f t="shared" si="4"/>
        <v/>
      </c>
    </row>
    <row r="20" spans="1:21" x14ac:dyDescent="0.25">
      <c r="A20" s="54" t="str">
        <f>IF(PREENCHER!A23="","",PREENCHER!A23)</f>
        <v/>
      </c>
      <c r="B20" s="54" t="str">
        <f>IF(PREENCHER!B23="","",PREENCHER!B23)</f>
        <v xml:space="preserve">Forno de bancada elétrico, Inox 46L aço inoxidável, 127V. Características gerais: Especificações: Potência de 2400 W, 3 níveis: 3 Temperatura mínima 50 °C. Temperatura máxima 300 °C. Eficiência energética A. Acessórios incluídos 1 bandeja de migalhas, 1 grelha Peso e dimensões Largura 49 cm Profundidade 49 cm Altura 41.5 cm. GARANTIA MÍNIMA DE 12 MESES, A CONTAR DA DATA DO RECEBIMENTO DEFINITIVO. </v>
      </c>
      <c r="C20" s="54" t="str">
        <f>IF(PREENCHER!C23="","",PREENCHER!C23)</f>
        <v/>
      </c>
      <c r="D20" s="54" t="str">
        <f>IF(PREENCHER!D23="","",PREENCHER!D23)</f>
        <v/>
      </c>
      <c r="E20" s="55" t="e">
        <f>IF(PREENCHER!#REF!="","",IF(COUNTIF(PREENCHER!$Y23:$AA23,PREENCHER!#REF!)=0,CONCATENATE(PREENCHER!AI23,#REF!),PREENCHER!#REF!))</f>
        <v>#REF!</v>
      </c>
      <c r="F20" s="55" t="str">
        <f>IF(PREENCHER!E23="","",IF(COUNTIF(PREENCHER!$Y23:$AA23,PREENCHER!E23)=0,CONCATENATE(PREENCHER!AJ23,#REF!),PREENCHER!E23))</f>
        <v/>
      </c>
      <c r="G20" s="55" t="e">
        <f>IF(PREENCHER!#REF!="","",IF(COUNTIF(PREENCHER!$Y23:$AA23,PREENCHER!#REF!)=0,CONCATENATE(PREENCHER!AK23,#REF!),PREENCHER!#REF!))</f>
        <v>#REF!</v>
      </c>
      <c r="H20" s="55" t="str">
        <f>IF(PREENCHER!G23="","",IF(COUNTIF(PREENCHER!$Y23:$AA23,PREENCHER!G23)=0,CONCATENATE(PREENCHER!AL23,#REF!),PREENCHER!G23))</f>
        <v/>
      </c>
      <c r="I20" s="55" t="str">
        <f>IF(PREENCHER!H23="","",IF(COUNTIF(PREENCHER!$Y23:$AA23,PREENCHER!H23)=0,CONCATENATE(PREENCHER!AM23,#REF!),PREENCHER!H23))</f>
        <v/>
      </c>
      <c r="J20" s="55" t="e">
        <f>IF(#REF!="","",IF(COUNTIF(PREENCHER!$Y23:$AA23,#REF!)=0,CONCATENATE(PREENCHER!AN23,#REF!),#REF!))</f>
        <v>#REF!</v>
      </c>
      <c r="K20" s="55" t="e">
        <f>IF(PREENCHER!#REF!="","",IF(COUNTIF(PREENCHER!$Y23:$AA23,PREENCHER!#REF!)=0,CONCATENATE(PREENCHER!AO23,#REF!),PREENCHER!#REF!))</f>
        <v>#REF!</v>
      </c>
      <c r="L20" s="55" t="e">
        <f>IF(PREENCHER!#REF!="","",IF(COUNTIF(PREENCHER!$Y23:$AA23,PREENCHER!#REF!)=0,CONCATENATE(PREENCHER!AP23,#REF!),PREENCHER!#REF!))</f>
        <v>#REF!</v>
      </c>
      <c r="M20" s="55" t="e">
        <f>IF(PREENCHER!#REF!="","",IF(COUNTIF(PREENCHER!$Y23:$AA23,PREENCHER!#REF!)=0,CONCATENATE(PREENCHER!AQ23,#REF!),PREENCHER!#REF!))</f>
        <v>#REF!</v>
      </c>
      <c r="N20" s="55" t="e">
        <f>IF(PREENCHER!#REF!="","",IF(COUNTIF(PREENCHER!$Y23:$AA23,PREENCHER!#REF!)=0,CONCATENATE(PREENCHER!AR23,#REF!),PREENCHER!#REF!))</f>
        <v>#REF!</v>
      </c>
      <c r="O20" s="22" t="str">
        <f t="shared" si="0"/>
        <v/>
      </c>
      <c r="P20" s="22" t="str">
        <f t="shared" si="1"/>
        <v/>
      </c>
      <c r="Q20" s="56"/>
      <c r="R20" s="16"/>
      <c r="S20" s="22" t="str">
        <f t="shared" si="2"/>
        <v/>
      </c>
      <c r="T20" s="22" t="str">
        <f t="shared" si="3"/>
        <v/>
      </c>
      <c r="U20" s="57" t="str">
        <f t="shared" si="4"/>
        <v/>
      </c>
    </row>
    <row r="21" spans="1:21" x14ac:dyDescent="0.25">
      <c r="A21" s="54" t="str">
        <f>IF(PREENCHER!A24="","",PREENCHER!A24)</f>
        <v/>
      </c>
      <c r="B21" s="54" t="str">
        <f>IF(PREENCHER!B24="","",PREENCHER!B24)</f>
        <v>Freezer vertical, frost free, capacidade total mínima de 228 Litros, 110v, cor branca, porta reversível, painel de controle, congelamento rápido, classificação energética "A". GARANTIA MÍNIMA DE 12 MESES, A CONTAR DA DATA DO RECEBIMENTO DEFINITIVO.</v>
      </c>
      <c r="C21" s="54" t="str">
        <f>IF(PREENCHER!C24="","",PREENCHER!C24)</f>
        <v/>
      </c>
      <c r="D21" s="54" t="str">
        <f>IF(PREENCHER!D24="","",PREENCHER!D24)</f>
        <v/>
      </c>
      <c r="E21" s="55" t="e">
        <f>IF(PREENCHER!#REF!="","",IF(COUNTIF(PREENCHER!$Y24:$AA24,PREENCHER!#REF!)=0,CONCATENATE(PREENCHER!AI24,#REF!),PREENCHER!#REF!))</f>
        <v>#REF!</v>
      </c>
      <c r="F21" s="55" t="str">
        <f>IF(PREENCHER!E24="","",IF(COUNTIF(PREENCHER!$Y24:$AA24,PREENCHER!E24)=0,CONCATENATE(PREENCHER!AJ24,#REF!),PREENCHER!E24))</f>
        <v/>
      </c>
      <c r="G21" s="55" t="e">
        <f>IF(PREENCHER!#REF!="","",IF(COUNTIF(PREENCHER!$Y24:$AA24,PREENCHER!#REF!)=0,CONCATENATE(PREENCHER!AK24,#REF!),PREENCHER!#REF!))</f>
        <v>#REF!</v>
      </c>
      <c r="H21" s="55" t="str">
        <f>IF(PREENCHER!G24="","",IF(COUNTIF(PREENCHER!$Y24:$AA24,PREENCHER!G24)=0,CONCATENATE(PREENCHER!AL24,#REF!),PREENCHER!G24))</f>
        <v/>
      </c>
      <c r="I21" s="55" t="str">
        <f>IF(PREENCHER!H24="","",IF(COUNTIF(PREENCHER!$Y24:$AA24,PREENCHER!H24)=0,CONCATENATE(PREENCHER!AM24,#REF!),PREENCHER!H24))</f>
        <v/>
      </c>
      <c r="J21" s="55" t="e">
        <f>IF(#REF!="","",IF(COUNTIF(PREENCHER!$Y24:$AA24,#REF!)=0,CONCATENATE(PREENCHER!AN24,#REF!),#REF!))</f>
        <v>#REF!</v>
      </c>
      <c r="K21" s="55" t="e">
        <f>IF(PREENCHER!#REF!="","",IF(COUNTIF(PREENCHER!$Y24:$AA24,PREENCHER!#REF!)=0,CONCATENATE(PREENCHER!AO24,#REF!),PREENCHER!#REF!))</f>
        <v>#REF!</v>
      </c>
      <c r="L21" s="55" t="e">
        <f>IF(PREENCHER!#REF!="","",IF(COUNTIF(PREENCHER!$Y24:$AA24,PREENCHER!#REF!)=0,CONCATENATE(PREENCHER!AP24,#REF!),PREENCHER!#REF!))</f>
        <v>#REF!</v>
      </c>
      <c r="M21" s="55" t="e">
        <f>IF(PREENCHER!#REF!="","",IF(COUNTIF(PREENCHER!$Y24:$AA24,PREENCHER!#REF!)=0,CONCATENATE(PREENCHER!AQ24,#REF!),PREENCHER!#REF!))</f>
        <v>#REF!</v>
      </c>
      <c r="N21" s="55" t="e">
        <f>IF(PREENCHER!#REF!="","",IF(COUNTIF(PREENCHER!$Y24:$AA24,PREENCHER!#REF!)=0,CONCATENATE(PREENCHER!AR24,#REF!),PREENCHER!#REF!))</f>
        <v>#REF!</v>
      </c>
      <c r="O21" s="22" t="str">
        <f t="shared" si="0"/>
        <v/>
      </c>
      <c r="P21" s="22" t="str">
        <f t="shared" si="1"/>
        <v/>
      </c>
      <c r="Q21" s="56"/>
      <c r="R21" s="16"/>
      <c r="S21" s="22" t="str">
        <f t="shared" si="2"/>
        <v/>
      </c>
      <c r="T21" s="22" t="str">
        <f t="shared" si="3"/>
        <v/>
      </c>
      <c r="U21" s="57" t="str">
        <f t="shared" si="4"/>
        <v/>
      </c>
    </row>
    <row r="22" spans="1:21" x14ac:dyDescent="0.25">
      <c r="A22" s="54" t="str">
        <f>IF(PREENCHER!A25="","",PREENCHER!A25)</f>
        <v/>
      </c>
      <c r="B22" s="54" t="str">
        <f>IF(PREENCHER!B25="","",PREENCHER!B25)</f>
        <v>Máquina de lavar roupa. Tipo: tanquinho automático, capacidade mínima de 10 KG, painel mecânico, com 6 programas de lavagem, 127V.  GARANTIA MÍNIMA DE 12 MESES, A CONTAR DA DATA DO RECEBIMENTO DEFINITIVO.</v>
      </c>
      <c r="C22" s="54" t="str">
        <f>IF(PREENCHER!C25="","",PREENCHER!C25)</f>
        <v/>
      </c>
      <c r="D22" s="54" t="str">
        <f>IF(PREENCHER!D25="","",PREENCHER!D25)</f>
        <v/>
      </c>
      <c r="E22" s="55" t="e">
        <f>IF(PREENCHER!#REF!="","",IF(COUNTIF(PREENCHER!$Y25:$AA25,PREENCHER!#REF!)=0,CONCATENATE(PREENCHER!AI25,#REF!),PREENCHER!#REF!))</f>
        <v>#REF!</v>
      </c>
      <c r="F22" s="55" t="str">
        <f>IF(PREENCHER!E25="","",IF(COUNTIF(PREENCHER!$Y25:$AA25,PREENCHER!E25)=0,CONCATENATE(PREENCHER!AJ25,#REF!),PREENCHER!E25))</f>
        <v/>
      </c>
      <c r="G22" s="55" t="e">
        <f>IF(PREENCHER!#REF!="","",IF(COUNTIF(PREENCHER!$Y25:$AA25,PREENCHER!#REF!)=0,CONCATENATE(PREENCHER!AK25,#REF!),PREENCHER!#REF!))</f>
        <v>#REF!</v>
      </c>
      <c r="H22" s="55" t="str">
        <f>IF(PREENCHER!G25="","",IF(COUNTIF(PREENCHER!$Y25:$AA25,PREENCHER!G25)=0,CONCATENATE(PREENCHER!AL25,#REF!),PREENCHER!G25))</f>
        <v/>
      </c>
      <c r="I22" s="55" t="str">
        <f>IF(PREENCHER!H25="","",IF(COUNTIF(PREENCHER!$Y25:$AA25,PREENCHER!H25)=0,CONCATENATE(PREENCHER!AM25,#REF!),PREENCHER!H25))</f>
        <v/>
      </c>
      <c r="J22" s="55" t="e">
        <f>IF(#REF!="","",IF(COUNTIF(PREENCHER!$Y25:$AA25,#REF!)=0,CONCATENATE(PREENCHER!AN25,#REF!),#REF!))</f>
        <v>#REF!</v>
      </c>
      <c r="K22" s="55" t="e">
        <f>IF(PREENCHER!#REF!="","",IF(COUNTIF(PREENCHER!$Y25:$AA25,PREENCHER!#REF!)=0,CONCATENATE(PREENCHER!AO25,#REF!),PREENCHER!#REF!))</f>
        <v>#REF!</v>
      </c>
      <c r="L22" s="55" t="e">
        <f>IF(PREENCHER!#REF!="","",IF(COUNTIF(PREENCHER!$Y25:$AA25,PREENCHER!#REF!)=0,CONCATENATE(PREENCHER!AP25,#REF!),PREENCHER!#REF!))</f>
        <v>#REF!</v>
      </c>
      <c r="M22" s="55" t="e">
        <f>IF(PREENCHER!#REF!="","",IF(COUNTIF(PREENCHER!$Y25:$AA25,PREENCHER!#REF!)=0,CONCATENATE(PREENCHER!AQ25,#REF!),PREENCHER!#REF!))</f>
        <v>#REF!</v>
      </c>
      <c r="N22" s="55" t="e">
        <f>IF(PREENCHER!#REF!="","",IF(COUNTIF(PREENCHER!$Y25:$AA25,PREENCHER!#REF!)=0,CONCATENATE(PREENCHER!AR25,#REF!),PREENCHER!#REF!))</f>
        <v>#REF!</v>
      </c>
      <c r="O22" s="22" t="str">
        <f t="shared" si="0"/>
        <v/>
      </c>
      <c r="P22" s="22" t="str">
        <f t="shared" si="1"/>
        <v/>
      </c>
      <c r="Q22" s="56"/>
      <c r="R22" s="16"/>
      <c r="S22" s="22" t="str">
        <f t="shared" si="2"/>
        <v/>
      </c>
      <c r="T22" s="22" t="str">
        <f t="shared" si="3"/>
        <v/>
      </c>
      <c r="U22" s="57" t="str">
        <f t="shared" si="4"/>
        <v/>
      </c>
    </row>
    <row r="23" spans="1:21" x14ac:dyDescent="0.25">
      <c r="A23" s="54" t="str">
        <f>IF(PREENCHER!A26="","",PREENCHER!A26)</f>
        <v/>
      </c>
      <c r="B23" s="54" t="str">
        <f>IF(PREENCHER!B26="","",PREENCHER!B26)</f>
        <v xml:space="preserve">Forno de bancada elétrico, Inox 46L aço inoxidável, 127V. Características gerais: Especificações: Potência de 2400 W, 3 níveis: 3 Temperatura mínima 50 °C. Temperatura máxima 300 °C. Eficiência energética A. Acessórios incluídos 1 bandeja de migalhas, 1 grelha Peso e dimensões Largura 49 cm Profundidade 49 cm Altura 41.5 cm. GARANTIA MÍNIMA DE 12 MESES, A CONTAR DA DATA DO RECEBIMENTO DEFINITIVO. </v>
      </c>
      <c r="C23" s="54" t="str">
        <f>IF(PREENCHER!C26="","",PREENCHER!C26)</f>
        <v/>
      </c>
      <c r="D23" s="54" t="str">
        <f>IF(PREENCHER!D26="","",PREENCHER!D26)</f>
        <v/>
      </c>
      <c r="E23" s="55" t="e">
        <f>IF(PREENCHER!#REF!="","",IF(COUNTIF(PREENCHER!$Y26:$AA26,PREENCHER!#REF!)=0,CONCATENATE(PREENCHER!AI26,#REF!),PREENCHER!#REF!))</f>
        <v>#REF!</v>
      </c>
      <c r="F23" s="55" t="str">
        <f>IF(PREENCHER!E26="","",IF(COUNTIF(PREENCHER!$Y26:$AA26,PREENCHER!E26)=0,CONCATENATE(PREENCHER!AJ26,#REF!),PREENCHER!E26))</f>
        <v/>
      </c>
      <c r="G23" s="55" t="e">
        <f>IF(PREENCHER!#REF!="","",IF(COUNTIF(PREENCHER!$Y26:$AA26,PREENCHER!#REF!)=0,CONCATENATE(PREENCHER!AK26,#REF!),PREENCHER!#REF!))</f>
        <v>#REF!</v>
      </c>
      <c r="H23" s="55" t="str">
        <f>IF(PREENCHER!G26="","",IF(COUNTIF(PREENCHER!$Y26:$AA26,PREENCHER!G26)=0,CONCATENATE(PREENCHER!AL26,#REF!),PREENCHER!G26))</f>
        <v/>
      </c>
      <c r="I23" s="55" t="str">
        <f>IF(PREENCHER!H26="","",IF(COUNTIF(PREENCHER!$Y26:$AA26,PREENCHER!H26)=0,CONCATENATE(PREENCHER!AM26,#REF!),PREENCHER!H26))</f>
        <v/>
      </c>
      <c r="J23" s="55" t="e">
        <f>IF(#REF!="","",IF(COUNTIF(PREENCHER!$Y26:$AA26,#REF!)=0,CONCATENATE(PREENCHER!AN26,#REF!),#REF!))</f>
        <v>#REF!</v>
      </c>
      <c r="K23" s="55" t="e">
        <f>IF(PREENCHER!#REF!="","",IF(COUNTIF(PREENCHER!$Y26:$AA26,PREENCHER!#REF!)=0,CONCATENATE(PREENCHER!AO26,#REF!),PREENCHER!#REF!))</f>
        <v>#REF!</v>
      </c>
      <c r="L23" s="55" t="e">
        <f>IF(PREENCHER!#REF!="","",IF(COUNTIF(PREENCHER!$Y26:$AA26,PREENCHER!#REF!)=0,CONCATENATE(PREENCHER!AP26,#REF!),PREENCHER!#REF!))</f>
        <v>#REF!</v>
      </c>
      <c r="M23" s="55" t="e">
        <f>IF(PREENCHER!#REF!="","",IF(COUNTIF(PREENCHER!$Y26:$AA26,PREENCHER!#REF!)=0,CONCATENATE(PREENCHER!AQ26,#REF!),PREENCHER!#REF!))</f>
        <v>#REF!</v>
      </c>
      <c r="N23" s="55" t="e">
        <f>IF(PREENCHER!#REF!="","",IF(COUNTIF(PREENCHER!$Y26:$AA26,PREENCHER!#REF!)=0,CONCATENATE(PREENCHER!AR26,#REF!),PREENCHER!#REF!))</f>
        <v>#REF!</v>
      </c>
      <c r="O23" s="22" t="str">
        <f t="shared" si="0"/>
        <v/>
      </c>
      <c r="P23" s="22" t="str">
        <f t="shared" si="1"/>
        <v/>
      </c>
      <c r="Q23" s="56"/>
      <c r="R23" s="16"/>
      <c r="S23" s="22" t="str">
        <f t="shared" si="2"/>
        <v/>
      </c>
      <c r="T23" s="22" t="str">
        <f t="shared" si="3"/>
        <v/>
      </c>
      <c r="U23" s="57" t="str">
        <f t="shared" si="4"/>
        <v/>
      </c>
    </row>
    <row r="24" spans="1:21" x14ac:dyDescent="0.25">
      <c r="A24" s="54" t="str">
        <f>IF(PREENCHER!A27="","",PREENCHER!A27)</f>
        <v/>
      </c>
      <c r="B24" s="54" t="str">
        <f>IF(PREENCHER!B27="","",PREENCHER!B27)</f>
        <v>Freezer vertical, frost free, capacidade total mínima de 228 Litros, 110v, cor branca, porta reversível, painel de controle, congelamento rápido, classificação energética "A". GARANTIA MÍNIMA DE 12 MESES, A CONTAR DA DATA DO RECEBIMENTO DEFINITIVO.</v>
      </c>
      <c r="C24" s="54" t="str">
        <f>IF(PREENCHER!C27="","",PREENCHER!C27)</f>
        <v/>
      </c>
      <c r="D24" s="54" t="str">
        <f>IF(PREENCHER!D27="","",PREENCHER!D27)</f>
        <v/>
      </c>
      <c r="E24" s="55" t="e">
        <f>IF(PREENCHER!#REF!="","",IF(COUNTIF(PREENCHER!$Y27:$AA27,PREENCHER!#REF!)=0,CONCATENATE(PREENCHER!AI27,#REF!),PREENCHER!#REF!))</f>
        <v>#REF!</v>
      </c>
      <c r="F24" s="55" t="str">
        <f>IF(PREENCHER!E27="","",IF(COUNTIF(PREENCHER!$Y27:$AA27,PREENCHER!E27)=0,CONCATENATE(PREENCHER!AJ27,#REF!),PREENCHER!E27))</f>
        <v/>
      </c>
      <c r="G24" s="55" t="e">
        <f>IF(PREENCHER!#REF!="","",IF(COUNTIF(PREENCHER!$Y27:$AA27,PREENCHER!#REF!)=0,CONCATENATE(PREENCHER!AK27,#REF!),PREENCHER!#REF!))</f>
        <v>#REF!</v>
      </c>
      <c r="H24" s="55" t="str">
        <f>IF(PREENCHER!G27="","",IF(COUNTIF(PREENCHER!$Y27:$AA27,PREENCHER!G27)=0,CONCATENATE(PREENCHER!AL27,#REF!),PREENCHER!G27))</f>
        <v/>
      </c>
      <c r="I24" s="55" t="str">
        <f>IF(PREENCHER!H27="","",IF(COUNTIF(PREENCHER!$Y27:$AA27,PREENCHER!H27)=0,CONCATENATE(PREENCHER!AM27,#REF!),PREENCHER!H27))</f>
        <v/>
      </c>
      <c r="J24" s="55" t="e">
        <f>IF(#REF!="","",IF(COUNTIF(PREENCHER!$Y27:$AA27,#REF!)=0,CONCATENATE(PREENCHER!AN27,#REF!),#REF!))</f>
        <v>#REF!</v>
      </c>
      <c r="K24" s="55" t="e">
        <f>IF(PREENCHER!#REF!="","",IF(COUNTIF(PREENCHER!$Y27:$AA27,PREENCHER!#REF!)=0,CONCATENATE(PREENCHER!AO27,#REF!),PREENCHER!#REF!))</f>
        <v>#REF!</v>
      </c>
      <c r="L24" s="55" t="e">
        <f>IF(PREENCHER!#REF!="","",IF(COUNTIF(PREENCHER!$Y27:$AA27,PREENCHER!#REF!)=0,CONCATENATE(PREENCHER!AP27,#REF!),PREENCHER!#REF!))</f>
        <v>#REF!</v>
      </c>
      <c r="M24" s="55" t="e">
        <f>IF(PREENCHER!#REF!="","",IF(COUNTIF(PREENCHER!$Y27:$AA27,PREENCHER!#REF!)=0,CONCATENATE(PREENCHER!AQ27,#REF!),PREENCHER!#REF!))</f>
        <v>#REF!</v>
      </c>
      <c r="N24" s="55" t="e">
        <f>IF(PREENCHER!#REF!="","",IF(COUNTIF(PREENCHER!$Y27:$AA27,PREENCHER!#REF!)=0,CONCATENATE(PREENCHER!AR27,#REF!),PREENCHER!#REF!))</f>
        <v>#REF!</v>
      </c>
      <c r="O24" s="22" t="str">
        <f t="shared" si="0"/>
        <v/>
      </c>
      <c r="P24" s="22" t="str">
        <f t="shared" si="1"/>
        <v/>
      </c>
      <c r="Q24" s="56"/>
      <c r="R24" s="16"/>
      <c r="S24" s="22" t="str">
        <f t="shared" si="2"/>
        <v/>
      </c>
      <c r="T24" s="22" t="str">
        <f t="shared" si="3"/>
        <v/>
      </c>
      <c r="U24" s="57" t="str">
        <f t="shared" si="4"/>
        <v/>
      </c>
    </row>
    <row r="25" spans="1:21" x14ac:dyDescent="0.25">
      <c r="A25" s="54" t="str">
        <f>IF(PREENCHER!A28="","",PREENCHER!A28)</f>
        <v/>
      </c>
      <c r="B25" s="54" t="str">
        <f>IF(PREENCHER!B28="","",PREENCHER!B28)</f>
        <v>Máquina de lavar roupa. Tipo: tanquinho automático, capacidade mínima de 10 KG, painel mecânico, com 6 programas de lavagem, 127V.  GARANTIA MÍNIMA DE 12 MESES, A CONTAR DA DATA DO RECEBIMENTO DEFINITIVO.</v>
      </c>
      <c r="C25" s="54" t="str">
        <f>IF(PREENCHER!C28="","",PREENCHER!C28)</f>
        <v/>
      </c>
      <c r="D25" s="54" t="str">
        <f>IF(PREENCHER!D28="","",PREENCHER!D28)</f>
        <v/>
      </c>
      <c r="E25" s="55" t="e">
        <f>IF(PREENCHER!#REF!="","",IF(COUNTIF(PREENCHER!$Y28:$AA28,PREENCHER!#REF!)=0,CONCATENATE(PREENCHER!AI28,#REF!),PREENCHER!#REF!))</f>
        <v>#REF!</v>
      </c>
      <c r="F25" s="55" t="str">
        <f>IF(PREENCHER!E28="","",IF(COUNTIF(PREENCHER!$Y28:$AA28,PREENCHER!E28)=0,CONCATENATE(PREENCHER!AJ28,#REF!),PREENCHER!E28))</f>
        <v/>
      </c>
      <c r="G25" s="55" t="e">
        <f>IF(PREENCHER!#REF!="","",IF(COUNTIF(PREENCHER!$Y28:$AA28,PREENCHER!#REF!)=0,CONCATENATE(PREENCHER!AK28,#REF!),PREENCHER!#REF!))</f>
        <v>#REF!</v>
      </c>
      <c r="H25" s="55" t="str">
        <f>IF(PREENCHER!G28="","",IF(COUNTIF(PREENCHER!$Y28:$AA28,PREENCHER!G28)=0,CONCATENATE(PREENCHER!AL28,#REF!),PREENCHER!G28))</f>
        <v/>
      </c>
      <c r="I25" s="55" t="str">
        <f>IF(PREENCHER!H28="","",IF(COUNTIF(PREENCHER!$Y28:$AA28,PREENCHER!H28)=0,CONCATENATE(PREENCHER!AM28,#REF!),PREENCHER!H28))</f>
        <v/>
      </c>
      <c r="J25" s="55" t="e">
        <f>IF(#REF!="","",IF(COUNTIF(PREENCHER!$Y28:$AA28,#REF!)=0,CONCATENATE(PREENCHER!AN28,#REF!),#REF!))</f>
        <v>#REF!</v>
      </c>
      <c r="K25" s="55" t="e">
        <f>IF(PREENCHER!#REF!="","",IF(COUNTIF(PREENCHER!$Y28:$AA28,PREENCHER!#REF!)=0,CONCATENATE(PREENCHER!AO28,#REF!),PREENCHER!#REF!))</f>
        <v>#REF!</v>
      </c>
      <c r="L25" s="55" t="e">
        <f>IF(PREENCHER!#REF!="","",IF(COUNTIF(PREENCHER!$Y28:$AA28,PREENCHER!#REF!)=0,CONCATENATE(PREENCHER!AP28,#REF!),PREENCHER!#REF!))</f>
        <v>#REF!</v>
      </c>
      <c r="M25" s="55" t="e">
        <f>IF(PREENCHER!#REF!="","",IF(COUNTIF(PREENCHER!$Y28:$AA28,PREENCHER!#REF!)=0,CONCATENATE(PREENCHER!AQ28,#REF!),PREENCHER!#REF!))</f>
        <v>#REF!</v>
      </c>
      <c r="N25" s="55" t="e">
        <f>IF(PREENCHER!#REF!="","",IF(COUNTIF(PREENCHER!$Y28:$AA28,PREENCHER!#REF!)=0,CONCATENATE(PREENCHER!AR28,#REF!),PREENCHER!#REF!))</f>
        <v>#REF!</v>
      </c>
      <c r="O25" s="22" t="str">
        <f t="shared" si="0"/>
        <v/>
      </c>
      <c r="P25" s="22" t="str">
        <f t="shared" si="1"/>
        <v/>
      </c>
      <c r="Q25" s="56"/>
      <c r="R25" s="16"/>
      <c r="S25" s="22" t="str">
        <f t="shared" si="2"/>
        <v/>
      </c>
      <c r="T25" s="22" t="str">
        <f t="shared" si="3"/>
        <v/>
      </c>
      <c r="U25" s="57" t="str">
        <f t="shared" si="4"/>
        <v/>
      </c>
    </row>
    <row r="26" spans="1:21" x14ac:dyDescent="0.25">
      <c r="A26" s="54" t="str">
        <f>IF(PREENCHER!A29="","",PREENCHER!A29)</f>
        <v/>
      </c>
      <c r="B26" s="54" t="str">
        <f>IF(PREENCHER!B29="","",PREENCHER!B29)</f>
        <v xml:space="preserve">Forno de bancada elétrico, Inox 46L aço inoxidável, 127V. Características gerais: Especificações: Potência de 2400 W, 3 níveis: 3 Temperatura mínima 50 °C. Temperatura máxima 300 °C. Eficiência energética A. Acessórios incluídos 1 bandeja de migalhas, 1 grelha Peso e dimensões Largura 49 cm Profundidade 49 cm Altura 41.5 cm. GARANTIA MÍNIMA DE 12 MESES, A CONTAR DA DATA DO RECEBIMENTO DEFINITIVO. </v>
      </c>
      <c r="C26" s="54" t="str">
        <f>IF(PREENCHER!C29="","",PREENCHER!C29)</f>
        <v/>
      </c>
      <c r="D26" s="54" t="str">
        <f>IF(PREENCHER!D29="","",PREENCHER!D29)</f>
        <v/>
      </c>
      <c r="E26" s="55" t="e">
        <f>IF(PREENCHER!#REF!="","",IF(COUNTIF(PREENCHER!$Y29:$AA29,PREENCHER!#REF!)=0,CONCATENATE(PREENCHER!AI29,#REF!),PREENCHER!#REF!))</f>
        <v>#REF!</v>
      </c>
      <c r="F26" s="55" t="str">
        <f>IF(PREENCHER!E29="","",IF(COUNTIF(PREENCHER!$Y29:$AA29,PREENCHER!E29)=0,CONCATENATE(PREENCHER!AJ29,#REF!),PREENCHER!E29))</f>
        <v/>
      </c>
      <c r="G26" s="55" t="e">
        <f>IF(PREENCHER!#REF!="","",IF(COUNTIF(PREENCHER!$Y29:$AA29,PREENCHER!#REF!)=0,CONCATENATE(PREENCHER!AK29,#REF!),PREENCHER!#REF!))</f>
        <v>#REF!</v>
      </c>
      <c r="H26" s="55" t="str">
        <f>IF(PREENCHER!G29="","",IF(COUNTIF(PREENCHER!$Y29:$AA29,PREENCHER!G29)=0,CONCATENATE(PREENCHER!AL29,#REF!),PREENCHER!G29))</f>
        <v/>
      </c>
      <c r="I26" s="55" t="str">
        <f>IF(PREENCHER!H29="","",IF(COUNTIF(PREENCHER!$Y29:$AA29,PREENCHER!H29)=0,CONCATENATE(PREENCHER!AM29,#REF!),PREENCHER!H29))</f>
        <v/>
      </c>
      <c r="J26" s="55" t="e">
        <f>IF(#REF!="","",IF(COUNTIF(PREENCHER!$Y29:$AA29,#REF!)=0,CONCATENATE(PREENCHER!AN29,#REF!),#REF!))</f>
        <v>#REF!</v>
      </c>
      <c r="K26" s="55" t="e">
        <f>IF(PREENCHER!#REF!="","",IF(COUNTIF(PREENCHER!$Y29:$AA29,PREENCHER!#REF!)=0,CONCATENATE(PREENCHER!AO29,#REF!),PREENCHER!#REF!))</f>
        <v>#REF!</v>
      </c>
      <c r="L26" s="55" t="e">
        <f>IF(PREENCHER!#REF!="","",IF(COUNTIF(PREENCHER!$Y29:$AA29,PREENCHER!#REF!)=0,CONCATENATE(PREENCHER!AP29,#REF!),PREENCHER!#REF!))</f>
        <v>#REF!</v>
      </c>
      <c r="M26" s="55" t="e">
        <f>IF(PREENCHER!#REF!="","",IF(COUNTIF(PREENCHER!$Y29:$AA29,PREENCHER!#REF!)=0,CONCATENATE(PREENCHER!AQ29,#REF!),PREENCHER!#REF!))</f>
        <v>#REF!</v>
      </c>
      <c r="N26" s="55" t="e">
        <f>IF(PREENCHER!#REF!="","",IF(COUNTIF(PREENCHER!$Y29:$AA29,PREENCHER!#REF!)=0,CONCATENATE(PREENCHER!AR29,#REF!),PREENCHER!#REF!))</f>
        <v>#REF!</v>
      </c>
      <c r="O26" s="22" t="str">
        <f t="shared" si="0"/>
        <v/>
      </c>
      <c r="P26" s="22" t="str">
        <f t="shared" si="1"/>
        <v/>
      </c>
      <c r="Q26" s="56"/>
      <c r="R26" s="16"/>
      <c r="S26" s="22" t="str">
        <f t="shared" si="2"/>
        <v/>
      </c>
      <c r="T26" s="22" t="str">
        <f t="shared" si="3"/>
        <v/>
      </c>
      <c r="U26" s="57" t="str">
        <f t="shared" si="4"/>
        <v/>
      </c>
    </row>
    <row r="27" spans="1:21" x14ac:dyDescent="0.25">
      <c r="A27" s="54" t="str">
        <f>IF(PREENCHER!A30="","",PREENCHER!A30)</f>
        <v/>
      </c>
      <c r="B27" s="54" t="str">
        <f>IF(PREENCHER!B30="","",PREENCHER!B30)</f>
        <v>Freezer vertical, frost free, capacidade total mínima de 228 Litros, 110v, cor branca, porta reversível, painel de controle, congelamento rápido, classificação energética "A". GARANTIA MÍNIMA DE 12 MESES, A CONTAR DA DATA DO RECEBIMENTO DEFINITIVO.</v>
      </c>
      <c r="C27" s="54" t="str">
        <f>IF(PREENCHER!C30="","",PREENCHER!C30)</f>
        <v/>
      </c>
      <c r="D27" s="54" t="str">
        <f>IF(PREENCHER!D30="","",PREENCHER!D30)</f>
        <v/>
      </c>
      <c r="E27" s="55" t="e">
        <f>IF(PREENCHER!#REF!="","",IF(COUNTIF(PREENCHER!$Y30:$AA30,PREENCHER!#REF!)=0,CONCATENATE(PREENCHER!AI30,#REF!),PREENCHER!#REF!))</f>
        <v>#REF!</v>
      </c>
      <c r="F27" s="55" t="str">
        <f>IF(PREENCHER!E30="","",IF(COUNTIF(PREENCHER!$Y30:$AA30,PREENCHER!E30)=0,CONCATENATE(PREENCHER!AJ30,#REF!),PREENCHER!E30))</f>
        <v/>
      </c>
      <c r="G27" s="55" t="e">
        <f>IF(PREENCHER!#REF!="","",IF(COUNTIF(PREENCHER!$Y30:$AA30,PREENCHER!#REF!)=0,CONCATENATE(PREENCHER!AK30,#REF!),PREENCHER!#REF!))</f>
        <v>#REF!</v>
      </c>
      <c r="H27" s="55" t="str">
        <f>IF(PREENCHER!G30="","",IF(COUNTIF(PREENCHER!$Y30:$AA30,PREENCHER!G30)=0,CONCATENATE(PREENCHER!AL30,#REF!),PREENCHER!G30))</f>
        <v/>
      </c>
      <c r="I27" s="55" t="str">
        <f>IF(PREENCHER!H30="","",IF(COUNTIF(PREENCHER!$Y30:$AA30,PREENCHER!H30)=0,CONCATENATE(PREENCHER!AM30,#REF!),PREENCHER!H30))</f>
        <v/>
      </c>
      <c r="J27" s="55" t="e">
        <f>IF(#REF!="","",IF(COUNTIF(PREENCHER!$Y30:$AA30,#REF!)=0,CONCATENATE(PREENCHER!AN30,#REF!),#REF!))</f>
        <v>#REF!</v>
      </c>
      <c r="K27" s="55" t="e">
        <f>IF(PREENCHER!#REF!="","",IF(COUNTIF(PREENCHER!$Y30:$AA30,PREENCHER!#REF!)=0,CONCATENATE(PREENCHER!AO30,#REF!),PREENCHER!#REF!))</f>
        <v>#REF!</v>
      </c>
      <c r="L27" s="55" t="e">
        <f>IF(PREENCHER!#REF!="","",IF(COUNTIF(PREENCHER!$Y30:$AA30,PREENCHER!#REF!)=0,CONCATENATE(PREENCHER!AP30,#REF!),PREENCHER!#REF!))</f>
        <v>#REF!</v>
      </c>
      <c r="M27" s="55" t="e">
        <f>IF(PREENCHER!#REF!="","",IF(COUNTIF(PREENCHER!$Y30:$AA30,PREENCHER!#REF!)=0,CONCATENATE(PREENCHER!AQ30,#REF!),PREENCHER!#REF!))</f>
        <v>#REF!</v>
      </c>
      <c r="N27" s="55" t="e">
        <f>IF(PREENCHER!#REF!="","",IF(COUNTIF(PREENCHER!$Y30:$AA30,PREENCHER!#REF!)=0,CONCATENATE(PREENCHER!AR30,#REF!),PREENCHER!#REF!))</f>
        <v>#REF!</v>
      </c>
      <c r="O27" s="22" t="str">
        <f t="shared" si="0"/>
        <v/>
      </c>
      <c r="P27" s="22" t="str">
        <f t="shared" si="1"/>
        <v/>
      </c>
      <c r="Q27" s="56"/>
      <c r="R27" s="16"/>
      <c r="S27" s="22" t="str">
        <f t="shared" si="2"/>
        <v/>
      </c>
      <c r="T27" s="22" t="str">
        <f t="shared" si="3"/>
        <v/>
      </c>
      <c r="U27" s="57" t="str">
        <f t="shared" si="4"/>
        <v/>
      </c>
    </row>
    <row r="28" spans="1:21" x14ac:dyDescent="0.25">
      <c r="A28" s="54" t="str">
        <f>IF(PREENCHER!A31="","",PREENCHER!A31)</f>
        <v/>
      </c>
      <c r="B28" s="54" t="str">
        <f>IF(PREENCHER!B31="","",PREENCHER!B31)</f>
        <v>Máquina de lavar roupa. Tipo: tanquinho automático, capacidade mínima de 10 KG, painel mecânico, com 6 programas de lavagem, 127V.  GARANTIA MÍNIMA DE 12 MESES, A CONTAR DA DATA DO RECEBIMENTO DEFINITIVO.</v>
      </c>
      <c r="C28" s="54" t="str">
        <f>IF(PREENCHER!C31="","",PREENCHER!C31)</f>
        <v/>
      </c>
      <c r="D28" s="54" t="str">
        <f>IF(PREENCHER!D31="","",PREENCHER!D31)</f>
        <v/>
      </c>
      <c r="E28" s="55" t="e">
        <f>IF(PREENCHER!#REF!="","",IF(COUNTIF(PREENCHER!$Y31:$AA31,PREENCHER!#REF!)=0,CONCATENATE(PREENCHER!AI31,#REF!),PREENCHER!#REF!))</f>
        <v>#REF!</v>
      </c>
      <c r="F28" s="55" t="str">
        <f>IF(PREENCHER!E31="","",IF(COUNTIF(PREENCHER!$Y31:$AA31,PREENCHER!E31)=0,CONCATENATE(PREENCHER!AJ31,#REF!),PREENCHER!E31))</f>
        <v/>
      </c>
      <c r="G28" s="55" t="e">
        <f>IF(PREENCHER!#REF!="","",IF(COUNTIF(PREENCHER!$Y31:$AA31,PREENCHER!#REF!)=0,CONCATENATE(PREENCHER!AK31,#REF!),PREENCHER!#REF!))</f>
        <v>#REF!</v>
      </c>
      <c r="H28" s="55" t="str">
        <f>IF(PREENCHER!G31="","",IF(COUNTIF(PREENCHER!$Y31:$AA31,PREENCHER!G31)=0,CONCATENATE(PREENCHER!AL31,#REF!),PREENCHER!G31))</f>
        <v/>
      </c>
      <c r="I28" s="55" t="str">
        <f>IF(PREENCHER!H31="","",IF(COUNTIF(PREENCHER!$Y31:$AA31,PREENCHER!H31)=0,CONCATENATE(PREENCHER!AM31,#REF!),PREENCHER!H31))</f>
        <v/>
      </c>
      <c r="J28" s="55" t="e">
        <f>IF(#REF!="","",IF(COUNTIF(PREENCHER!$Y31:$AA31,#REF!)=0,CONCATENATE(PREENCHER!AN31,#REF!),#REF!))</f>
        <v>#REF!</v>
      </c>
      <c r="K28" s="55" t="e">
        <f>IF(PREENCHER!#REF!="","",IF(COUNTIF(PREENCHER!$Y31:$AA31,PREENCHER!#REF!)=0,CONCATENATE(PREENCHER!AO31,#REF!),PREENCHER!#REF!))</f>
        <v>#REF!</v>
      </c>
      <c r="L28" s="55" t="e">
        <f>IF(PREENCHER!#REF!="","",IF(COUNTIF(PREENCHER!$Y31:$AA31,PREENCHER!#REF!)=0,CONCATENATE(PREENCHER!AP31,#REF!),PREENCHER!#REF!))</f>
        <v>#REF!</v>
      </c>
      <c r="M28" s="55" t="e">
        <f>IF(PREENCHER!#REF!="","",IF(COUNTIF(PREENCHER!$Y31:$AA31,PREENCHER!#REF!)=0,CONCATENATE(PREENCHER!AQ31,#REF!),PREENCHER!#REF!))</f>
        <v>#REF!</v>
      </c>
      <c r="N28" s="55" t="e">
        <f>IF(PREENCHER!#REF!="","",IF(COUNTIF(PREENCHER!$Y31:$AA31,PREENCHER!#REF!)=0,CONCATENATE(PREENCHER!AR31,#REF!),PREENCHER!#REF!))</f>
        <v>#REF!</v>
      </c>
      <c r="O28" s="22" t="str">
        <f t="shared" si="0"/>
        <v/>
      </c>
      <c r="P28" s="22" t="str">
        <f t="shared" si="1"/>
        <v/>
      </c>
      <c r="Q28" s="56"/>
      <c r="R28" s="16"/>
      <c r="S28" s="22" t="str">
        <f t="shared" si="2"/>
        <v/>
      </c>
      <c r="T28" s="22" t="str">
        <f t="shared" si="3"/>
        <v/>
      </c>
      <c r="U28" s="57" t="str">
        <f t="shared" si="4"/>
        <v/>
      </c>
    </row>
    <row r="29" spans="1:21" x14ac:dyDescent="0.25">
      <c r="A29" s="54" t="str">
        <f>IF(PREENCHER!A32="","",PREENCHER!A32)</f>
        <v/>
      </c>
      <c r="B29" s="54" t="str">
        <f>IF(PREENCHER!B32="","",PREENCHER!B32)</f>
        <v xml:space="preserve">Forno de bancada elétrico, Inox 46L aço inoxidável, 127V. Características gerais: Especificações: Potência de 2400 W, 3 níveis: 3 Temperatura mínima 50 °C. Temperatura máxima 300 °C. Eficiência energética A. Acessórios incluídos 1 bandeja de migalhas, 1 grelha Peso e dimensões Largura 49 cm Profundidade 49 cm Altura 41.5 cm. GARANTIA MÍNIMA DE 12 MESES, A CONTAR DA DATA DO RECEBIMENTO DEFINITIVO. </v>
      </c>
      <c r="C29" s="54" t="str">
        <f>IF(PREENCHER!C32="","",PREENCHER!C32)</f>
        <v/>
      </c>
      <c r="D29" s="54" t="str">
        <f>IF(PREENCHER!D32="","",PREENCHER!D32)</f>
        <v/>
      </c>
      <c r="E29" s="55" t="e">
        <f>IF(PREENCHER!#REF!="","",IF(COUNTIF(PREENCHER!$Y32:$AA32,PREENCHER!#REF!)=0,CONCATENATE(PREENCHER!AI32,#REF!),PREENCHER!#REF!))</f>
        <v>#REF!</v>
      </c>
      <c r="F29" s="55" t="str">
        <f>IF(PREENCHER!E32="","",IF(COUNTIF(PREENCHER!$Y32:$AA32,PREENCHER!E32)=0,CONCATENATE(PREENCHER!AJ32,#REF!),PREENCHER!E32))</f>
        <v/>
      </c>
      <c r="G29" s="55" t="e">
        <f>IF(PREENCHER!#REF!="","",IF(COUNTIF(PREENCHER!$Y32:$AA32,PREENCHER!#REF!)=0,CONCATENATE(PREENCHER!AK32,#REF!),PREENCHER!#REF!))</f>
        <v>#REF!</v>
      </c>
      <c r="H29" s="55" t="str">
        <f>IF(PREENCHER!G32="","",IF(COUNTIF(PREENCHER!$Y32:$AA32,PREENCHER!G32)=0,CONCATENATE(PREENCHER!AL32,#REF!),PREENCHER!G32))</f>
        <v/>
      </c>
      <c r="I29" s="55" t="str">
        <f>IF(PREENCHER!H32="","",IF(COUNTIF(PREENCHER!$Y32:$AA32,PREENCHER!H32)=0,CONCATENATE(PREENCHER!AM32,#REF!),PREENCHER!H32))</f>
        <v/>
      </c>
      <c r="J29" s="55" t="e">
        <f>IF(#REF!="","",IF(COUNTIF(PREENCHER!$Y32:$AA32,#REF!)=0,CONCATENATE(PREENCHER!AN32,#REF!),#REF!))</f>
        <v>#REF!</v>
      </c>
      <c r="K29" s="55" t="e">
        <f>IF(PREENCHER!#REF!="","",IF(COUNTIF(PREENCHER!$Y32:$AA32,PREENCHER!#REF!)=0,CONCATENATE(PREENCHER!AO32,#REF!),PREENCHER!#REF!))</f>
        <v>#REF!</v>
      </c>
      <c r="L29" s="55" t="e">
        <f>IF(PREENCHER!#REF!="","",IF(COUNTIF(PREENCHER!$Y32:$AA32,PREENCHER!#REF!)=0,CONCATENATE(PREENCHER!AP32,#REF!),PREENCHER!#REF!))</f>
        <v>#REF!</v>
      </c>
      <c r="M29" s="55" t="e">
        <f>IF(PREENCHER!#REF!="","",IF(COUNTIF(PREENCHER!$Y32:$AA32,PREENCHER!#REF!)=0,CONCATENATE(PREENCHER!AQ32,#REF!),PREENCHER!#REF!))</f>
        <v>#REF!</v>
      </c>
      <c r="N29" s="55" t="e">
        <f>IF(PREENCHER!#REF!="","",IF(COUNTIF(PREENCHER!$Y32:$AA32,PREENCHER!#REF!)=0,CONCATENATE(PREENCHER!AR32,#REF!),PREENCHER!#REF!))</f>
        <v>#REF!</v>
      </c>
      <c r="O29" s="22" t="str">
        <f t="shared" si="0"/>
        <v/>
      </c>
      <c r="P29" s="22" t="str">
        <f t="shared" si="1"/>
        <v/>
      </c>
      <c r="Q29" s="56"/>
      <c r="R29" s="16"/>
      <c r="S29" s="22" t="str">
        <f t="shared" si="2"/>
        <v/>
      </c>
      <c r="T29" s="22" t="str">
        <f t="shared" si="3"/>
        <v/>
      </c>
      <c r="U29" s="57" t="str">
        <f t="shared" si="4"/>
        <v/>
      </c>
    </row>
    <row r="30" spans="1:21" x14ac:dyDescent="0.25">
      <c r="A30" s="54" t="str">
        <f>IF(PREENCHER!A33="","",PREENCHER!A33)</f>
        <v/>
      </c>
      <c r="B30" s="54" t="str">
        <f>IF(PREENCHER!B33="","",PREENCHER!B33)</f>
        <v>Freezer vertical, frost free, capacidade total mínima de 228 Litros, 110v, cor branca, porta reversível, painel de controle, congelamento rápido, classificação energética "A". GARANTIA MÍNIMA DE 12 MESES, A CONTAR DA DATA DO RECEBIMENTO DEFINITIVO.</v>
      </c>
      <c r="C30" s="54" t="str">
        <f>IF(PREENCHER!C33="","",PREENCHER!C33)</f>
        <v/>
      </c>
      <c r="D30" s="54" t="str">
        <f>IF(PREENCHER!D33="","",PREENCHER!D33)</f>
        <v/>
      </c>
      <c r="E30" s="55" t="e">
        <f>IF(PREENCHER!#REF!="","",IF(COUNTIF(PREENCHER!$Y33:$AA33,PREENCHER!#REF!)=0,CONCATENATE(PREENCHER!AI33,#REF!),PREENCHER!#REF!))</f>
        <v>#REF!</v>
      </c>
      <c r="F30" s="55" t="str">
        <f>IF(PREENCHER!E33="","",IF(COUNTIF(PREENCHER!$Y33:$AA33,PREENCHER!E33)=0,CONCATENATE(PREENCHER!AJ33,#REF!),PREENCHER!E33))</f>
        <v/>
      </c>
      <c r="G30" s="55" t="e">
        <f>IF(PREENCHER!#REF!="","",IF(COUNTIF(PREENCHER!$Y33:$AA33,PREENCHER!#REF!)=0,CONCATENATE(PREENCHER!AK33,#REF!),PREENCHER!#REF!))</f>
        <v>#REF!</v>
      </c>
      <c r="H30" s="55" t="str">
        <f>IF(PREENCHER!G33="","",IF(COUNTIF(PREENCHER!$Y33:$AA33,PREENCHER!G33)=0,CONCATENATE(PREENCHER!AL33,#REF!),PREENCHER!G33))</f>
        <v/>
      </c>
      <c r="I30" s="55" t="str">
        <f>IF(PREENCHER!H33="","",IF(COUNTIF(PREENCHER!$Y33:$AA33,PREENCHER!H33)=0,CONCATENATE(PREENCHER!AM33,#REF!),PREENCHER!H33))</f>
        <v/>
      </c>
      <c r="J30" s="55" t="e">
        <f>IF(#REF!="","",IF(COUNTIF(PREENCHER!$Y33:$AA33,#REF!)=0,CONCATENATE(PREENCHER!AN33,#REF!),#REF!))</f>
        <v>#REF!</v>
      </c>
      <c r="K30" s="55" t="e">
        <f>IF(PREENCHER!#REF!="","",IF(COUNTIF(PREENCHER!$Y33:$AA33,PREENCHER!#REF!)=0,CONCATENATE(PREENCHER!AO33,#REF!),PREENCHER!#REF!))</f>
        <v>#REF!</v>
      </c>
      <c r="L30" s="55" t="e">
        <f>IF(PREENCHER!#REF!="","",IF(COUNTIF(PREENCHER!$Y33:$AA33,PREENCHER!#REF!)=0,CONCATENATE(PREENCHER!AP33,#REF!),PREENCHER!#REF!))</f>
        <v>#REF!</v>
      </c>
      <c r="M30" s="55" t="e">
        <f>IF(PREENCHER!#REF!="","",IF(COUNTIF(PREENCHER!$Y33:$AA33,PREENCHER!#REF!)=0,CONCATENATE(PREENCHER!AQ33,#REF!),PREENCHER!#REF!))</f>
        <v>#REF!</v>
      </c>
      <c r="N30" s="55" t="e">
        <f>IF(PREENCHER!#REF!="","",IF(COUNTIF(PREENCHER!$Y33:$AA33,PREENCHER!#REF!)=0,CONCATENATE(PREENCHER!AR33,#REF!),PREENCHER!#REF!))</f>
        <v>#REF!</v>
      </c>
      <c r="O30" s="22" t="str">
        <f t="shared" si="0"/>
        <v/>
      </c>
      <c r="P30" s="22" t="str">
        <f t="shared" si="1"/>
        <v/>
      </c>
      <c r="Q30" s="56"/>
      <c r="R30" s="16"/>
      <c r="S30" s="22" t="str">
        <f t="shared" si="2"/>
        <v/>
      </c>
      <c r="T30" s="22" t="str">
        <f t="shared" si="3"/>
        <v/>
      </c>
      <c r="U30" s="57" t="str">
        <f t="shared" si="4"/>
        <v/>
      </c>
    </row>
    <row r="31" spans="1:21" x14ac:dyDescent="0.25">
      <c r="A31" s="54" t="str">
        <f>IF(PREENCHER!A34="","",PREENCHER!A34)</f>
        <v/>
      </c>
      <c r="B31" s="54" t="str">
        <f>IF(PREENCHER!B34="","",PREENCHER!B34)</f>
        <v>Máquina de lavar roupa. Tipo: tanquinho automático, capacidade mínima de 10 KG, painel mecânico, com 6 programas de lavagem, 127V.  GARANTIA MÍNIMA DE 12 MESES, A CONTAR DA DATA DO RECEBIMENTO DEFINITIVO.</v>
      </c>
      <c r="C31" s="54" t="str">
        <f>IF(PREENCHER!C34="","",PREENCHER!C34)</f>
        <v/>
      </c>
      <c r="D31" s="54" t="str">
        <f>IF(PREENCHER!D34="","",PREENCHER!D34)</f>
        <v/>
      </c>
      <c r="E31" s="55" t="e">
        <f>IF(PREENCHER!#REF!="","",IF(COUNTIF(PREENCHER!$Y34:$AA34,PREENCHER!#REF!)=0,CONCATENATE(PREENCHER!AI34,#REF!),PREENCHER!#REF!))</f>
        <v>#REF!</v>
      </c>
      <c r="F31" s="55" t="str">
        <f>IF(PREENCHER!E34="","",IF(COUNTIF(PREENCHER!$Y34:$AA34,PREENCHER!E34)=0,CONCATENATE(PREENCHER!AJ34,#REF!),PREENCHER!E34))</f>
        <v/>
      </c>
      <c r="G31" s="55" t="e">
        <f>IF(PREENCHER!#REF!="","",IF(COUNTIF(PREENCHER!$Y34:$AA34,PREENCHER!#REF!)=0,CONCATENATE(PREENCHER!AK34,#REF!),PREENCHER!#REF!))</f>
        <v>#REF!</v>
      </c>
      <c r="H31" s="55" t="str">
        <f>IF(PREENCHER!G34="","",IF(COUNTIF(PREENCHER!$Y34:$AA34,PREENCHER!G34)=0,CONCATENATE(PREENCHER!AL34,#REF!),PREENCHER!G34))</f>
        <v/>
      </c>
      <c r="I31" s="55" t="str">
        <f>IF(PREENCHER!H34="","",IF(COUNTIF(PREENCHER!$Y34:$AA34,PREENCHER!H34)=0,CONCATENATE(PREENCHER!AM34,#REF!),PREENCHER!H34))</f>
        <v/>
      </c>
      <c r="J31" s="55" t="e">
        <f>IF(#REF!="","",IF(COUNTIF(PREENCHER!$Y34:$AA34,#REF!)=0,CONCATENATE(PREENCHER!AN34,#REF!),#REF!))</f>
        <v>#REF!</v>
      </c>
      <c r="K31" s="55" t="e">
        <f>IF(PREENCHER!#REF!="","",IF(COUNTIF(PREENCHER!$Y34:$AA34,PREENCHER!#REF!)=0,CONCATENATE(PREENCHER!AO34,#REF!),PREENCHER!#REF!))</f>
        <v>#REF!</v>
      </c>
      <c r="L31" s="55" t="e">
        <f>IF(PREENCHER!#REF!="","",IF(COUNTIF(PREENCHER!$Y34:$AA34,PREENCHER!#REF!)=0,CONCATENATE(PREENCHER!AP34,#REF!),PREENCHER!#REF!))</f>
        <v>#REF!</v>
      </c>
      <c r="M31" s="55" t="e">
        <f>IF(PREENCHER!#REF!="","",IF(COUNTIF(PREENCHER!$Y34:$AA34,PREENCHER!#REF!)=0,CONCATENATE(PREENCHER!AQ34,#REF!),PREENCHER!#REF!))</f>
        <v>#REF!</v>
      </c>
      <c r="N31" s="55" t="e">
        <f>IF(PREENCHER!#REF!="","",IF(COUNTIF(PREENCHER!$Y34:$AA34,PREENCHER!#REF!)=0,CONCATENATE(PREENCHER!AR34,#REF!),PREENCHER!#REF!))</f>
        <v>#REF!</v>
      </c>
      <c r="O31" s="22" t="str">
        <f t="shared" si="0"/>
        <v/>
      </c>
      <c r="P31" s="22" t="str">
        <f t="shared" si="1"/>
        <v/>
      </c>
      <c r="Q31" s="56"/>
      <c r="R31" s="16"/>
      <c r="S31" s="22" t="str">
        <f t="shared" si="2"/>
        <v/>
      </c>
      <c r="T31" s="22" t="str">
        <f t="shared" si="3"/>
        <v/>
      </c>
      <c r="U31" s="57" t="str">
        <f t="shared" si="4"/>
        <v/>
      </c>
    </row>
    <row r="32" spans="1:21" x14ac:dyDescent="0.25">
      <c r="A32" s="54" t="str">
        <f>IF(PREENCHER!A35="","",PREENCHER!A35)</f>
        <v/>
      </c>
      <c r="B32" s="54" t="str">
        <f>IF(PREENCHER!B35="","",PREENCHER!B35)</f>
        <v xml:space="preserve">Forno de bancada elétrico, Inox 46L aço inoxidável, 127V. Características gerais: Especificações: Potência de 2400 W, 3 níveis: 3 Temperatura mínima 50 °C. Temperatura máxima 300 °C. Eficiência energética A. Acessórios incluídos 1 bandeja de migalhas, 1 grelha Peso e dimensões Largura 49 cm Profundidade 49 cm Altura 41.5 cm. GARANTIA MÍNIMA DE 12 MESES, A CONTAR DA DATA DO RECEBIMENTO DEFINITIVO. </v>
      </c>
      <c r="C32" s="54" t="str">
        <f>IF(PREENCHER!C35="","",PREENCHER!C35)</f>
        <v/>
      </c>
      <c r="D32" s="54" t="str">
        <f>IF(PREENCHER!D35="","",PREENCHER!D35)</f>
        <v/>
      </c>
      <c r="E32" s="55" t="e">
        <f>IF(PREENCHER!#REF!="","",IF(COUNTIF(PREENCHER!$Y35:$AA35,PREENCHER!#REF!)=0,CONCATENATE(PREENCHER!AI35,#REF!),PREENCHER!#REF!))</f>
        <v>#REF!</v>
      </c>
      <c r="F32" s="55" t="str">
        <f>IF(PREENCHER!E35="","",IF(COUNTIF(PREENCHER!$Y35:$AA35,PREENCHER!E35)=0,CONCATENATE(PREENCHER!AJ35,#REF!),PREENCHER!E35))</f>
        <v/>
      </c>
      <c r="G32" s="55" t="e">
        <f>IF(PREENCHER!#REF!="","",IF(COUNTIF(PREENCHER!$Y35:$AA35,PREENCHER!#REF!)=0,CONCATENATE(PREENCHER!AK35,#REF!),PREENCHER!#REF!))</f>
        <v>#REF!</v>
      </c>
      <c r="H32" s="55" t="str">
        <f>IF(PREENCHER!G35="","",IF(COUNTIF(PREENCHER!$Y35:$AA35,PREENCHER!G35)=0,CONCATENATE(PREENCHER!AL35,#REF!),PREENCHER!G35))</f>
        <v/>
      </c>
      <c r="I32" s="55" t="str">
        <f>IF(PREENCHER!H35="","",IF(COUNTIF(PREENCHER!$Y35:$AA35,PREENCHER!H35)=0,CONCATENATE(PREENCHER!AM35,#REF!),PREENCHER!H35))</f>
        <v/>
      </c>
      <c r="J32" s="55" t="e">
        <f>IF(#REF!="","",IF(COUNTIF(PREENCHER!$Y35:$AA35,#REF!)=0,CONCATENATE(PREENCHER!AN35,#REF!),#REF!))</f>
        <v>#REF!</v>
      </c>
      <c r="K32" s="55" t="e">
        <f>IF(PREENCHER!#REF!="","",IF(COUNTIF(PREENCHER!$Y35:$AA35,PREENCHER!#REF!)=0,CONCATENATE(PREENCHER!AO35,#REF!),PREENCHER!#REF!))</f>
        <v>#REF!</v>
      </c>
      <c r="L32" s="55" t="e">
        <f>IF(PREENCHER!#REF!="","",IF(COUNTIF(PREENCHER!$Y35:$AA35,PREENCHER!#REF!)=0,CONCATENATE(PREENCHER!AP35,#REF!),PREENCHER!#REF!))</f>
        <v>#REF!</v>
      </c>
      <c r="M32" s="55" t="e">
        <f>IF(PREENCHER!#REF!="","",IF(COUNTIF(PREENCHER!$Y35:$AA35,PREENCHER!#REF!)=0,CONCATENATE(PREENCHER!AQ35,#REF!),PREENCHER!#REF!))</f>
        <v>#REF!</v>
      </c>
      <c r="N32" s="55" t="e">
        <f>IF(PREENCHER!#REF!="","",IF(COUNTIF(PREENCHER!$Y35:$AA35,PREENCHER!#REF!)=0,CONCATENATE(PREENCHER!AR35,#REF!),PREENCHER!#REF!))</f>
        <v>#REF!</v>
      </c>
      <c r="O32" s="22" t="str">
        <f t="shared" si="0"/>
        <v/>
      </c>
      <c r="P32" s="22" t="str">
        <f t="shared" si="1"/>
        <v/>
      </c>
      <c r="Q32" s="56"/>
      <c r="R32" s="16"/>
      <c r="S32" s="22" t="str">
        <f t="shared" si="2"/>
        <v/>
      </c>
      <c r="T32" s="22" t="str">
        <f t="shared" si="3"/>
        <v/>
      </c>
      <c r="U32" s="57" t="str">
        <f t="shared" si="4"/>
        <v/>
      </c>
    </row>
    <row r="33" spans="1:21" x14ac:dyDescent="0.25">
      <c r="A33" s="54" t="str">
        <f>IF(PREENCHER!A36="","",PREENCHER!A36)</f>
        <v/>
      </c>
      <c r="B33" s="54" t="str">
        <f>IF(PREENCHER!B36="","",PREENCHER!B36)</f>
        <v>Freezer vertical, frost free, capacidade total mínima de 228 Litros, 110v, cor branca, porta reversível, painel de controle, congelamento rápido, classificação energética "A". GARANTIA MÍNIMA DE 12 MESES, A CONTAR DA DATA DO RECEBIMENTO DEFINITIVO.</v>
      </c>
      <c r="C33" s="54" t="str">
        <f>IF(PREENCHER!C36="","",PREENCHER!C36)</f>
        <v/>
      </c>
      <c r="D33" s="54" t="str">
        <f>IF(PREENCHER!D36="","",PREENCHER!D36)</f>
        <v/>
      </c>
      <c r="E33" s="55" t="e">
        <f>IF(PREENCHER!#REF!="","",IF(COUNTIF(PREENCHER!$Y36:$AA36,PREENCHER!#REF!)=0,CONCATENATE(PREENCHER!AI36,#REF!),PREENCHER!#REF!))</f>
        <v>#REF!</v>
      </c>
      <c r="F33" s="55" t="str">
        <f>IF(PREENCHER!E36="","",IF(COUNTIF(PREENCHER!$Y36:$AA36,PREENCHER!E36)=0,CONCATENATE(PREENCHER!AJ36,#REF!),PREENCHER!E36))</f>
        <v/>
      </c>
      <c r="G33" s="55" t="e">
        <f>IF(PREENCHER!#REF!="","",IF(COUNTIF(PREENCHER!$Y36:$AA36,PREENCHER!#REF!)=0,CONCATENATE(PREENCHER!AK36,#REF!),PREENCHER!#REF!))</f>
        <v>#REF!</v>
      </c>
      <c r="H33" s="55" t="str">
        <f>IF(PREENCHER!G36="","",IF(COUNTIF(PREENCHER!$Y36:$AA36,PREENCHER!G36)=0,CONCATENATE(PREENCHER!AL36,#REF!),PREENCHER!G36))</f>
        <v/>
      </c>
      <c r="I33" s="55" t="str">
        <f>IF(PREENCHER!H36="","",IF(COUNTIF(PREENCHER!$Y36:$AA36,PREENCHER!H36)=0,CONCATENATE(PREENCHER!AM36,#REF!),PREENCHER!H36))</f>
        <v/>
      </c>
      <c r="J33" s="55" t="e">
        <f>IF(#REF!="","",IF(COUNTIF(PREENCHER!$Y36:$AA36,#REF!)=0,CONCATENATE(PREENCHER!AN36,#REF!),#REF!))</f>
        <v>#REF!</v>
      </c>
      <c r="K33" s="55" t="e">
        <f>IF(PREENCHER!#REF!="","",IF(COUNTIF(PREENCHER!$Y36:$AA36,PREENCHER!#REF!)=0,CONCATENATE(PREENCHER!AO36,#REF!),PREENCHER!#REF!))</f>
        <v>#REF!</v>
      </c>
      <c r="L33" s="55" t="e">
        <f>IF(PREENCHER!#REF!="","",IF(COUNTIF(PREENCHER!$Y36:$AA36,PREENCHER!#REF!)=0,CONCATENATE(PREENCHER!AP36,#REF!),PREENCHER!#REF!))</f>
        <v>#REF!</v>
      </c>
      <c r="M33" s="55" t="e">
        <f>IF(PREENCHER!#REF!="","",IF(COUNTIF(PREENCHER!$Y36:$AA36,PREENCHER!#REF!)=0,CONCATENATE(PREENCHER!AQ36,#REF!),PREENCHER!#REF!))</f>
        <v>#REF!</v>
      </c>
      <c r="N33" s="55" t="e">
        <f>IF(PREENCHER!#REF!="","",IF(COUNTIF(PREENCHER!$Y36:$AA36,PREENCHER!#REF!)=0,CONCATENATE(PREENCHER!AR36,#REF!),PREENCHER!#REF!))</f>
        <v>#REF!</v>
      </c>
      <c r="O33" s="22" t="str">
        <f t="shared" si="0"/>
        <v/>
      </c>
      <c r="P33" s="22" t="str">
        <f t="shared" si="1"/>
        <v/>
      </c>
      <c r="Q33" s="56"/>
      <c r="R33" s="16"/>
      <c r="S33" s="22" t="str">
        <f t="shared" si="2"/>
        <v/>
      </c>
      <c r="T33" s="22" t="str">
        <f t="shared" si="3"/>
        <v/>
      </c>
      <c r="U33" s="57" t="str">
        <f t="shared" si="4"/>
        <v/>
      </c>
    </row>
    <row r="34" spans="1:21" x14ac:dyDescent="0.25">
      <c r="A34" s="54" t="str">
        <f>IF(PREENCHER!A37="","",PREENCHER!A37)</f>
        <v/>
      </c>
      <c r="B34" s="54" t="str">
        <f>IF(PREENCHER!B37="","",PREENCHER!B37)</f>
        <v>Máquina de lavar roupa. Tipo: tanquinho automático, capacidade mínima de 10 KG, painel mecânico, com 6 programas de lavagem, 127V.  GARANTIA MÍNIMA DE 12 MESES, A CONTAR DA DATA DO RECEBIMENTO DEFINITIVO.</v>
      </c>
      <c r="C34" s="54" t="str">
        <f>IF(PREENCHER!C37="","",PREENCHER!C37)</f>
        <v/>
      </c>
      <c r="D34" s="54" t="str">
        <f>IF(PREENCHER!D37="","",PREENCHER!D37)</f>
        <v/>
      </c>
      <c r="E34" s="55" t="e">
        <f>IF(PREENCHER!#REF!="","",IF(COUNTIF(PREENCHER!$Y37:$AA37,PREENCHER!#REF!)=0,CONCATENATE(PREENCHER!AI37,#REF!),PREENCHER!#REF!))</f>
        <v>#REF!</v>
      </c>
      <c r="F34" s="55" t="str">
        <f>IF(PREENCHER!E37="","",IF(COUNTIF(PREENCHER!$Y37:$AA37,PREENCHER!E37)=0,CONCATENATE(PREENCHER!AJ37,#REF!),PREENCHER!E37))</f>
        <v/>
      </c>
      <c r="G34" s="55" t="e">
        <f>IF(PREENCHER!#REF!="","",IF(COUNTIF(PREENCHER!$Y37:$AA37,PREENCHER!#REF!)=0,CONCATENATE(PREENCHER!AK37,#REF!),PREENCHER!#REF!))</f>
        <v>#REF!</v>
      </c>
      <c r="H34" s="55" t="str">
        <f>IF(PREENCHER!G37="","",IF(COUNTIF(PREENCHER!$Y37:$AA37,PREENCHER!G37)=0,CONCATENATE(PREENCHER!AL37,#REF!),PREENCHER!G37))</f>
        <v/>
      </c>
      <c r="I34" s="55" t="str">
        <f>IF(PREENCHER!H37="","",IF(COUNTIF(PREENCHER!$Y37:$AA37,PREENCHER!H37)=0,CONCATENATE(PREENCHER!AM37,#REF!),PREENCHER!H37))</f>
        <v/>
      </c>
      <c r="J34" s="55" t="e">
        <f>IF(#REF!="","",IF(COUNTIF(PREENCHER!$Y37:$AA37,#REF!)=0,CONCATENATE(PREENCHER!AN37,#REF!),#REF!))</f>
        <v>#REF!</v>
      </c>
      <c r="K34" s="55" t="e">
        <f>IF(PREENCHER!#REF!="","",IF(COUNTIF(PREENCHER!$Y37:$AA37,PREENCHER!#REF!)=0,CONCATENATE(PREENCHER!AO37,#REF!),PREENCHER!#REF!))</f>
        <v>#REF!</v>
      </c>
      <c r="L34" s="55" t="e">
        <f>IF(PREENCHER!#REF!="","",IF(COUNTIF(PREENCHER!$Y37:$AA37,PREENCHER!#REF!)=0,CONCATENATE(PREENCHER!AP37,#REF!),PREENCHER!#REF!))</f>
        <v>#REF!</v>
      </c>
      <c r="M34" s="55" t="e">
        <f>IF(PREENCHER!#REF!="","",IF(COUNTIF(PREENCHER!$Y37:$AA37,PREENCHER!#REF!)=0,CONCATENATE(PREENCHER!AQ37,#REF!),PREENCHER!#REF!))</f>
        <v>#REF!</v>
      </c>
      <c r="N34" s="55" t="e">
        <f>IF(PREENCHER!#REF!="","",IF(COUNTIF(PREENCHER!$Y37:$AA37,PREENCHER!#REF!)=0,CONCATENATE(PREENCHER!AR37,#REF!),PREENCHER!#REF!))</f>
        <v>#REF!</v>
      </c>
      <c r="O34" s="22" t="str">
        <f t="shared" si="0"/>
        <v/>
      </c>
      <c r="P34" s="22" t="str">
        <f t="shared" si="1"/>
        <v/>
      </c>
      <c r="Q34" s="56"/>
      <c r="R34" s="16"/>
      <c r="S34" s="22" t="str">
        <f t="shared" si="2"/>
        <v/>
      </c>
      <c r="T34" s="22" t="str">
        <f t="shared" si="3"/>
        <v/>
      </c>
      <c r="U34" s="57" t="str">
        <f t="shared" si="4"/>
        <v/>
      </c>
    </row>
    <row r="35" spans="1:21" x14ac:dyDescent="0.25">
      <c r="A35" s="54" t="str">
        <f>IF(PREENCHER!A38="","",PREENCHER!A38)</f>
        <v/>
      </c>
      <c r="B35" s="54" t="str">
        <f>IF(PREENCHER!B38="","",PREENCHER!B38)</f>
        <v xml:space="preserve">Forno de bancada elétrico, Inox 46L aço inoxidável, 127V. Características gerais: Especificações: Potência de 2400 W, 3 níveis: 3 Temperatura mínima 50 °C. Temperatura máxima 300 °C. Eficiência energética A. Acessórios incluídos 1 bandeja de migalhas, 1 grelha Peso e dimensões Largura 49 cm Profundidade 49 cm Altura 41.5 cm. GARANTIA MÍNIMA DE 12 MESES, A CONTAR DA DATA DO RECEBIMENTO DEFINITIVO. </v>
      </c>
      <c r="C35" s="54" t="str">
        <f>IF(PREENCHER!C38="","",PREENCHER!C38)</f>
        <v/>
      </c>
      <c r="D35" s="54" t="str">
        <f>IF(PREENCHER!D38="","",PREENCHER!D38)</f>
        <v/>
      </c>
      <c r="E35" s="55" t="e">
        <f>IF(PREENCHER!#REF!="","",IF(COUNTIF(PREENCHER!$Y38:$AA38,PREENCHER!#REF!)=0,CONCATENATE(PREENCHER!AI38,#REF!),PREENCHER!#REF!))</f>
        <v>#REF!</v>
      </c>
      <c r="F35" s="55" t="str">
        <f>IF(PREENCHER!E38="","",IF(COUNTIF(PREENCHER!$Y38:$AA38,PREENCHER!E38)=0,CONCATENATE(PREENCHER!AJ38,#REF!),PREENCHER!E38))</f>
        <v/>
      </c>
      <c r="G35" s="55" t="e">
        <f>IF(PREENCHER!#REF!="","",IF(COUNTIF(PREENCHER!$Y38:$AA38,PREENCHER!#REF!)=0,CONCATENATE(PREENCHER!AK38,#REF!),PREENCHER!#REF!))</f>
        <v>#REF!</v>
      </c>
      <c r="H35" s="55" t="str">
        <f>IF(PREENCHER!G38="","",IF(COUNTIF(PREENCHER!$Y38:$AA38,PREENCHER!G38)=0,CONCATENATE(PREENCHER!AL38,#REF!),PREENCHER!G38))</f>
        <v/>
      </c>
      <c r="I35" s="55" t="str">
        <f>IF(PREENCHER!H38="","",IF(COUNTIF(PREENCHER!$Y38:$AA38,PREENCHER!H38)=0,CONCATENATE(PREENCHER!AM38,#REF!),PREENCHER!H38))</f>
        <v/>
      </c>
      <c r="J35" s="55" t="e">
        <f>IF(#REF!="","",IF(COUNTIF(PREENCHER!$Y38:$AA38,#REF!)=0,CONCATENATE(PREENCHER!AN38,#REF!),#REF!))</f>
        <v>#REF!</v>
      </c>
      <c r="K35" s="55" t="e">
        <f>IF(PREENCHER!#REF!="","",IF(COUNTIF(PREENCHER!$Y38:$AA38,PREENCHER!#REF!)=0,CONCATENATE(PREENCHER!AO38,#REF!),PREENCHER!#REF!))</f>
        <v>#REF!</v>
      </c>
      <c r="L35" s="55" t="e">
        <f>IF(PREENCHER!#REF!="","",IF(COUNTIF(PREENCHER!$Y38:$AA38,PREENCHER!#REF!)=0,CONCATENATE(PREENCHER!AP38,#REF!),PREENCHER!#REF!))</f>
        <v>#REF!</v>
      </c>
      <c r="M35" s="55" t="e">
        <f>IF(PREENCHER!#REF!="","",IF(COUNTIF(PREENCHER!$Y38:$AA38,PREENCHER!#REF!)=0,CONCATENATE(PREENCHER!AQ38,#REF!),PREENCHER!#REF!))</f>
        <v>#REF!</v>
      </c>
      <c r="N35" s="55" t="e">
        <f>IF(PREENCHER!#REF!="","",IF(COUNTIF(PREENCHER!$Y38:$AA38,PREENCHER!#REF!)=0,CONCATENATE(PREENCHER!AR38,#REF!),PREENCHER!#REF!))</f>
        <v>#REF!</v>
      </c>
      <c r="O35" s="22" t="str">
        <f t="shared" si="0"/>
        <v/>
      </c>
      <c r="P35" s="22" t="str">
        <f t="shared" si="1"/>
        <v/>
      </c>
      <c r="Q35" s="56"/>
      <c r="R35" s="16"/>
      <c r="S35" s="22" t="str">
        <f t="shared" si="2"/>
        <v/>
      </c>
      <c r="T35" s="22" t="str">
        <f t="shared" si="3"/>
        <v/>
      </c>
      <c r="U35" s="57" t="str">
        <f t="shared" si="4"/>
        <v/>
      </c>
    </row>
    <row r="36" spans="1:21" x14ac:dyDescent="0.25">
      <c r="A36" s="54" t="str">
        <f>IF(PREENCHER!A39="","",PREENCHER!A39)</f>
        <v/>
      </c>
      <c r="B36" s="54" t="str">
        <f>IF(PREENCHER!B39="","",PREENCHER!B39)</f>
        <v>Freezer vertical, frost free, capacidade total mínima de 228 Litros, 110v, cor branca, porta reversível, painel de controle, congelamento rápido, classificação energética "A". GARANTIA MÍNIMA DE 12 MESES, A CONTAR DA DATA DO RECEBIMENTO DEFINITIVO.</v>
      </c>
      <c r="C36" s="54" t="str">
        <f>IF(PREENCHER!C39="","",PREENCHER!C39)</f>
        <v/>
      </c>
      <c r="D36" s="54" t="str">
        <f>IF(PREENCHER!D39="","",PREENCHER!D39)</f>
        <v/>
      </c>
      <c r="E36" s="55" t="e">
        <f>IF(PREENCHER!#REF!="","",IF(COUNTIF(PREENCHER!$Y39:$AA39,PREENCHER!#REF!)=0,CONCATENATE(PREENCHER!AI39,#REF!),PREENCHER!#REF!))</f>
        <v>#REF!</v>
      </c>
      <c r="F36" s="55" t="str">
        <f>IF(PREENCHER!E39="","",IF(COUNTIF(PREENCHER!$Y39:$AA39,PREENCHER!E39)=0,CONCATENATE(PREENCHER!AJ39,#REF!),PREENCHER!E39))</f>
        <v/>
      </c>
      <c r="G36" s="55" t="e">
        <f>IF(PREENCHER!#REF!="","",IF(COUNTIF(PREENCHER!$Y39:$AA39,PREENCHER!#REF!)=0,CONCATENATE(PREENCHER!AK39,#REF!),PREENCHER!#REF!))</f>
        <v>#REF!</v>
      </c>
      <c r="H36" s="55" t="str">
        <f>IF(PREENCHER!G39="","",IF(COUNTIF(PREENCHER!$Y39:$AA39,PREENCHER!G39)=0,CONCATENATE(PREENCHER!AL39,#REF!),PREENCHER!G39))</f>
        <v/>
      </c>
      <c r="I36" s="55" t="str">
        <f>IF(PREENCHER!H39="","",IF(COUNTIF(PREENCHER!$Y39:$AA39,PREENCHER!H39)=0,CONCATENATE(PREENCHER!AM39,#REF!),PREENCHER!H39))</f>
        <v/>
      </c>
      <c r="J36" s="55" t="e">
        <f>IF(#REF!="","",IF(COUNTIF(PREENCHER!$Y39:$AA39,#REF!)=0,CONCATENATE(PREENCHER!AN39,#REF!),#REF!))</f>
        <v>#REF!</v>
      </c>
      <c r="K36" s="55" t="e">
        <f>IF(PREENCHER!#REF!="","",IF(COUNTIF(PREENCHER!$Y39:$AA39,PREENCHER!#REF!)=0,CONCATENATE(PREENCHER!AO39,#REF!),PREENCHER!#REF!))</f>
        <v>#REF!</v>
      </c>
      <c r="L36" s="55" t="e">
        <f>IF(PREENCHER!#REF!="","",IF(COUNTIF(PREENCHER!$Y39:$AA39,PREENCHER!#REF!)=0,CONCATENATE(PREENCHER!AP39,#REF!),PREENCHER!#REF!))</f>
        <v>#REF!</v>
      </c>
      <c r="M36" s="55" t="e">
        <f>IF(PREENCHER!#REF!="","",IF(COUNTIF(PREENCHER!$Y39:$AA39,PREENCHER!#REF!)=0,CONCATENATE(PREENCHER!AQ39,#REF!),PREENCHER!#REF!))</f>
        <v>#REF!</v>
      </c>
      <c r="N36" s="55" t="e">
        <f>IF(PREENCHER!#REF!="","",IF(COUNTIF(PREENCHER!$Y39:$AA39,PREENCHER!#REF!)=0,CONCATENATE(PREENCHER!AR39,#REF!),PREENCHER!#REF!))</f>
        <v>#REF!</v>
      </c>
      <c r="O36" s="22" t="str">
        <f t="shared" si="0"/>
        <v/>
      </c>
      <c r="P36" s="22" t="str">
        <f t="shared" si="1"/>
        <v/>
      </c>
      <c r="Q36" s="56"/>
      <c r="R36" s="16"/>
      <c r="S36" s="22" t="str">
        <f t="shared" si="2"/>
        <v/>
      </c>
      <c r="T36" s="22" t="str">
        <f t="shared" si="3"/>
        <v/>
      </c>
      <c r="U36" s="57" t="str">
        <f t="shared" si="4"/>
        <v/>
      </c>
    </row>
    <row r="37" spans="1:21" x14ac:dyDescent="0.25">
      <c r="A37" s="54" t="str">
        <f>IF(PREENCHER!A40="","",PREENCHER!A40)</f>
        <v/>
      </c>
      <c r="B37" s="54" t="str">
        <f>IF(PREENCHER!B40="","",PREENCHER!B40)</f>
        <v>Máquina de lavar roupa. Tipo: tanquinho automático, capacidade mínima de 10 KG, painel mecânico, com 6 programas de lavagem, 127V.  GARANTIA MÍNIMA DE 12 MESES, A CONTAR DA DATA DO RECEBIMENTO DEFINITIVO.</v>
      </c>
      <c r="C37" s="54" t="str">
        <f>IF(PREENCHER!C40="","",PREENCHER!C40)</f>
        <v/>
      </c>
      <c r="D37" s="54" t="str">
        <f>IF(PREENCHER!D40="","",PREENCHER!D40)</f>
        <v/>
      </c>
      <c r="E37" s="55" t="e">
        <f>IF(PREENCHER!#REF!="","",IF(COUNTIF(PREENCHER!$Y40:$AA40,PREENCHER!#REF!)=0,CONCATENATE(PREENCHER!AI40,#REF!),PREENCHER!#REF!))</f>
        <v>#REF!</v>
      </c>
      <c r="F37" s="55" t="str">
        <f>IF(PREENCHER!E40="","",IF(COUNTIF(PREENCHER!$Y40:$AA40,PREENCHER!E40)=0,CONCATENATE(PREENCHER!AJ40,#REF!),PREENCHER!E40))</f>
        <v/>
      </c>
      <c r="G37" s="55" t="e">
        <f>IF(PREENCHER!#REF!="","",IF(COUNTIF(PREENCHER!$Y40:$AA40,PREENCHER!#REF!)=0,CONCATENATE(PREENCHER!AK40,#REF!),PREENCHER!#REF!))</f>
        <v>#REF!</v>
      </c>
      <c r="H37" s="55" t="str">
        <f>IF(PREENCHER!G40="","",IF(COUNTIF(PREENCHER!$Y40:$AA40,PREENCHER!G40)=0,CONCATENATE(PREENCHER!AL40,#REF!),PREENCHER!G40))</f>
        <v/>
      </c>
      <c r="I37" s="55" t="str">
        <f>IF(PREENCHER!H40="","",IF(COUNTIF(PREENCHER!$Y40:$AA40,PREENCHER!H40)=0,CONCATENATE(PREENCHER!AM40,#REF!),PREENCHER!H40))</f>
        <v/>
      </c>
      <c r="J37" s="55" t="e">
        <f>IF(#REF!="","",IF(COUNTIF(PREENCHER!$Y40:$AA40,#REF!)=0,CONCATENATE(PREENCHER!AN40,#REF!),#REF!))</f>
        <v>#REF!</v>
      </c>
      <c r="K37" s="55" t="e">
        <f>IF(PREENCHER!#REF!="","",IF(COUNTIF(PREENCHER!$Y40:$AA40,PREENCHER!#REF!)=0,CONCATENATE(PREENCHER!AO40,#REF!),PREENCHER!#REF!))</f>
        <v>#REF!</v>
      </c>
      <c r="L37" s="55" t="e">
        <f>IF(PREENCHER!#REF!="","",IF(COUNTIF(PREENCHER!$Y40:$AA40,PREENCHER!#REF!)=0,CONCATENATE(PREENCHER!AP40,#REF!),PREENCHER!#REF!))</f>
        <v>#REF!</v>
      </c>
      <c r="M37" s="55" t="e">
        <f>IF(PREENCHER!#REF!="","",IF(COUNTIF(PREENCHER!$Y40:$AA40,PREENCHER!#REF!)=0,CONCATENATE(PREENCHER!AQ40,#REF!),PREENCHER!#REF!))</f>
        <v>#REF!</v>
      </c>
      <c r="N37" s="55" t="e">
        <f>IF(PREENCHER!#REF!="","",IF(COUNTIF(PREENCHER!$Y40:$AA40,PREENCHER!#REF!)=0,CONCATENATE(PREENCHER!AR40,#REF!),PREENCHER!#REF!))</f>
        <v>#REF!</v>
      </c>
      <c r="O37" s="22" t="str">
        <f t="shared" si="0"/>
        <v/>
      </c>
      <c r="P37" s="22" t="str">
        <f t="shared" si="1"/>
        <v/>
      </c>
      <c r="Q37" s="56"/>
      <c r="R37" s="16"/>
      <c r="S37" s="22" t="str">
        <f t="shared" si="2"/>
        <v/>
      </c>
      <c r="T37" s="22" t="str">
        <f t="shared" si="3"/>
        <v/>
      </c>
      <c r="U37" s="57" t="str">
        <f t="shared" si="4"/>
        <v/>
      </c>
    </row>
    <row r="38" spans="1:21" x14ac:dyDescent="0.25">
      <c r="A38" s="54" t="str">
        <f>IF(PREENCHER!A41="","",PREENCHER!A41)</f>
        <v/>
      </c>
      <c r="B38" s="54" t="str">
        <f>IF(PREENCHER!B41="","",PREENCHER!B41)</f>
        <v xml:space="preserve">Forno de bancada elétrico, Inox 46L aço inoxidável, 127V. Características gerais: Especificações: Potência de 2400 W, 3 níveis: 3 Temperatura mínima 50 °C. Temperatura máxima 300 °C. Eficiência energética A. Acessórios incluídos 1 bandeja de migalhas, 1 grelha Peso e dimensões Largura 49 cm Profundidade 49 cm Altura 41.5 cm. GARANTIA MÍNIMA DE 12 MESES, A CONTAR DA DATA DO RECEBIMENTO DEFINITIVO. </v>
      </c>
      <c r="C38" s="54" t="str">
        <f>IF(PREENCHER!C41="","",PREENCHER!C41)</f>
        <v/>
      </c>
      <c r="D38" s="54" t="str">
        <f>IF(PREENCHER!D41="","",PREENCHER!D41)</f>
        <v/>
      </c>
      <c r="E38" s="55" t="e">
        <f>IF(PREENCHER!#REF!="","",IF(COUNTIF(PREENCHER!$Y41:$AA41,PREENCHER!#REF!)=0,CONCATENATE(PREENCHER!AI41,#REF!),PREENCHER!#REF!))</f>
        <v>#REF!</v>
      </c>
      <c r="F38" s="55" t="str">
        <f>IF(PREENCHER!E41="","",IF(COUNTIF(PREENCHER!$Y41:$AA41,PREENCHER!E41)=0,CONCATENATE(PREENCHER!AJ41,#REF!),PREENCHER!E41))</f>
        <v/>
      </c>
      <c r="G38" s="55" t="e">
        <f>IF(PREENCHER!#REF!="","",IF(COUNTIF(PREENCHER!$Y41:$AA41,PREENCHER!#REF!)=0,CONCATENATE(PREENCHER!AK41,#REF!),PREENCHER!#REF!))</f>
        <v>#REF!</v>
      </c>
      <c r="H38" s="55" t="str">
        <f>IF(PREENCHER!G41="","",IF(COUNTIF(PREENCHER!$Y41:$AA41,PREENCHER!G41)=0,CONCATENATE(PREENCHER!AL41,#REF!),PREENCHER!G41))</f>
        <v/>
      </c>
      <c r="I38" s="55" t="str">
        <f>IF(PREENCHER!H41="","",IF(COUNTIF(PREENCHER!$Y41:$AA41,PREENCHER!H41)=0,CONCATENATE(PREENCHER!AM41,#REF!),PREENCHER!H41))</f>
        <v/>
      </c>
      <c r="J38" s="55" t="e">
        <f>IF(#REF!="","",IF(COUNTIF(PREENCHER!$Y41:$AA41,#REF!)=0,CONCATENATE(PREENCHER!AN41,#REF!),#REF!))</f>
        <v>#REF!</v>
      </c>
      <c r="K38" s="55" t="e">
        <f>IF(PREENCHER!#REF!="","",IF(COUNTIF(PREENCHER!$Y41:$AA41,PREENCHER!#REF!)=0,CONCATENATE(PREENCHER!AO41,#REF!),PREENCHER!#REF!))</f>
        <v>#REF!</v>
      </c>
      <c r="L38" s="55" t="e">
        <f>IF(PREENCHER!#REF!="","",IF(COUNTIF(PREENCHER!$Y41:$AA41,PREENCHER!#REF!)=0,CONCATENATE(PREENCHER!AP41,#REF!),PREENCHER!#REF!))</f>
        <v>#REF!</v>
      </c>
      <c r="M38" s="55" t="e">
        <f>IF(PREENCHER!#REF!="","",IF(COUNTIF(PREENCHER!$Y41:$AA41,PREENCHER!#REF!)=0,CONCATENATE(PREENCHER!AQ41,#REF!),PREENCHER!#REF!))</f>
        <v>#REF!</v>
      </c>
      <c r="N38" s="55" t="e">
        <f>IF(PREENCHER!#REF!="","",IF(COUNTIF(PREENCHER!$Y41:$AA41,PREENCHER!#REF!)=0,CONCATENATE(PREENCHER!AR41,#REF!),PREENCHER!#REF!))</f>
        <v>#REF!</v>
      </c>
      <c r="O38" s="22" t="str">
        <f t="shared" si="0"/>
        <v/>
      </c>
      <c r="P38" s="22" t="str">
        <f t="shared" si="1"/>
        <v/>
      </c>
      <c r="Q38" s="56"/>
      <c r="R38" s="16"/>
      <c r="S38" s="22" t="str">
        <f t="shared" si="2"/>
        <v/>
      </c>
      <c r="T38" s="22" t="str">
        <f t="shared" si="3"/>
        <v/>
      </c>
      <c r="U38" s="57" t="str">
        <f t="shared" si="4"/>
        <v/>
      </c>
    </row>
    <row r="39" spans="1:21" x14ac:dyDescent="0.25">
      <c r="A39" s="54" t="str">
        <f>IF(PREENCHER!A42="","",PREENCHER!A42)</f>
        <v/>
      </c>
      <c r="B39" s="54" t="str">
        <f>IF(PREENCHER!B42="","",PREENCHER!B42)</f>
        <v>Freezer vertical, frost free, capacidade total mínima de 228 Litros, 110v, cor branca, porta reversível, painel de controle, congelamento rápido, classificação energética "A". GARANTIA MÍNIMA DE 12 MESES, A CONTAR DA DATA DO RECEBIMENTO DEFINITIVO.</v>
      </c>
      <c r="C39" s="54" t="str">
        <f>IF(PREENCHER!C42="","",PREENCHER!C42)</f>
        <v/>
      </c>
      <c r="D39" s="54" t="str">
        <f>IF(PREENCHER!D42="","",PREENCHER!D42)</f>
        <v/>
      </c>
      <c r="E39" s="55" t="e">
        <f>IF(PREENCHER!#REF!="","",IF(COUNTIF(PREENCHER!$Y42:$AA42,PREENCHER!#REF!)=0,CONCATENATE(PREENCHER!AI42,#REF!),PREENCHER!#REF!))</f>
        <v>#REF!</v>
      </c>
      <c r="F39" s="55" t="str">
        <f>IF(PREENCHER!E42="","",IF(COUNTIF(PREENCHER!$Y42:$AA42,PREENCHER!E42)=0,CONCATENATE(PREENCHER!AJ42,#REF!),PREENCHER!E42))</f>
        <v/>
      </c>
      <c r="G39" s="55" t="e">
        <f>IF(PREENCHER!#REF!="","",IF(COUNTIF(PREENCHER!$Y42:$AA42,PREENCHER!#REF!)=0,CONCATENATE(PREENCHER!AK42,#REF!),PREENCHER!#REF!))</f>
        <v>#REF!</v>
      </c>
      <c r="H39" s="55" t="str">
        <f>IF(PREENCHER!G42="","",IF(COUNTIF(PREENCHER!$Y42:$AA42,PREENCHER!G42)=0,CONCATENATE(PREENCHER!AL42,#REF!),PREENCHER!G42))</f>
        <v/>
      </c>
      <c r="I39" s="55" t="str">
        <f>IF(PREENCHER!H42="","",IF(COUNTIF(PREENCHER!$Y42:$AA42,PREENCHER!H42)=0,CONCATENATE(PREENCHER!AM42,#REF!),PREENCHER!H42))</f>
        <v/>
      </c>
      <c r="J39" s="55" t="e">
        <f>IF(#REF!="","",IF(COUNTIF(PREENCHER!$Y42:$AA42,#REF!)=0,CONCATENATE(PREENCHER!AN42,#REF!),#REF!))</f>
        <v>#REF!</v>
      </c>
      <c r="K39" s="55" t="e">
        <f>IF(PREENCHER!#REF!="","",IF(COUNTIF(PREENCHER!$Y42:$AA42,PREENCHER!#REF!)=0,CONCATENATE(PREENCHER!AO42,#REF!),PREENCHER!#REF!))</f>
        <v>#REF!</v>
      </c>
      <c r="L39" s="55" t="e">
        <f>IF(PREENCHER!#REF!="","",IF(COUNTIF(PREENCHER!$Y42:$AA42,PREENCHER!#REF!)=0,CONCATENATE(PREENCHER!AP42,#REF!),PREENCHER!#REF!))</f>
        <v>#REF!</v>
      </c>
      <c r="M39" s="55" t="e">
        <f>IF(PREENCHER!#REF!="","",IF(COUNTIF(PREENCHER!$Y42:$AA42,PREENCHER!#REF!)=0,CONCATENATE(PREENCHER!AQ42,#REF!),PREENCHER!#REF!))</f>
        <v>#REF!</v>
      </c>
      <c r="N39" s="55" t="e">
        <f>IF(PREENCHER!#REF!="","",IF(COUNTIF(PREENCHER!$Y42:$AA42,PREENCHER!#REF!)=0,CONCATENATE(PREENCHER!AR42,#REF!),PREENCHER!#REF!))</f>
        <v>#REF!</v>
      </c>
      <c r="O39" s="22" t="str">
        <f t="shared" si="0"/>
        <v/>
      </c>
      <c r="P39" s="22" t="str">
        <f t="shared" si="1"/>
        <v/>
      </c>
      <c r="Q39" s="56"/>
      <c r="R39" s="16"/>
      <c r="S39" s="22" t="str">
        <f t="shared" si="2"/>
        <v/>
      </c>
      <c r="T39" s="22" t="str">
        <f t="shared" si="3"/>
        <v/>
      </c>
      <c r="U39" s="57" t="str">
        <f t="shared" si="4"/>
        <v/>
      </c>
    </row>
    <row r="40" spans="1:21" x14ac:dyDescent="0.25">
      <c r="A40" s="54" t="str">
        <f>IF(PREENCHER!A43="","",PREENCHER!A43)</f>
        <v/>
      </c>
      <c r="B40" s="54" t="str">
        <f>IF(PREENCHER!B43="","",PREENCHER!B43)</f>
        <v>Máquina de lavar roupa. Tipo: tanquinho automático, capacidade mínima de 10 KG, painel mecânico, com 6 programas de lavagem, 127V.  GARANTIA MÍNIMA DE 12 MESES, A CONTAR DA DATA DO RECEBIMENTO DEFINITIVO.</v>
      </c>
      <c r="C40" s="54" t="str">
        <f>IF(PREENCHER!C43="","",PREENCHER!C43)</f>
        <v/>
      </c>
      <c r="D40" s="54" t="str">
        <f>IF(PREENCHER!D43="","",PREENCHER!D43)</f>
        <v/>
      </c>
      <c r="E40" s="55" t="e">
        <f>IF(PREENCHER!#REF!="","",IF(COUNTIF(PREENCHER!$Y43:$AA43,PREENCHER!#REF!)=0,CONCATENATE(PREENCHER!AI43,#REF!),PREENCHER!#REF!))</f>
        <v>#REF!</v>
      </c>
      <c r="F40" s="55" t="str">
        <f>IF(PREENCHER!E43="","",IF(COUNTIF(PREENCHER!$Y43:$AA43,PREENCHER!E43)=0,CONCATENATE(PREENCHER!AJ43,#REF!),PREENCHER!E43))</f>
        <v/>
      </c>
      <c r="G40" s="55" t="e">
        <f>IF(PREENCHER!#REF!="","",IF(COUNTIF(PREENCHER!$Y43:$AA43,PREENCHER!#REF!)=0,CONCATENATE(PREENCHER!AK43,#REF!),PREENCHER!#REF!))</f>
        <v>#REF!</v>
      </c>
      <c r="H40" s="55" t="str">
        <f>IF(PREENCHER!G43="","",IF(COUNTIF(PREENCHER!$Y43:$AA43,PREENCHER!G43)=0,CONCATENATE(PREENCHER!AL43,#REF!),PREENCHER!G43))</f>
        <v/>
      </c>
      <c r="I40" s="55" t="str">
        <f>IF(PREENCHER!H43="","",IF(COUNTIF(PREENCHER!$Y43:$AA43,PREENCHER!H43)=0,CONCATENATE(PREENCHER!AM43,#REF!),PREENCHER!H43))</f>
        <v/>
      </c>
      <c r="J40" s="55" t="e">
        <f>IF(#REF!="","",IF(COUNTIF(PREENCHER!$Y43:$AA43,#REF!)=0,CONCATENATE(PREENCHER!AN43,#REF!),#REF!))</f>
        <v>#REF!</v>
      </c>
      <c r="K40" s="55" t="e">
        <f>IF(PREENCHER!#REF!="","",IF(COUNTIF(PREENCHER!$Y43:$AA43,PREENCHER!#REF!)=0,CONCATENATE(PREENCHER!AO43,#REF!),PREENCHER!#REF!))</f>
        <v>#REF!</v>
      </c>
      <c r="L40" s="55" t="e">
        <f>IF(PREENCHER!#REF!="","",IF(COUNTIF(PREENCHER!$Y43:$AA43,PREENCHER!#REF!)=0,CONCATENATE(PREENCHER!AP43,#REF!),PREENCHER!#REF!))</f>
        <v>#REF!</v>
      </c>
      <c r="M40" s="55" t="e">
        <f>IF(PREENCHER!#REF!="","",IF(COUNTIF(PREENCHER!$Y43:$AA43,PREENCHER!#REF!)=0,CONCATENATE(PREENCHER!AQ43,#REF!),PREENCHER!#REF!))</f>
        <v>#REF!</v>
      </c>
      <c r="N40" s="55" t="e">
        <f>IF(PREENCHER!#REF!="","",IF(COUNTIF(PREENCHER!$Y43:$AA43,PREENCHER!#REF!)=0,CONCATENATE(PREENCHER!AR43,#REF!),PREENCHER!#REF!))</f>
        <v>#REF!</v>
      </c>
      <c r="O40" s="22" t="str">
        <f t="shared" ref="O40:O67" si="5">IF(ISERROR(ROUND(AVERAGE(E40:N40),2)),"",ROUND(AVERAGE(E40:N40),2))</f>
        <v/>
      </c>
      <c r="P40" s="22" t="str">
        <f t="shared" ref="P40:P67" si="6">IF(ISERROR(ROUND(O40*D40,2)),"",ROUND(O40*D40,2))</f>
        <v/>
      </c>
      <c r="Q40" s="56"/>
      <c r="R40" s="16"/>
      <c r="S40" s="22" t="str">
        <f t="shared" ref="S40:S67" si="7">IF(ISERROR(MEDIAN(E40:N40)),"",MEDIAN(E40:N40))</f>
        <v/>
      </c>
      <c r="T40" s="22" t="str">
        <f t="shared" ref="T40:T67" si="8">IF(ISERROR(STDEV(E40:N40)),"",STDEV(E40:N40))</f>
        <v/>
      </c>
      <c r="U40" s="57" t="str">
        <f t="shared" ref="U40:U67" si="9">IF(ISERROR(T40/O40),"",T40/O40)</f>
        <v/>
      </c>
    </row>
    <row r="41" spans="1:21" x14ac:dyDescent="0.25">
      <c r="A41" s="54" t="str">
        <f>IF(PREENCHER!A44="","",PREENCHER!A44)</f>
        <v/>
      </c>
      <c r="B41" s="54" t="str">
        <f>IF(PREENCHER!B44="","",PREENCHER!B44)</f>
        <v xml:space="preserve">Forno de bancada elétrico, Inox 46L aço inoxidável, 127V. Características gerais: Especificações: Potência de 2400 W, 3 níveis: 3 Temperatura mínima 50 °C. Temperatura máxima 300 °C. Eficiência energética A. Acessórios incluídos 1 bandeja de migalhas, 1 grelha Peso e dimensões Largura 49 cm Profundidade 49 cm Altura 41.5 cm. GARANTIA MÍNIMA DE 12 MESES, A CONTAR DA DATA DO RECEBIMENTO DEFINITIVO. </v>
      </c>
      <c r="C41" s="54" t="str">
        <f>IF(PREENCHER!C44="","",PREENCHER!C44)</f>
        <v/>
      </c>
      <c r="D41" s="54" t="str">
        <f>IF(PREENCHER!D44="","",PREENCHER!D44)</f>
        <v/>
      </c>
      <c r="E41" s="55" t="e">
        <f>IF(PREENCHER!#REF!="","",IF(COUNTIF(PREENCHER!$Y44:$AA44,PREENCHER!#REF!)=0,CONCATENATE(PREENCHER!AI44,#REF!),PREENCHER!#REF!))</f>
        <v>#REF!</v>
      </c>
      <c r="F41" s="55" t="str">
        <f>IF(PREENCHER!E44="","",IF(COUNTIF(PREENCHER!$Y44:$AA44,PREENCHER!E44)=0,CONCATENATE(PREENCHER!AJ44,#REF!),PREENCHER!E44))</f>
        <v/>
      </c>
      <c r="G41" s="55" t="e">
        <f>IF(PREENCHER!#REF!="","",IF(COUNTIF(PREENCHER!$Y44:$AA44,PREENCHER!#REF!)=0,CONCATENATE(PREENCHER!AK44,#REF!),PREENCHER!#REF!))</f>
        <v>#REF!</v>
      </c>
      <c r="H41" s="55" t="str">
        <f>IF(PREENCHER!G44="","",IF(COUNTIF(PREENCHER!$Y44:$AA44,PREENCHER!G44)=0,CONCATENATE(PREENCHER!AL44,#REF!),PREENCHER!G44))</f>
        <v/>
      </c>
      <c r="I41" s="55" t="str">
        <f>IF(PREENCHER!H44="","",IF(COUNTIF(PREENCHER!$Y44:$AA44,PREENCHER!H44)=0,CONCATENATE(PREENCHER!AM44,#REF!),PREENCHER!H44))</f>
        <v/>
      </c>
      <c r="J41" s="55" t="e">
        <f>IF(#REF!="","",IF(COUNTIF(PREENCHER!$Y44:$AA44,#REF!)=0,CONCATENATE(PREENCHER!AN44,#REF!),#REF!))</f>
        <v>#REF!</v>
      </c>
      <c r="K41" s="55" t="e">
        <f>IF(PREENCHER!#REF!="","",IF(COUNTIF(PREENCHER!$Y44:$AA44,PREENCHER!#REF!)=0,CONCATENATE(PREENCHER!AO44,#REF!),PREENCHER!#REF!))</f>
        <v>#REF!</v>
      </c>
      <c r="L41" s="55" t="e">
        <f>IF(PREENCHER!#REF!="","",IF(COUNTIF(PREENCHER!$Y44:$AA44,PREENCHER!#REF!)=0,CONCATENATE(PREENCHER!AP44,#REF!),PREENCHER!#REF!))</f>
        <v>#REF!</v>
      </c>
      <c r="M41" s="55" t="e">
        <f>IF(PREENCHER!#REF!="","",IF(COUNTIF(PREENCHER!$Y44:$AA44,PREENCHER!#REF!)=0,CONCATENATE(PREENCHER!AQ44,#REF!),PREENCHER!#REF!))</f>
        <v>#REF!</v>
      </c>
      <c r="N41" s="55" t="e">
        <f>IF(PREENCHER!#REF!="","",IF(COUNTIF(PREENCHER!$Y44:$AA44,PREENCHER!#REF!)=0,CONCATENATE(PREENCHER!AR44,#REF!),PREENCHER!#REF!))</f>
        <v>#REF!</v>
      </c>
      <c r="O41" s="22" t="str">
        <f t="shared" si="5"/>
        <v/>
      </c>
      <c r="P41" s="22" t="str">
        <f t="shared" si="6"/>
        <v/>
      </c>
      <c r="Q41" s="56"/>
      <c r="R41" s="16"/>
      <c r="S41" s="22" t="str">
        <f t="shared" si="7"/>
        <v/>
      </c>
      <c r="T41" s="22" t="str">
        <f t="shared" si="8"/>
        <v/>
      </c>
      <c r="U41" s="57" t="str">
        <f t="shared" si="9"/>
        <v/>
      </c>
    </row>
    <row r="42" spans="1:21" x14ac:dyDescent="0.25">
      <c r="A42" s="54" t="str">
        <f>IF(PREENCHER!A45="","",PREENCHER!A45)</f>
        <v/>
      </c>
      <c r="B42" s="54" t="str">
        <f>IF(PREENCHER!B45="","",PREENCHER!B45)</f>
        <v>Freezer vertical, frost free, capacidade total mínima de 228 Litros, 110v, cor branca, porta reversível, painel de controle, congelamento rápido, classificação energética "A". GARANTIA MÍNIMA DE 12 MESES, A CONTAR DA DATA DO RECEBIMENTO DEFINITIVO.</v>
      </c>
      <c r="C42" s="54" t="str">
        <f>IF(PREENCHER!C45="","",PREENCHER!C45)</f>
        <v/>
      </c>
      <c r="D42" s="54" t="str">
        <f>IF(PREENCHER!D45="","",PREENCHER!D45)</f>
        <v/>
      </c>
      <c r="E42" s="55" t="e">
        <f>IF(PREENCHER!#REF!="","",IF(COUNTIF(PREENCHER!$Y45:$AA45,PREENCHER!#REF!)=0,CONCATENATE(PREENCHER!AI45,#REF!),PREENCHER!#REF!))</f>
        <v>#REF!</v>
      </c>
      <c r="F42" s="55" t="str">
        <f>IF(PREENCHER!E45="","",IF(COUNTIF(PREENCHER!$Y45:$AA45,PREENCHER!E45)=0,CONCATENATE(PREENCHER!AJ45,#REF!),PREENCHER!E45))</f>
        <v/>
      </c>
      <c r="G42" s="55" t="e">
        <f>IF(PREENCHER!#REF!="","",IF(COUNTIF(PREENCHER!$Y45:$AA45,PREENCHER!#REF!)=0,CONCATENATE(PREENCHER!AK45,#REF!),PREENCHER!#REF!))</f>
        <v>#REF!</v>
      </c>
      <c r="H42" s="55" t="str">
        <f>IF(PREENCHER!G45="","",IF(COUNTIF(PREENCHER!$Y45:$AA45,PREENCHER!G45)=0,CONCATENATE(PREENCHER!AL45,#REF!),PREENCHER!G45))</f>
        <v/>
      </c>
      <c r="I42" s="55" t="str">
        <f>IF(PREENCHER!H45="","",IF(COUNTIF(PREENCHER!$Y45:$AA45,PREENCHER!H45)=0,CONCATENATE(PREENCHER!AM45,#REF!),PREENCHER!H45))</f>
        <v/>
      </c>
      <c r="J42" s="55" t="e">
        <f>IF(#REF!="","",IF(COUNTIF(PREENCHER!$Y45:$AA45,#REF!)=0,CONCATENATE(PREENCHER!AN45,#REF!),#REF!))</f>
        <v>#REF!</v>
      </c>
      <c r="K42" s="55" t="e">
        <f>IF(PREENCHER!#REF!="","",IF(COUNTIF(PREENCHER!$Y45:$AA45,PREENCHER!#REF!)=0,CONCATENATE(PREENCHER!AO45,#REF!),PREENCHER!#REF!))</f>
        <v>#REF!</v>
      </c>
      <c r="L42" s="55" t="e">
        <f>IF(PREENCHER!#REF!="","",IF(COUNTIF(PREENCHER!$Y45:$AA45,PREENCHER!#REF!)=0,CONCATENATE(PREENCHER!AP45,#REF!),PREENCHER!#REF!))</f>
        <v>#REF!</v>
      </c>
      <c r="M42" s="55" t="e">
        <f>IF(PREENCHER!#REF!="","",IF(COUNTIF(PREENCHER!$Y45:$AA45,PREENCHER!#REF!)=0,CONCATENATE(PREENCHER!AQ45,#REF!),PREENCHER!#REF!))</f>
        <v>#REF!</v>
      </c>
      <c r="N42" s="55" t="e">
        <f>IF(PREENCHER!#REF!="","",IF(COUNTIF(PREENCHER!$Y45:$AA45,PREENCHER!#REF!)=0,CONCATENATE(PREENCHER!AR45,#REF!),PREENCHER!#REF!))</f>
        <v>#REF!</v>
      </c>
      <c r="O42" s="22" t="str">
        <f t="shared" si="5"/>
        <v/>
      </c>
      <c r="P42" s="22" t="str">
        <f t="shared" si="6"/>
        <v/>
      </c>
      <c r="Q42" s="56"/>
      <c r="R42" s="16"/>
      <c r="S42" s="22" t="str">
        <f t="shared" si="7"/>
        <v/>
      </c>
      <c r="T42" s="22" t="str">
        <f t="shared" si="8"/>
        <v/>
      </c>
      <c r="U42" s="57" t="str">
        <f t="shared" si="9"/>
        <v/>
      </c>
    </row>
    <row r="43" spans="1:21" x14ac:dyDescent="0.25">
      <c r="A43" s="54" t="str">
        <f>IF(PREENCHER!A46="","",PREENCHER!A46)</f>
        <v/>
      </c>
      <c r="B43" s="54" t="str">
        <f>IF(PREENCHER!B46="","",PREENCHER!B46)</f>
        <v>Máquina de lavar roupa. Tipo: tanquinho automático, capacidade mínima de 10 KG, painel mecânico, com 6 programas de lavagem, 127V.  GARANTIA MÍNIMA DE 12 MESES, A CONTAR DA DATA DO RECEBIMENTO DEFINITIVO.</v>
      </c>
      <c r="C43" s="54" t="str">
        <f>IF(PREENCHER!C46="","",PREENCHER!C46)</f>
        <v/>
      </c>
      <c r="D43" s="54" t="str">
        <f>IF(PREENCHER!D46="","",PREENCHER!D46)</f>
        <v/>
      </c>
      <c r="E43" s="55" t="e">
        <f>IF(PREENCHER!#REF!="","",IF(COUNTIF(PREENCHER!$Y46:$AA46,PREENCHER!#REF!)=0,CONCATENATE(PREENCHER!AI46,#REF!),PREENCHER!#REF!))</f>
        <v>#REF!</v>
      </c>
      <c r="F43" s="55" t="str">
        <f>IF(PREENCHER!E46="","",IF(COUNTIF(PREENCHER!$Y46:$AA46,PREENCHER!E46)=0,CONCATENATE(PREENCHER!AJ46,#REF!),PREENCHER!E46))</f>
        <v/>
      </c>
      <c r="G43" s="55" t="e">
        <f>IF(PREENCHER!#REF!="","",IF(COUNTIF(PREENCHER!$Y46:$AA46,PREENCHER!#REF!)=0,CONCATENATE(PREENCHER!AK46,#REF!),PREENCHER!#REF!))</f>
        <v>#REF!</v>
      </c>
      <c r="H43" s="55" t="str">
        <f>IF(PREENCHER!G46="","",IF(COUNTIF(PREENCHER!$Y46:$AA46,PREENCHER!G46)=0,CONCATENATE(PREENCHER!AL46,#REF!),PREENCHER!G46))</f>
        <v/>
      </c>
      <c r="I43" s="55" t="str">
        <f>IF(PREENCHER!H46="","",IF(COUNTIF(PREENCHER!$Y46:$AA46,PREENCHER!H46)=0,CONCATENATE(PREENCHER!AM46,#REF!),PREENCHER!H46))</f>
        <v/>
      </c>
      <c r="J43" s="55" t="e">
        <f>IF(#REF!="","",IF(COUNTIF(PREENCHER!$Y46:$AA46,#REF!)=0,CONCATENATE(PREENCHER!AN46,#REF!),#REF!))</f>
        <v>#REF!</v>
      </c>
      <c r="K43" s="55" t="e">
        <f>IF(PREENCHER!#REF!="","",IF(COUNTIF(PREENCHER!$Y46:$AA46,PREENCHER!#REF!)=0,CONCATENATE(PREENCHER!AO46,#REF!),PREENCHER!#REF!))</f>
        <v>#REF!</v>
      </c>
      <c r="L43" s="55" t="e">
        <f>IF(PREENCHER!#REF!="","",IF(COUNTIF(PREENCHER!$Y46:$AA46,PREENCHER!#REF!)=0,CONCATENATE(PREENCHER!AP46,#REF!),PREENCHER!#REF!))</f>
        <v>#REF!</v>
      </c>
      <c r="M43" s="55" t="e">
        <f>IF(PREENCHER!#REF!="","",IF(COUNTIF(PREENCHER!$Y46:$AA46,PREENCHER!#REF!)=0,CONCATENATE(PREENCHER!AQ46,#REF!),PREENCHER!#REF!))</f>
        <v>#REF!</v>
      </c>
      <c r="N43" s="55" t="e">
        <f>IF(PREENCHER!#REF!="","",IF(COUNTIF(PREENCHER!$Y46:$AA46,PREENCHER!#REF!)=0,CONCATENATE(PREENCHER!AR46,#REF!),PREENCHER!#REF!))</f>
        <v>#REF!</v>
      </c>
      <c r="O43" s="22" t="str">
        <f t="shared" si="5"/>
        <v/>
      </c>
      <c r="P43" s="22" t="str">
        <f t="shared" si="6"/>
        <v/>
      </c>
      <c r="Q43" s="56"/>
      <c r="R43" s="16"/>
      <c r="S43" s="22" t="str">
        <f t="shared" si="7"/>
        <v/>
      </c>
      <c r="T43" s="22" t="str">
        <f t="shared" si="8"/>
        <v/>
      </c>
      <c r="U43" s="57" t="str">
        <f t="shared" si="9"/>
        <v/>
      </c>
    </row>
    <row r="44" spans="1:21" x14ac:dyDescent="0.25">
      <c r="A44" s="54" t="str">
        <f>IF(PREENCHER!A47="","",PREENCHER!A47)</f>
        <v/>
      </c>
      <c r="B44" s="54" t="str">
        <f>IF(PREENCHER!B47="","",PREENCHER!B47)</f>
        <v xml:space="preserve">Forno de bancada elétrico, Inox 46L aço inoxidável, 127V. Características gerais: Especificações: Potência de 2400 W, 3 níveis: 3 Temperatura mínima 50 °C. Temperatura máxima 300 °C. Eficiência energética A. Acessórios incluídos 1 bandeja de migalhas, 1 grelha Peso e dimensões Largura 49 cm Profundidade 49 cm Altura 41.5 cm. GARANTIA MÍNIMA DE 12 MESES, A CONTAR DA DATA DO RECEBIMENTO DEFINITIVO. </v>
      </c>
      <c r="C44" s="54" t="str">
        <f>IF(PREENCHER!C47="","",PREENCHER!C47)</f>
        <v/>
      </c>
      <c r="D44" s="54" t="str">
        <f>IF(PREENCHER!D47="","",PREENCHER!D47)</f>
        <v/>
      </c>
      <c r="E44" s="55" t="e">
        <f>IF(PREENCHER!#REF!="","",IF(COUNTIF(PREENCHER!$Y47:$AA47,PREENCHER!#REF!)=0,CONCATENATE(PREENCHER!AI47,#REF!),PREENCHER!#REF!))</f>
        <v>#REF!</v>
      </c>
      <c r="F44" s="55" t="str">
        <f>IF(PREENCHER!E47="","",IF(COUNTIF(PREENCHER!$Y47:$AA47,PREENCHER!E47)=0,CONCATENATE(PREENCHER!AJ47,#REF!),PREENCHER!E47))</f>
        <v/>
      </c>
      <c r="G44" s="55" t="e">
        <f>IF(PREENCHER!#REF!="","",IF(COUNTIF(PREENCHER!$Y47:$AA47,PREENCHER!#REF!)=0,CONCATENATE(PREENCHER!AK47,#REF!),PREENCHER!#REF!))</f>
        <v>#REF!</v>
      </c>
      <c r="H44" s="55" t="str">
        <f>IF(PREENCHER!G47="","",IF(COUNTIF(PREENCHER!$Y47:$AA47,PREENCHER!G47)=0,CONCATENATE(PREENCHER!AL47,#REF!),PREENCHER!G47))</f>
        <v/>
      </c>
      <c r="I44" s="55" t="str">
        <f>IF(PREENCHER!H47="","",IF(COUNTIF(PREENCHER!$Y47:$AA47,PREENCHER!H47)=0,CONCATENATE(PREENCHER!AM47,#REF!),PREENCHER!H47))</f>
        <v/>
      </c>
      <c r="J44" s="55" t="e">
        <f>IF(#REF!="","",IF(COUNTIF(PREENCHER!$Y47:$AA47,#REF!)=0,CONCATENATE(PREENCHER!AN47,#REF!),#REF!))</f>
        <v>#REF!</v>
      </c>
      <c r="K44" s="55" t="e">
        <f>IF(PREENCHER!#REF!="","",IF(COUNTIF(PREENCHER!$Y47:$AA47,PREENCHER!#REF!)=0,CONCATENATE(PREENCHER!AO47,#REF!),PREENCHER!#REF!))</f>
        <v>#REF!</v>
      </c>
      <c r="L44" s="55" t="e">
        <f>IF(PREENCHER!#REF!="","",IF(COUNTIF(PREENCHER!$Y47:$AA47,PREENCHER!#REF!)=0,CONCATENATE(PREENCHER!AP47,#REF!),PREENCHER!#REF!))</f>
        <v>#REF!</v>
      </c>
      <c r="M44" s="55" t="e">
        <f>IF(PREENCHER!#REF!="","",IF(COUNTIF(PREENCHER!$Y47:$AA47,PREENCHER!#REF!)=0,CONCATENATE(PREENCHER!AQ47,#REF!),PREENCHER!#REF!))</f>
        <v>#REF!</v>
      </c>
      <c r="N44" s="55" t="e">
        <f>IF(PREENCHER!#REF!="","",IF(COUNTIF(PREENCHER!$Y47:$AA47,PREENCHER!#REF!)=0,CONCATENATE(PREENCHER!AR47,#REF!),PREENCHER!#REF!))</f>
        <v>#REF!</v>
      </c>
      <c r="O44" s="22" t="str">
        <f t="shared" si="5"/>
        <v/>
      </c>
      <c r="P44" s="22" t="str">
        <f t="shared" si="6"/>
        <v/>
      </c>
      <c r="Q44" s="56"/>
      <c r="R44" s="16"/>
      <c r="S44" s="22" t="str">
        <f t="shared" si="7"/>
        <v/>
      </c>
      <c r="T44" s="22" t="str">
        <f t="shared" si="8"/>
        <v/>
      </c>
      <c r="U44" s="57" t="str">
        <f t="shared" si="9"/>
        <v/>
      </c>
    </row>
    <row r="45" spans="1:21" x14ac:dyDescent="0.25">
      <c r="A45" s="54" t="str">
        <f>IF(PREENCHER!A48="","",PREENCHER!A48)</f>
        <v/>
      </c>
      <c r="B45" s="54" t="str">
        <f>IF(PREENCHER!B48="","",PREENCHER!B48)</f>
        <v>Freezer vertical, frost free, capacidade total mínima de 228 Litros, 110v, cor branca, porta reversível, painel de controle, congelamento rápido, classificação energética "A". GARANTIA MÍNIMA DE 12 MESES, A CONTAR DA DATA DO RECEBIMENTO DEFINITIVO.</v>
      </c>
      <c r="C45" s="54" t="str">
        <f>IF(PREENCHER!C48="","",PREENCHER!C48)</f>
        <v/>
      </c>
      <c r="D45" s="54" t="str">
        <f>IF(PREENCHER!D48="","",PREENCHER!D48)</f>
        <v/>
      </c>
      <c r="E45" s="55" t="e">
        <f>IF(PREENCHER!#REF!="","",IF(COUNTIF(PREENCHER!$Y48:$AA48,PREENCHER!#REF!)=0,CONCATENATE(PREENCHER!AI48,#REF!),PREENCHER!#REF!))</f>
        <v>#REF!</v>
      </c>
      <c r="F45" s="55" t="str">
        <f>IF(PREENCHER!E48="","",IF(COUNTIF(PREENCHER!$Y48:$AA48,PREENCHER!E48)=0,CONCATENATE(PREENCHER!AJ48,#REF!),PREENCHER!E48))</f>
        <v/>
      </c>
      <c r="G45" s="55" t="e">
        <f>IF(PREENCHER!#REF!="","",IF(COUNTIF(PREENCHER!$Y48:$AA48,PREENCHER!#REF!)=0,CONCATENATE(PREENCHER!AK48,#REF!),PREENCHER!#REF!))</f>
        <v>#REF!</v>
      </c>
      <c r="H45" s="55" t="str">
        <f>IF(PREENCHER!G48="","",IF(COUNTIF(PREENCHER!$Y48:$AA48,PREENCHER!G48)=0,CONCATENATE(PREENCHER!AL48,#REF!),PREENCHER!G48))</f>
        <v/>
      </c>
      <c r="I45" s="55" t="str">
        <f>IF(PREENCHER!H48="","",IF(COUNTIF(PREENCHER!$Y48:$AA48,PREENCHER!H48)=0,CONCATENATE(PREENCHER!AM48,#REF!),PREENCHER!H48))</f>
        <v/>
      </c>
      <c r="J45" s="55" t="e">
        <f>IF(#REF!="","",IF(COUNTIF(PREENCHER!$Y48:$AA48,#REF!)=0,CONCATENATE(PREENCHER!AN48,#REF!),#REF!))</f>
        <v>#REF!</v>
      </c>
      <c r="K45" s="55" t="e">
        <f>IF(PREENCHER!#REF!="","",IF(COUNTIF(PREENCHER!$Y48:$AA48,PREENCHER!#REF!)=0,CONCATENATE(PREENCHER!AO48,#REF!),PREENCHER!#REF!))</f>
        <v>#REF!</v>
      </c>
      <c r="L45" s="55" t="e">
        <f>IF(PREENCHER!#REF!="","",IF(COUNTIF(PREENCHER!$Y48:$AA48,PREENCHER!#REF!)=0,CONCATENATE(PREENCHER!AP48,#REF!),PREENCHER!#REF!))</f>
        <v>#REF!</v>
      </c>
      <c r="M45" s="55" t="e">
        <f>IF(PREENCHER!#REF!="","",IF(COUNTIF(PREENCHER!$Y48:$AA48,PREENCHER!#REF!)=0,CONCATENATE(PREENCHER!AQ48,#REF!),PREENCHER!#REF!))</f>
        <v>#REF!</v>
      </c>
      <c r="N45" s="55" t="e">
        <f>IF(PREENCHER!#REF!="","",IF(COUNTIF(PREENCHER!$Y48:$AA48,PREENCHER!#REF!)=0,CONCATENATE(PREENCHER!AR48,#REF!),PREENCHER!#REF!))</f>
        <v>#REF!</v>
      </c>
      <c r="O45" s="22" t="str">
        <f t="shared" si="5"/>
        <v/>
      </c>
      <c r="P45" s="22" t="str">
        <f t="shared" si="6"/>
        <v/>
      </c>
      <c r="Q45" s="56"/>
      <c r="R45" s="16"/>
      <c r="S45" s="22" t="str">
        <f t="shared" si="7"/>
        <v/>
      </c>
      <c r="T45" s="22" t="str">
        <f t="shared" si="8"/>
        <v/>
      </c>
      <c r="U45" s="57" t="str">
        <f t="shared" si="9"/>
        <v/>
      </c>
    </row>
    <row r="46" spans="1:21" x14ac:dyDescent="0.25">
      <c r="A46" s="54" t="str">
        <f>IF(PREENCHER!A49="","",PREENCHER!A49)</f>
        <v/>
      </c>
      <c r="B46" s="54" t="str">
        <f>IF(PREENCHER!B49="","",PREENCHER!B49)</f>
        <v>Máquina de lavar roupa. Tipo: tanquinho automático, capacidade mínima de 10 KG, painel mecânico, com 6 programas de lavagem, 127V.  GARANTIA MÍNIMA DE 12 MESES, A CONTAR DA DATA DO RECEBIMENTO DEFINITIVO.</v>
      </c>
      <c r="C46" s="54" t="str">
        <f>IF(PREENCHER!C49="","",PREENCHER!C49)</f>
        <v/>
      </c>
      <c r="D46" s="54" t="str">
        <f>IF(PREENCHER!D49="","",PREENCHER!D49)</f>
        <v/>
      </c>
      <c r="E46" s="55" t="e">
        <f>IF(PREENCHER!#REF!="","",IF(COUNTIF(PREENCHER!$Y49:$AA49,PREENCHER!#REF!)=0,CONCATENATE(PREENCHER!AI49,#REF!),PREENCHER!#REF!))</f>
        <v>#REF!</v>
      </c>
      <c r="F46" s="55" t="str">
        <f>IF(PREENCHER!E49="","",IF(COUNTIF(PREENCHER!$Y49:$AA49,PREENCHER!E49)=0,CONCATENATE(PREENCHER!AJ49,#REF!),PREENCHER!E49))</f>
        <v/>
      </c>
      <c r="G46" s="55" t="e">
        <f>IF(PREENCHER!#REF!="","",IF(COUNTIF(PREENCHER!$Y49:$AA49,PREENCHER!#REF!)=0,CONCATENATE(PREENCHER!AK49,#REF!),PREENCHER!#REF!))</f>
        <v>#REF!</v>
      </c>
      <c r="H46" s="55" t="str">
        <f>IF(PREENCHER!G49="","",IF(COUNTIF(PREENCHER!$Y49:$AA49,PREENCHER!G49)=0,CONCATENATE(PREENCHER!AL49,#REF!),PREENCHER!G49))</f>
        <v/>
      </c>
      <c r="I46" s="55" t="str">
        <f>IF(PREENCHER!H49="","",IF(COUNTIF(PREENCHER!$Y49:$AA49,PREENCHER!H49)=0,CONCATENATE(PREENCHER!AM49,#REF!),PREENCHER!H49))</f>
        <v/>
      </c>
      <c r="J46" s="55" t="e">
        <f>IF(#REF!="","",IF(COUNTIF(PREENCHER!$Y49:$AA49,#REF!)=0,CONCATENATE(PREENCHER!AN49,#REF!),#REF!))</f>
        <v>#REF!</v>
      </c>
      <c r="K46" s="55" t="e">
        <f>IF(PREENCHER!#REF!="","",IF(COUNTIF(PREENCHER!$Y49:$AA49,PREENCHER!#REF!)=0,CONCATENATE(PREENCHER!AO49,#REF!),PREENCHER!#REF!))</f>
        <v>#REF!</v>
      </c>
      <c r="L46" s="55" t="e">
        <f>IF(PREENCHER!#REF!="","",IF(COUNTIF(PREENCHER!$Y49:$AA49,PREENCHER!#REF!)=0,CONCATENATE(PREENCHER!AP49,#REF!),PREENCHER!#REF!))</f>
        <v>#REF!</v>
      </c>
      <c r="M46" s="55" t="e">
        <f>IF(PREENCHER!#REF!="","",IF(COUNTIF(PREENCHER!$Y49:$AA49,PREENCHER!#REF!)=0,CONCATENATE(PREENCHER!AQ49,#REF!),PREENCHER!#REF!))</f>
        <v>#REF!</v>
      </c>
      <c r="N46" s="55" t="e">
        <f>IF(PREENCHER!#REF!="","",IF(COUNTIF(PREENCHER!$Y49:$AA49,PREENCHER!#REF!)=0,CONCATENATE(PREENCHER!AR49,#REF!),PREENCHER!#REF!))</f>
        <v>#REF!</v>
      </c>
      <c r="O46" s="22" t="str">
        <f t="shared" si="5"/>
        <v/>
      </c>
      <c r="P46" s="22" t="str">
        <f t="shared" si="6"/>
        <v/>
      </c>
      <c r="Q46" s="56"/>
      <c r="R46" s="16"/>
      <c r="S46" s="22" t="str">
        <f t="shared" si="7"/>
        <v/>
      </c>
      <c r="T46" s="22" t="str">
        <f t="shared" si="8"/>
        <v/>
      </c>
      <c r="U46" s="57" t="str">
        <f t="shared" si="9"/>
        <v/>
      </c>
    </row>
    <row r="47" spans="1:21" x14ac:dyDescent="0.25">
      <c r="A47" s="54" t="str">
        <f>IF(PREENCHER!A50="","",PREENCHER!A50)</f>
        <v/>
      </c>
      <c r="B47" s="54" t="str">
        <f>IF(PREENCHER!B50="","",PREENCHER!B50)</f>
        <v xml:space="preserve">Forno de bancada elétrico, Inox 46L aço inoxidável, 127V. Características gerais: Especificações: Potência de 2400 W, 3 níveis: 3 Temperatura mínima 50 °C. Temperatura máxima 300 °C. Eficiência energética A. Acessórios incluídos 1 bandeja de migalhas, 1 grelha Peso e dimensões Largura 49 cm Profundidade 49 cm Altura 41.5 cm. GARANTIA MÍNIMA DE 12 MESES, A CONTAR DA DATA DO RECEBIMENTO DEFINITIVO. </v>
      </c>
      <c r="C47" s="54" t="str">
        <f>IF(PREENCHER!C50="","",PREENCHER!C50)</f>
        <v/>
      </c>
      <c r="D47" s="54" t="str">
        <f>IF(PREENCHER!D50="","",PREENCHER!D50)</f>
        <v/>
      </c>
      <c r="E47" s="55" t="e">
        <f>IF(PREENCHER!#REF!="","",IF(COUNTIF(PREENCHER!$Y50:$AA50,PREENCHER!#REF!)=0,CONCATENATE(PREENCHER!AI50,#REF!),PREENCHER!#REF!))</f>
        <v>#REF!</v>
      </c>
      <c r="F47" s="55" t="str">
        <f>IF(PREENCHER!E50="","",IF(COUNTIF(PREENCHER!$Y50:$AA50,PREENCHER!E50)=0,CONCATENATE(PREENCHER!AJ50,#REF!),PREENCHER!E50))</f>
        <v/>
      </c>
      <c r="G47" s="55" t="e">
        <f>IF(PREENCHER!#REF!="","",IF(COUNTIF(PREENCHER!$Y50:$AA50,PREENCHER!#REF!)=0,CONCATENATE(PREENCHER!AK50,#REF!),PREENCHER!#REF!))</f>
        <v>#REF!</v>
      </c>
      <c r="H47" s="55" t="str">
        <f>IF(PREENCHER!G50="","",IF(COUNTIF(PREENCHER!$Y50:$AA50,PREENCHER!G50)=0,CONCATENATE(PREENCHER!AL50,#REF!),PREENCHER!G50))</f>
        <v/>
      </c>
      <c r="I47" s="55" t="str">
        <f>IF(PREENCHER!H50="","",IF(COUNTIF(PREENCHER!$Y50:$AA50,PREENCHER!H50)=0,CONCATENATE(PREENCHER!AM50,#REF!),PREENCHER!H50))</f>
        <v/>
      </c>
      <c r="J47" s="55" t="e">
        <f>IF(#REF!="","",IF(COUNTIF(PREENCHER!$Y50:$AA50,#REF!)=0,CONCATENATE(PREENCHER!AN50,#REF!),#REF!))</f>
        <v>#REF!</v>
      </c>
      <c r="K47" s="55" t="e">
        <f>IF(PREENCHER!#REF!="","",IF(COUNTIF(PREENCHER!$Y50:$AA50,PREENCHER!#REF!)=0,CONCATENATE(PREENCHER!AO50,#REF!),PREENCHER!#REF!))</f>
        <v>#REF!</v>
      </c>
      <c r="L47" s="55" t="e">
        <f>IF(PREENCHER!#REF!="","",IF(COUNTIF(PREENCHER!$Y50:$AA50,PREENCHER!#REF!)=0,CONCATENATE(PREENCHER!AP50,#REF!),PREENCHER!#REF!))</f>
        <v>#REF!</v>
      </c>
      <c r="M47" s="55" t="e">
        <f>IF(PREENCHER!#REF!="","",IF(COUNTIF(PREENCHER!$Y50:$AA50,PREENCHER!#REF!)=0,CONCATENATE(PREENCHER!AQ50,#REF!),PREENCHER!#REF!))</f>
        <v>#REF!</v>
      </c>
      <c r="N47" s="55" t="e">
        <f>IF(PREENCHER!#REF!="","",IF(COUNTIF(PREENCHER!$Y50:$AA50,PREENCHER!#REF!)=0,CONCATENATE(PREENCHER!AR50,#REF!),PREENCHER!#REF!))</f>
        <v>#REF!</v>
      </c>
      <c r="O47" s="22" t="str">
        <f t="shared" si="5"/>
        <v/>
      </c>
      <c r="P47" s="22" t="str">
        <f t="shared" si="6"/>
        <v/>
      </c>
      <c r="Q47" s="56"/>
      <c r="R47" s="16"/>
      <c r="S47" s="22" t="str">
        <f t="shared" si="7"/>
        <v/>
      </c>
      <c r="T47" s="22" t="str">
        <f t="shared" si="8"/>
        <v/>
      </c>
      <c r="U47" s="57" t="str">
        <f t="shared" si="9"/>
        <v/>
      </c>
    </row>
    <row r="48" spans="1:21" x14ac:dyDescent="0.25">
      <c r="A48" s="54" t="str">
        <f>IF(PREENCHER!A51="","",PREENCHER!A51)</f>
        <v/>
      </c>
      <c r="B48" s="54" t="str">
        <f>IF(PREENCHER!B51="","",PREENCHER!B51)</f>
        <v>Freezer vertical, frost free, capacidade total mínima de 228 Litros, 110v, cor branca, porta reversível, painel de controle, congelamento rápido, classificação energética "A". GARANTIA MÍNIMA DE 12 MESES, A CONTAR DA DATA DO RECEBIMENTO DEFINITIVO.</v>
      </c>
      <c r="C48" s="54" t="str">
        <f>IF(PREENCHER!C51="","",PREENCHER!C51)</f>
        <v/>
      </c>
      <c r="D48" s="54" t="str">
        <f>IF(PREENCHER!D51="","",PREENCHER!D51)</f>
        <v/>
      </c>
      <c r="E48" s="55" t="e">
        <f>IF(PREENCHER!#REF!="","",IF(COUNTIF(PREENCHER!$Y51:$AA51,PREENCHER!#REF!)=0,CONCATENATE(PREENCHER!AI51,#REF!),PREENCHER!#REF!))</f>
        <v>#REF!</v>
      </c>
      <c r="F48" s="55" t="str">
        <f>IF(PREENCHER!E51="","",IF(COUNTIF(PREENCHER!$Y51:$AA51,PREENCHER!E51)=0,CONCATENATE(PREENCHER!AJ51,#REF!),PREENCHER!E51))</f>
        <v/>
      </c>
      <c r="G48" s="55" t="e">
        <f>IF(PREENCHER!#REF!="","",IF(COUNTIF(PREENCHER!$Y51:$AA51,PREENCHER!#REF!)=0,CONCATENATE(PREENCHER!AK51,#REF!),PREENCHER!#REF!))</f>
        <v>#REF!</v>
      </c>
      <c r="H48" s="55" t="str">
        <f>IF(PREENCHER!G51="","",IF(COUNTIF(PREENCHER!$Y51:$AA51,PREENCHER!G51)=0,CONCATENATE(PREENCHER!AL51,#REF!),PREENCHER!G51))</f>
        <v/>
      </c>
      <c r="I48" s="55" t="str">
        <f>IF(PREENCHER!H51="","",IF(COUNTIF(PREENCHER!$Y51:$AA51,PREENCHER!H51)=0,CONCATENATE(PREENCHER!AM51,#REF!),PREENCHER!H51))</f>
        <v/>
      </c>
      <c r="J48" s="55" t="e">
        <f>IF(#REF!="","",IF(COUNTIF(PREENCHER!$Y51:$AA51,#REF!)=0,CONCATENATE(PREENCHER!AN51,#REF!),#REF!))</f>
        <v>#REF!</v>
      </c>
      <c r="K48" s="55" t="e">
        <f>IF(PREENCHER!#REF!="","",IF(COUNTIF(PREENCHER!$Y51:$AA51,PREENCHER!#REF!)=0,CONCATENATE(PREENCHER!AO51,#REF!),PREENCHER!#REF!))</f>
        <v>#REF!</v>
      </c>
      <c r="L48" s="55" t="e">
        <f>IF(PREENCHER!#REF!="","",IF(COUNTIF(PREENCHER!$Y51:$AA51,PREENCHER!#REF!)=0,CONCATENATE(PREENCHER!AP51,#REF!),PREENCHER!#REF!))</f>
        <v>#REF!</v>
      </c>
      <c r="M48" s="55" t="e">
        <f>IF(PREENCHER!#REF!="","",IF(COUNTIF(PREENCHER!$Y51:$AA51,PREENCHER!#REF!)=0,CONCATENATE(PREENCHER!AQ51,#REF!),PREENCHER!#REF!))</f>
        <v>#REF!</v>
      </c>
      <c r="N48" s="55" t="e">
        <f>IF(PREENCHER!#REF!="","",IF(COUNTIF(PREENCHER!$Y51:$AA51,PREENCHER!#REF!)=0,CONCATENATE(PREENCHER!AR51,#REF!),PREENCHER!#REF!))</f>
        <v>#REF!</v>
      </c>
      <c r="O48" s="22" t="str">
        <f t="shared" si="5"/>
        <v/>
      </c>
      <c r="P48" s="22" t="str">
        <f t="shared" si="6"/>
        <v/>
      </c>
      <c r="Q48" s="56"/>
      <c r="R48" s="16"/>
      <c r="S48" s="22" t="str">
        <f t="shared" si="7"/>
        <v/>
      </c>
      <c r="T48" s="22" t="str">
        <f t="shared" si="8"/>
        <v/>
      </c>
      <c r="U48" s="57" t="str">
        <f t="shared" si="9"/>
        <v/>
      </c>
    </row>
    <row r="49" spans="1:21" x14ac:dyDescent="0.25">
      <c r="A49" s="54" t="str">
        <f>IF(PREENCHER!A52="","",PREENCHER!A52)</f>
        <v/>
      </c>
      <c r="B49" s="54" t="str">
        <f>IF(PREENCHER!B52="","",PREENCHER!B52)</f>
        <v>Máquina de lavar roupa. Tipo: tanquinho automático, capacidade mínima de 10 KG, painel mecânico, com 6 programas de lavagem, 127V.  GARANTIA MÍNIMA DE 12 MESES, A CONTAR DA DATA DO RECEBIMENTO DEFINITIVO.</v>
      </c>
      <c r="C49" s="54" t="str">
        <f>IF(PREENCHER!C52="","",PREENCHER!C52)</f>
        <v/>
      </c>
      <c r="D49" s="54" t="str">
        <f>IF(PREENCHER!D52="","",PREENCHER!D52)</f>
        <v/>
      </c>
      <c r="E49" s="55" t="e">
        <f>IF(PREENCHER!#REF!="","",IF(COUNTIF(PREENCHER!$Y52:$AA52,PREENCHER!#REF!)=0,CONCATENATE(PREENCHER!AI52,#REF!),PREENCHER!#REF!))</f>
        <v>#REF!</v>
      </c>
      <c r="F49" s="55" t="str">
        <f>IF(PREENCHER!E52="","",IF(COUNTIF(PREENCHER!$Y52:$AA52,PREENCHER!E52)=0,CONCATENATE(PREENCHER!AJ52,#REF!),PREENCHER!E52))</f>
        <v/>
      </c>
      <c r="G49" s="55" t="e">
        <f>IF(PREENCHER!#REF!="","",IF(COUNTIF(PREENCHER!$Y52:$AA52,PREENCHER!#REF!)=0,CONCATENATE(PREENCHER!AK52,#REF!),PREENCHER!#REF!))</f>
        <v>#REF!</v>
      </c>
      <c r="H49" s="55" t="str">
        <f>IF(PREENCHER!G52="","",IF(COUNTIF(PREENCHER!$Y52:$AA52,PREENCHER!G52)=0,CONCATENATE(PREENCHER!AL52,#REF!),PREENCHER!G52))</f>
        <v/>
      </c>
      <c r="I49" s="55" t="str">
        <f>IF(PREENCHER!H52="","",IF(COUNTIF(PREENCHER!$Y52:$AA52,PREENCHER!H52)=0,CONCATENATE(PREENCHER!AM52,#REF!),PREENCHER!H52))</f>
        <v/>
      </c>
      <c r="J49" s="55" t="e">
        <f>IF(#REF!="","",IF(COUNTIF(PREENCHER!$Y52:$AA52,#REF!)=0,CONCATENATE(PREENCHER!AN52,#REF!),#REF!))</f>
        <v>#REF!</v>
      </c>
      <c r="K49" s="55" t="e">
        <f>IF(PREENCHER!#REF!="","",IF(COUNTIF(PREENCHER!$Y52:$AA52,PREENCHER!#REF!)=0,CONCATENATE(PREENCHER!AO52,#REF!),PREENCHER!#REF!))</f>
        <v>#REF!</v>
      </c>
      <c r="L49" s="55" t="e">
        <f>IF(PREENCHER!#REF!="","",IF(COUNTIF(PREENCHER!$Y52:$AA52,PREENCHER!#REF!)=0,CONCATENATE(PREENCHER!AP52,#REF!),PREENCHER!#REF!))</f>
        <v>#REF!</v>
      </c>
      <c r="M49" s="55" t="e">
        <f>IF(PREENCHER!#REF!="","",IF(COUNTIF(PREENCHER!$Y52:$AA52,PREENCHER!#REF!)=0,CONCATENATE(PREENCHER!AQ52,#REF!),PREENCHER!#REF!))</f>
        <v>#REF!</v>
      </c>
      <c r="N49" s="55" t="e">
        <f>IF(PREENCHER!#REF!="","",IF(COUNTIF(PREENCHER!$Y52:$AA52,PREENCHER!#REF!)=0,CONCATENATE(PREENCHER!AR52,#REF!),PREENCHER!#REF!))</f>
        <v>#REF!</v>
      </c>
      <c r="O49" s="22" t="str">
        <f t="shared" si="5"/>
        <v/>
      </c>
      <c r="P49" s="22" t="str">
        <f t="shared" si="6"/>
        <v/>
      </c>
      <c r="Q49" s="56"/>
      <c r="R49" s="16"/>
      <c r="S49" s="22" t="str">
        <f t="shared" si="7"/>
        <v/>
      </c>
      <c r="T49" s="22" t="str">
        <f t="shared" si="8"/>
        <v/>
      </c>
      <c r="U49" s="57" t="str">
        <f t="shared" si="9"/>
        <v/>
      </c>
    </row>
    <row r="50" spans="1:21" x14ac:dyDescent="0.25">
      <c r="A50" s="54" t="str">
        <f>IF(PREENCHER!A53="","",PREENCHER!A53)</f>
        <v/>
      </c>
      <c r="B50" s="54" t="str">
        <f>IF(PREENCHER!B53="","",PREENCHER!B53)</f>
        <v xml:space="preserve">Forno de bancada elétrico, Inox 46L aço inoxidável, 127V. Características gerais: Especificações: Potência de 2400 W, 3 níveis: 3 Temperatura mínima 50 °C. Temperatura máxima 300 °C. Eficiência energética A. Acessórios incluídos 1 bandeja de migalhas, 1 grelha Peso e dimensões Largura 49 cm Profundidade 49 cm Altura 41.5 cm. GARANTIA MÍNIMA DE 12 MESES, A CONTAR DA DATA DO RECEBIMENTO DEFINITIVO. </v>
      </c>
      <c r="C50" s="54" t="str">
        <f>IF(PREENCHER!C53="","",PREENCHER!C53)</f>
        <v/>
      </c>
      <c r="D50" s="54" t="str">
        <f>IF(PREENCHER!D53="","",PREENCHER!D53)</f>
        <v/>
      </c>
      <c r="E50" s="55" t="e">
        <f>IF(PREENCHER!#REF!="","",IF(COUNTIF(PREENCHER!$Y53:$AA53,PREENCHER!#REF!)=0,CONCATENATE(PREENCHER!AI53,#REF!),PREENCHER!#REF!))</f>
        <v>#REF!</v>
      </c>
      <c r="F50" s="55" t="str">
        <f>IF(PREENCHER!E53="","",IF(COUNTIF(PREENCHER!$Y53:$AA53,PREENCHER!E53)=0,CONCATENATE(PREENCHER!AJ53,#REF!),PREENCHER!E53))</f>
        <v/>
      </c>
      <c r="G50" s="55" t="e">
        <f>IF(PREENCHER!#REF!="","",IF(COUNTIF(PREENCHER!$Y53:$AA53,PREENCHER!#REF!)=0,CONCATENATE(PREENCHER!AK53,#REF!),PREENCHER!#REF!))</f>
        <v>#REF!</v>
      </c>
      <c r="H50" s="55" t="str">
        <f>IF(PREENCHER!G53="","",IF(COUNTIF(PREENCHER!$Y53:$AA53,PREENCHER!G53)=0,CONCATENATE(PREENCHER!AL53,#REF!),PREENCHER!G53))</f>
        <v/>
      </c>
      <c r="I50" s="55" t="str">
        <f>IF(PREENCHER!H53="","",IF(COUNTIF(PREENCHER!$Y53:$AA53,PREENCHER!H53)=0,CONCATENATE(PREENCHER!AM53,#REF!),PREENCHER!H53))</f>
        <v/>
      </c>
      <c r="J50" s="55" t="e">
        <f>IF(#REF!="","",IF(COUNTIF(PREENCHER!$Y53:$AA53,#REF!)=0,CONCATENATE(PREENCHER!AN53,#REF!),#REF!))</f>
        <v>#REF!</v>
      </c>
      <c r="K50" s="55" t="e">
        <f>IF(PREENCHER!#REF!="","",IF(COUNTIF(PREENCHER!$Y53:$AA53,PREENCHER!#REF!)=0,CONCATENATE(PREENCHER!AO53,#REF!),PREENCHER!#REF!))</f>
        <v>#REF!</v>
      </c>
      <c r="L50" s="55" t="e">
        <f>IF(PREENCHER!#REF!="","",IF(COUNTIF(PREENCHER!$Y53:$AA53,PREENCHER!#REF!)=0,CONCATENATE(PREENCHER!AP53,#REF!),PREENCHER!#REF!))</f>
        <v>#REF!</v>
      </c>
      <c r="M50" s="55" t="e">
        <f>IF(PREENCHER!#REF!="","",IF(COUNTIF(PREENCHER!$Y53:$AA53,PREENCHER!#REF!)=0,CONCATENATE(PREENCHER!AQ53,#REF!),PREENCHER!#REF!))</f>
        <v>#REF!</v>
      </c>
      <c r="N50" s="55" t="e">
        <f>IF(PREENCHER!#REF!="","",IF(COUNTIF(PREENCHER!$Y53:$AA53,PREENCHER!#REF!)=0,CONCATENATE(PREENCHER!AR53,#REF!),PREENCHER!#REF!))</f>
        <v>#REF!</v>
      </c>
      <c r="O50" s="22" t="str">
        <f t="shared" si="5"/>
        <v/>
      </c>
      <c r="P50" s="22" t="str">
        <f t="shared" si="6"/>
        <v/>
      </c>
      <c r="Q50" s="56"/>
      <c r="R50" s="16"/>
      <c r="S50" s="22" t="str">
        <f t="shared" si="7"/>
        <v/>
      </c>
      <c r="T50" s="22" t="str">
        <f t="shared" si="8"/>
        <v/>
      </c>
      <c r="U50" s="57" t="str">
        <f t="shared" si="9"/>
        <v/>
      </c>
    </row>
    <row r="51" spans="1:21" x14ac:dyDescent="0.25">
      <c r="A51" s="54" t="str">
        <f>IF(PREENCHER!A54="","",PREENCHER!A54)</f>
        <v/>
      </c>
      <c r="B51" s="54" t="str">
        <f>IF(PREENCHER!B54="","",PREENCHER!B54)</f>
        <v>Freezer vertical, frost free, capacidade total mínima de 228 Litros, 110v, cor branca, porta reversível, painel de controle, congelamento rápido, classificação energética "A". GARANTIA MÍNIMA DE 12 MESES, A CONTAR DA DATA DO RECEBIMENTO DEFINITIVO.</v>
      </c>
      <c r="C51" s="54" t="str">
        <f>IF(PREENCHER!C54="","",PREENCHER!C54)</f>
        <v/>
      </c>
      <c r="D51" s="54" t="str">
        <f>IF(PREENCHER!D54="","",PREENCHER!D54)</f>
        <v/>
      </c>
      <c r="E51" s="55" t="e">
        <f>IF(PREENCHER!#REF!="","",IF(COUNTIF(PREENCHER!$Y54:$AA54,PREENCHER!#REF!)=0,CONCATENATE(PREENCHER!AI54,#REF!),PREENCHER!#REF!))</f>
        <v>#REF!</v>
      </c>
      <c r="F51" s="55" t="str">
        <f>IF(PREENCHER!E54="","",IF(COUNTIF(PREENCHER!$Y54:$AA54,PREENCHER!E54)=0,CONCATENATE(PREENCHER!AJ54,#REF!),PREENCHER!E54))</f>
        <v/>
      </c>
      <c r="G51" s="55" t="e">
        <f>IF(PREENCHER!#REF!="","",IF(COUNTIF(PREENCHER!$Y54:$AA54,PREENCHER!#REF!)=0,CONCATENATE(PREENCHER!AK54,#REF!),PREENCHER!#REF!))</f>
        <v>#REF!</v>
      </c>
      <c r="H51" s="55" t="str">
        <f>IF(PREENCHER!G54="","",IF(COUNTIF(PREENCHER!$Y54:$AA54,PREENCHER!G54)=0,CONCATENATE(PREENCHER!AL54,#REF!),PREENCHER!G54))</f>
        <v/>
      </c>
      <c r="I51" s="55" t="str">
        <f>IF(PREENCHER!H54="","",IF(COUNTIF(PREENCHER!$Y54:$AA54,PREENCHER!H54)=0,CONCATENATE(PREENCHER!AM54,#REF!),PREENCHER!H54))</f>
        <v/>
      </c>
      <c r="J51" s="55" t="e">
        <f>IF(#REF!="","",IF(COUNTIF(PREENCHER!$Y54:$AA54,#REF!)=0,CONCATENATE(PREENCHER!AN54,#REF!),#REF!))</f>
        <v>#REF!</v>
      </c>
      <c r="K51" s="55" t="e">
        <f>IF(PREENCHER!#REF!="","",IF(COUNTIF(PREENCHER!$Y54:$AA54,PREENCHER!#REF!)=0,CONCATENATE(PREENCHER!AO54,#REF!),PREENCHER!#REF!))</f>
        <v>#REF!</v>
      </c>
      <c r="L51" s="55" t="e">
        <f>IF(PREENCHER!#REF!="","",IF(COUNTIF(PREENCHER!$Y54:$AA54,PREENCHER!#REF!)=0,CONCATENATE(PREENCHER!AP54,#REF!),PREENCHER!#REF!))</f>
        <v>#REF!</v>
      </c>
      <c r="M51" s="55" t="e">
        <f>IF(PREENCHER!#REF!="","",IF(COUNTIF(PREENCHER!$Y54:$AA54,PREENCHER!#REF!)=0,CONCATENATE(PREENCHER!AQ54,#REF!),PREENCHER!#REF!))</f>
        <v>#REF!</v>
      </c>
      <c r="N51" s="55" t="e">
        <f>IF(PREENCHER!#REF!="","",IF(COUNTIF(PREENCHER!$Y54:$AA54,PREENCHER!#REF!)=0,CONCATENATE(PREENCHER!AR54,#REF!),PREENCHER!#REF!))</f>
        <v>#REF!</v>
      </c>
      <c r="O51" s="22" t="str">
        <f t="shared" si="5"/>
        <v/>
      </c>
      <c r="P51" s="22" t="str">
        <f t="shared" si="6"/>
        <v/>
      </c>
      <c r="Q51" s="56"/>
      <c r="R51" s="16"/>
      <c r="S51" s="22" t="str">
        <f t="shared" si="7"/>
        <v/>
      </c>
      <c r="T51" s="22" t="str">
        <f t="shared" si="8"/>
        <v/>
      </c>
      <c r="U51" s="57" t="str">
        <f t="shared" si="9"/>
        <v/>
      </c>
    </row>
    <row r="52" spans="1:21" x14ac:dyDescent="0.25">
      <c r="A52" s="54" t="str">
        <f>IF(PREENCHER!A55="","",PREENCHER!A55)</f>
        <v/>
      </c>
      <c r="B52" s="54" t="str">
        <f>IF(PREENCHER!B55="","",PREENCHER!B55)</f>
        <v>Máquina de lavar roupa. Tipo: tanquinho automático, capacidade mínima de 10 KG, painel mecânico, com 6 programas de lavagem, 127V.  GARANTIA MÍNIMA DE 12 MESES, A CONTAR DA DATA DO RECEBIMENTO DEFINITIVO.</v>
      </c>
      <c r="C52" s="54" t="str">
        <f>IF(PREENCHER!C55="","",PREENCHER!C55)</f>
        <v/>
      </c>
      <c r="D52" s="54" t="str">
        <f>IF(PREENCHER!D55="","",PREENCHER!D55)</f>
        <v/>
      </c>
      <c r="E52" s="55" t="e">
        <f>IF(PREENCHER!#REF!="","",IF(COUNTIF(PREENCHER!$Y55:$AA55,PREENCHER!#REF!)=0,CONCATENATE(PREENCHER!AI55,#REF!),PREENCHER!#REF!))</f>
        <v>#REF!</v>
      </c>
      <c r="F52" s="55" t="str">
        <f>IF(PREENCHER!E55="","",IF(COUNTIF(PREENCHER!$Y55:$AA55,PREENCHER!E55)=0,CONCATENATE(PREENCHER!AJ55,#REF!),PREENCHER!E55))</f>
        <v/>
      </c>
      <c r="G52" s="55" t="e">
        <f>IF(PREENCHER!#REF!="","",IF(COUNTIF(PREENCHER!$Y55:$AA55,PREENCHER!#REF!)=0,CONCATENATE(PREENCHER!AK55,#REF!),PREENCHER!#REF!))</f>
        <v>#REF!</v>
      </c>
      <c r="H52" s="55" t="str">
        <f>IF(PREENCHER!G55="","",IF(COUNTIF(PREENCHER!$Y55:$AA55,PREENCHER!G55)=0,CONCATENATE(PREENCHER!AL55,#REF!),PREENCHER!G55))</f>
        <v/>
      </c>
      <c r="I52" s="55" t="str">
        <f>IF(PREENCHER!H55="","",IF(COUNTIF(PREENCHER!$Y55:$AA55,PREENCHER!H55)=0,CONCATENATE(PREENCHER!AM55,#REF!),PREENCHER!H55))</f>
        <v/>
      </c>
      <c r="J52" s="55" t="e">
        <f>IF(#REF!="","",IF(COUNTIF(PREENCHER!$Y55:$AA55,#REF!)=0,CONCATENATE(PREENCHER!AN55,#REF!),#REF!))</f>
        <v>#REF!</v>
      </c>
      <c r="K52" s="55" t="e">
        <f>IF(PREENCHER!#REF!="","",IF(COUNTIF(PREENCHER!$Y55:$AA55,PREENCHER!#REF!)=0,CONCATENATE(PREENCHER!AO55,#REF!),PREENCHER!#REF!))</f>
        <v>#REF!</v>
      </c>
      <c r="L52" s="55" t="e">
        <f>IF(PREENCHER!#REF!="","",IF(COUNTIF(PREENCHER!$Y55:$AA55,PREENCHER!#REF!)=0,CONCATENATE(PREENCHER!AP55,#REF!),PREENCHER!#REF!))</f>
        <v>#REF!</v>
      </c>
      <c r="M52" s="55" t="e">
        <f>IF(PREENCHER!#REF!="","",IF(COUNTIF(PREENCHER!$Y55:$AA55,PREENCHER!#REF!)=0,CONCATENATE(PREENCHER!AQ55,#REF!),PREENCHER!#REF!))</f>
        <v>#REF!</v>
      </c>
      <c r="N52" s="55" t="e">
        <f>IF(PREENCHER!#REF!="","",IF(COUNTIF(PREENCHER!$Y55:$AA55,PREENCHER!#REF!)=0,CONCATENATE(PREENCHER!AR55,#REF!),PREENCHER!#REF!))</f>
        <v>#REF!</v>
      </c>
      <c r="O52" s="22" t="str">
        <f t="shared" si="5"/>
        <v/>
      </c>
      <c r="P52" s="22" t="str">
        <f t="shared" si="6"/>
        <v/>
      </c>
      <c r="Q52" s="56"/>
      <c r="R52" s="16"/>
      <c r="S52" s="22" t="str">
        <f t="shared" si="7"/>
        <v/>
      </c>
      <c r="T52" s="22" t="str">
        <f t="shared" si="8"/>
        <v/>
      </c>
      <c r="U52" s="57" t="str">
        <f t="shared" si="9"/>
        <v/>
      </c>
    </row>
    <row r="53" spans="1:21" x14ac:dyDescent="0.25">
      <c r="A53" s="54" t="str">
        <f>IF(PREENCHER!A56="","",PREENCHER!A56)</f>
        <v/>
      </c>
      <c r="B53" s="54" t="str">
        <f>IF(PREENCHER!B56="","",PREENCHER!B56)</f>
        <v xml:space="preserve">Forno de bancada elétrico, Inox 46L aço inoxidável, 127V. Características gerais: Especificações: Potência de 2400 W, 3 níveis: 3 Temperatura mínima 50 °C. Temperatura máxima 300 °C. Eficiência energética A. Acessórios incluídos 1 bandeja de migalhas, 1 grelha Peso e dimensões Largura 49 cm Profundidade 49 cm Altura 41.5 cm. GARANTIA MÍNIMA DE 12 MESES, A CONTAR DA DATA DO RECEBIMENTO DEFINITIVO. </v>
      </c>
      <c r="C53" s="54" t="str">
        <f>IF(PREENCHER!C56="","",PREENCHER!C56)</f>
        <v/>
      </c>
      <c r="D53" s="54" t="str">
        <f>IF(PREENCHER!D56="","",PREENCHER!D56)</f>
        <v/>
      </c>
      <c r="E53" s="55" t="e">
        <f>IF(PREENCHER!#REF!="","",IF(COUNTIF(PREENCHER!$Y56:$AA56,PREENCHER!#REF!)=0,CONCATENATE(PREENCHER!AI56,#REF!),PREENCHER!#REF!))</f>
        <v>#REF!</v>
      </c>
      <c r="F53" s="55" t="str">
        <f>IF(PREENCHER!E56="","",IF(COUNTIF(PREENCHER!$Y56:$AA56,PREENCHER!E56)=0,CONCATENATE(PREENCHER!AJ56,#REF!),PREENCHER!E56))</f>
        <v/>
      </c>
      <c r="G53" s="55" t="e">
        <f>IF(PREENCHER!#REF!="","",IF(COUNTIF(PREENCHER!$Y56:$AA56,PREENCHER!#REF!)=0,CONCATENATE(PREENCHER!AK56,#REF!),PREENCHER!#REF!))</f>
        <v>#REF!</v>
      </c>
      <c r="H53" s="55" t="str">
        <f>IF(PREENCHER!G56="","",IF(COUNTIF(PREENCHER!$Y56:$AA56,PREENCHER!G56)=0,CONCATENATE(PREENCHER!AL56,#REF!),PREENCHER!G56))</f>
        <v/>
      </c>
      <c r="I53" s="55" t="str">
        <f>IF(PREENCHER!H56="","",IF(COUNTIF(PREENCHER!$Y56:$AA56,PREENCHER!H56)=0,CONCATENATE(PREENCHER!AM56,#REF!),PREENCHER!H56))</f>
        <v/>
      </c>
      <c r="J53" s="55" t="e">
        <f>IF(#REF!="","",IF(COUNTIF(PREENCHER!$Y56:$AA56,#REF!)=0,CONCATENATE(PREENCHER!AN56,#REF!),#REF!))</f>
        <v>#REF!</v>
      </c>
      <c r="K53" s="55" t="e">
        <f>IF(PREENCHER!#REF!="","",IF(COUNTIF(PREENCHER!$Y56:$AA56,PREENCHER!#REF!)=0,CONCATENATE(PREENCHER!AO56,#REF!),PREENCHER!#REF!))</f>
        <v>#REF!</v>
      </c>
      <c r="L53" s="55" t="e">
        <f>IF(PREENCHER!#REF!="","",IF(COUNTIF(PREENCHER!$Y56:$AA56,PREENCHER!#REF!)=0,CONCATENATE(PREENCHER!AP56,#REF!),PREENCHER!#REF!))</f>
        <v>#REF!</v>
      </c>
      <c r="M53" s="55" t="e">
        <f>IF(PREENCHER!#REF!="","",IF(COUNTIF(PREENCHER!$Y56:$AA56,PREENCHER!#REF!)=0,CONCATENATE(PREENCHER!AQ56,#REF!),PREENCHER!#REF!))</f>
        <v>#REF!</v>
      </c>
      <c r="N53" s="55" t="e">
        <f>IF(PREENCHER!#REF!="","",IF(COUNTIF(PREENCHER!$Y56:$AA56,PREENCHER!#REF!)=0,CONCATENATE(PREENCHER!AR56,#REF!),PREENCHER!#REF!))</f>
        <v>#REF!</v>
      </c>
      <c r="O53" s="22" t="str">
        <f t="shared" si="5"/>
        <v/>
      </c>
      <c r="P53" s="22" t="str">
        <f t="shared" si="6"/>
        <v/>
      </c>
      <c r="Q53" s="56"/>
      <c r="R53" s="16"/>
      <c r="S53" s="22" t="str">
        <f t="shared" si="7"/>
        <v/>
      </c>
      <c r="T53" s="22" t="str">
        <f t="shared" si="8"/>
        <v/>
      </c>
      <c r="U53" s="57" t="str">
        <f t="shared" si="9"/>
        <v/>
      </c>
    </row>
    <row r="54" spans="1:21" x14ac:dyDescent="0.25">
      <c r="A54" s="54" t="str">
        <f>IF(PREENCHER!A57="","",PREENCHER!A57)</f>
        <v/>
      </c>
      <c r="B54" s="54" t="str">
        <f>IF(PREENCHER!B57="","",PREENCHER!B57)</f>
        <v>Freezer vertical, frost free, capacidade total mínima de 228 Litros, 110v, cor branca, porta reversível, painel de controle, congelamento rápido, classificação energética "A". GARANTIA MÍNIMA DE 12 MESES, A CONTAR DA DATA DO RECEBIMENTO DEFINITIVO.</v>
      </c>
      <c r="C54" s="54" t="str">
        <f>IF(PREENCHER!C57="","",PREENCHER!C57)</f>
        <v/>
      </c>
      <c r="D54" s="54" t="str">
        <f>IF(PREENCHER!D57="","",PREENCHER!D57)</f>
        <v/>
      </c>
      <c r="E54" s="55" t="e">
        <f>IF(PREENCHER!#REF!="","",IF(COUNTIF(PREENCHER!$Y57:$AA57,PREENCHER!#REF!)=0,CONCATENATE(PREENCHER!AI57,#REF!),PREENCHER!#REF!))</f>
        <v>#REF!</v>
      </c>
      <c r="F54" s="55" t="str">
        <f>IF(PREENCHER!E57="","",IF(COUNTIF(PREENCHER!$Y57:$AA57,PREENCHER!E57)=0,CONCATENATE(PREENCHER!AJ57,#REF!),PREENCHER!E57))</f>
        <v/>
      </c>
      <c r="G54" s="55" t="e">
        <f>IF(PREENCHER!#REF!="","",IF(COUNTIF(PREENCHER!$Y57:$AA57,PREENCHER!#REF!)=0,CONCATENATE(PREENCHER!AK57,#REF!),PREENCHER!#REF!))</f>
        <v>#REF!</v>
      </c>
      <c r="H54" s="55" t="str">
        <f>IF(PREENCHER!G57="","",IF(COUNTIF(PREENCHER!$Y57:$AA57,PREENCHER!G57)=0,CONCATENATE(PREENCHER!AL57,#REF!),PREENCHER!G57))</f>
        <v/>
      </c>
      <c r="I54" s="55" t="str">
        <f>IF(PREENCHER!H57="","",IF(COUNTIF(PREENCHER!$Y57:$AA57,PREENCHER!H57)=0,CONCATENATE(PREENCHER!AM57,#REF!),PREENCHER!H57))</f>
        <v/>
      </c>
      <c r="J54" s="55" t="e">
        <f>IF(#REF!="","",IF(COUNTIF(PREENCHER!$Y57:$AA57,#REF!)=0,CONCATENATE(PREENCHER!AN57,#REF!),#REF!))</f>
        <v>#REF!</v>
      </c>
      <c r="K54" s="55" t="e">
        <f>IF(PREENCHER!#REF!="","",IF(COUNTIF(PREENCHER!$Y57:$AA57,PREENCHER!#REF!)=0,CONCATENATE(PREENCHER!AO57,#REF!),PREENCHER!#REF!))</f>
        <v>#REF!</v>
      </c>
      <c r="L54" s="55" t="e">
        <f>IF(PREENCHER!#REF!="","",IF(COUNTIF(PREENCHER!$Y57:$AA57,PREENCHER!#REF!)=0,CONCATENATE(PREENCHER!AP57,#REF!),PREENCHER!#REF!))</f>
        <v>#REF!</v>
      </c>
      <c r="M54" s="55" t="e">
        <f>IF(PREENCHER!#REF!="","",IF(COUNTIF(PREENCHER!$Y57:$AA57,PREENCHER!#REF!)=0,CONCATENATE(PREENCHER!AQ57,#REF!),PREENCHER!#REF!))</f>
        <v>#REF!</v>
      </c>
      <c r="N54" s="55" t="e">
        <f>IF(PREENCHER!#REF!="","",IF(COUNTIF(PREENCHER!$Y57:$AA57,PREENCHER!#REF!)=0,CONCATENATE(PREENCHER!AR57,#REF!),PREENCHER!#REF!))</f>
        <v>#REF!</v>
      </c>
      <c r="O54" s="22" t="str">
        <f t="shared" si="5"/>
        <v/>
      </c>
      <c r="P54" s="22" t="str">
        <f t="shared" si="6"/>
        <v/>
      </c>
      <c r="Q54" s="56"/>
      <c r="R54" s="16"/>
      <c r="S54" s="22" t="str">
        <f t="shared" si="7"/>
        <v/>
      </c>
      <c r="T54" s="22" t="str">
        <f t="shared" si="8"/>
        <v/>
      </c>
      <c r="U54" s="57" t="str">
        <f t="shared" si="9"/>
        <v/>
      </c>
    </row>
    <row r="55" spans="1:21" x14ac:dyDescent="0.25">
      <c r="A55" s="54" t="str">
        <f>IF(PREENCHER!A58="","",PREENCHER!A58)</f>
        <v/>
      </c>
      <c r="B55" s="54" t="str">
        <f>IF(PREENCHER!B58="","",PREENCHER!B58)</f>
        <v>Máquina de lavar roupa. Tipo: tanquinho automático, capacidade mínima de 10 KG, painel mecânico, com 6 programas de lavagem, 127V.  GARANTIA MÍNIMA DE 12 MESES, A CONTAR DA DATA DO RECEBIMENTO DEFINITIVO.</v>
      </c>
      <c r="C55" s="54" t="str">
        <f>IF(PREENCHER!C58="","",PREENCHER!C58)</f>
        <v/>
      </c>
      <c r="D55" s="54" t="str">
        <f>IF(PREENCHER!D58="","",PREENCHER!D58)</f>
        <v/>
      </c>
      <c r="E55" s="55" t="e">
        <f>IF(PREENCHER!#REF!="","",IF(COUNTIF(PREENCHER!$Y58:$AA58,PREENCHER!#REF!)=0,CONCATENATE(PREENCHER!AI58,#REF!),PREENCHER!#REF!))</f>
        <v>#REF!</v>
      </c>
      <c r="F55" s="55" t="str">
        <f>IF(PREENCHER!E58="","",IF(COUNTIF(PREENCHER!$Y58:$AA58,PREENCHER!E58)=0,CONCATENATE(PREENCHER!AJ58,#REF!),PREENCHER!E58))</f>
        <v/>
      </c>
      <c r="G55" s="55" t="e">
        <f>IF(PREENCHER!#REF!="","",IF(COUNTIF(PREENCHER!$Y58:$AA58,PREENCHER!#REF!)=0,CONCATENATE(PREENCHER!AK58,#REF!),PREENCHER!#REF!))</f>
        <v>#REF!</v>
      </c>
      <c r="H55" s="55" t="str">
        <f>IF(PREENCHER!G58="","",IF(COUNTIF(PREENCHER!$Y58:$AA58,PREENCHER!G58)=0,CONCATENATE(PREENCHER!AL58,#REF!),PREENCHER!G58))</f>
        <v/>
      </c>
      <c r="I55" s="55" t="str">
        <f>IF(PREENCHER!H58="","",IF(COUNTIF(PREENCHER!$Y58:$AA58,PREENCHER!H58)=0,CONCATENATE(PREENCHER!AM58,#REF!),PREENCHER!H58))</f>
        <v/>
      </c>
      <c r="J55" s="55" t="e">
        <f>IF(#REF!="","",IF(COUNTIF(PREENCHER!$Y58:$AA58,#REF!)=0,CONCATENATE(PREENCHER!AN58,#REF!),#REF!))</f>
        <v>#REF!</v>
      </c>
      <c r="K55" s="55" t="e">
        <f>IF(PREENCHER!#REF!="","",IF(COUNTIF(PREENCHER!$Y58:$AA58,PREENCHER!#REF!)=0,CONCATENATE(PREENCHER!AO58,#REF!),PREENCHER!#REF!))</f>
        <v>#REF!</v>
      </c>
      <c r="L55" s="55" t="e">
        <f>IF(PREENCHER!#REF!="","",IF(COUNTIF(PREENCHER!$Y58:$AA58,PREENCHER!#REF!)=0,CONCATENATE(PREENCHER!AP58,#REF!),PREENCHER!#REF!))</f>
        <v>#REF!</v>
      </c>
      <c r="M55" s="55" t="e">
        <f>IF(PREENCHER!#REF!="","",IF(COUNTIF(PREENCHER!$Y58:$AA58,PREENCHER!#REF!)=0,CONCATENATE(PREENCHER!AQ58,#REF!),PREENCHER!#REF!))</f>
        <v>#REF!</v>
      </c>
      <c r="N55" s="55" t="e">
        <f>IF(PREENCHER!#REF!="","",IF(COUNTIF(PREENCHER!$Y58:$AA58,PREENCHER!#REF!)=0,CONCATENATE(PREENCHER!AR58,#REF!),PREENCHER!#REF!))</f>
        <v>#REF!</v>
      </c>
      <c r="O55" s="22" t="str">
        <f t="shared" si="5"/>
        <v/>
      </c>
      <c r="P55" s="22" t="str">
        <f t="shared" si="6"/>
        <v/>
      </c>
      <c r="Q55" s="56"/>
      <c r="R55" s="16"/>
      <c r="S55" s="22" t="str">
        <f t="shared" si="7"/>
        <v/>
      </c>
      <c r="T55" s="22" t="str">
        <f t="shared" si="8"/>
        <v/>
      </c>
      <c r="U55" s="57" t="str">
        <f t="shared" si="9"/>
        <v/>
      </c>
    </row>
    <row r="56" spans="1:21" x14ac:dyDescent="0.25">
      <c r="A56" s="54" t="str">
        <f>IF(PREENCHER!A59="","",PREENCHER!A59)</f>
        <v/>
      </c>
      <c r="B56" s="54" t="str">
        <f>IF(PREENCHER!B59="","",PREENCHER!B59)</f>
        <v xml:space="preserve">Forno de bancada elétrico, Inox 46L aço inoxidável, 127V. Características gerais: Especificações: Potência de 2400 W, 3 níveis: 3 Temperatura mínima 50 °C. Temperatura máxima 300 °C. Eficiência energética A. Acessórios incluídos 1 bandeja de migalhas, 1 grelha Peso e dimensões Largura 49 cm Profundidade 49 cm Altura 41.5 cm. GARANTIA MÍNIMA DE 12 MESES, A CONTAR DA DATA DO RECEBIMENTO DEFINITIVO. </v>
      </c>
      <c r="C56" s="54" t="str">
        <f>IF(PREENCHER!C59="","",PREENCHER!C59)</f>
        <v/>
      </c>
      <c r="D56" s="54" t="str">
        <f>IF(PREENCHER!D59="","",PREENCHER!D59)</f>
        <v/>
      </c>
      <c r="E56" s="55" t="e">
        <f>IF(PREENCHER!#REF!="","",IF(COUNTIF(PREENCHER!$Y59:$AA59,PREENCHER!#REF!)=0,CONCATENATE(PREENCHER!AI59,#REF!),PREENCHER!#REF!))</f>
        <v>#REF!</v>
      </c>
      <c r="F56" s="55" t="str">
        <f>IF(PREENCHER!E59="","",IF(COUNTIF(PREENCHER!$Y59:$AA59,PREENCHER!E59)=0,CONCATENATE(PREENCHER!AJ59,#REF!),PREENCHER!E59))</f>
        <v/>
      </c>
      <c r="G56" s="55" t="e">
        <f>IF(PREENCHER!#REF!="","",IF(COUNTIF(PREENCHER!$Y59:$AA59,PREENCHER!#REF!)=0,CONCATENATE(PREENCHER!AK59,#REF!),PREENCHER!#REF!))</f>
        <v>#REF!</v>
      </c>
      <c r="H56" s="55" t="str">
        <f>IF(PREENCHER!G59="","",IF(COUNTIF(PREENCHER!$Y59:$AA59,PREENCHER!G59)=0,CONCATENATE(PREENCHER!AL59,#REF!),PREENCHER!G59))</f>
        <v/>
      </c>
      <c r="I56" s="55" t="str">
        <f>IF(PREENCHER!H59="","",IF(COUNTIF(PREENCHER!$Y59:$AA59,PREENCHER!H59)=0,CONCATENATE(PREENCHER!AM59,#REF!),PREENCHER!H59))</f>
        <v/>
      </c>
      <c r="J56" s="55" t="e">
        <f>IF(#REF!="","",IF(COUNTIF(PREENCHER!$Y59:$AA59,#REF!)=0,CONCATENATE(PREENCHER!AN59,#REF!),#REF!))</f>
        <v>#REF!</v>
      </c>
      <c r="K56" s="55" t="e">
        <f>IF(PREENCHER!#REF!="","",IF(COUNTIF(PREENCHER!$Y59:$AA59,PREENCHER!#REF!)=0,CONCATENATE(PREENCHER!AO59,#REF!),PREENCHER!#REF!))</f>
        <v>#REF!</v>
      </c>
      <c r="L56" s="55" t="e">
        <f>IF(PREENCHER!#REF!="","",IF(COUNTIF(PREENCHER!$Y59:$AA59,PREENCHER!#REF!)=0,CONCATENATE(PREENCHER!AP59,#REF!),PREENCHER!#REF!))</f>
        <v>#REF!</v>
      </c>
      <c r="M56" s="55" t="e">
        <f>IF(PREENCHER!#REF!="","",IF(COUNTIF(PREENCHER!$Y59:$AA59,PREENCHER!#REF!)=0,CONCATENATE(PREENCHER!AQ59,#REF!),PREENCHER!#REF!))</f>
        <v>#REF!</v>
      </c>
      <c r="N56" s="55" t="e">
        <f>IF(PREENCHER!#REF!="","",IF(COUNTIF(PREENCHER!$Y59:$AA59,PREENCHER!#REF!)=0,CONCATENATE(PREENCHER!AR59,#REF!),PREENCHER!#REF!))</f>
        <v>#REF!</v>
      </c>
      <c r="O56" s="22" t="str">
        <f t="shared" si="5"/>
        <v/>
      </c>
      <c r="P56" s="22" t="str">
        <f t="shared" si="6"/>
        <v/>
      </c>
      <c r="Q56" s="56"/>
      <c r="R56" s="16"/>
      <c r="S56" s="22" t="str">
        <f t="shared" si="7"/>
        <v/>
      </c>
      <c r="T56" s="22" t="str">
        <f t="shared" si="8"/>
        <v/>
      </c>
      <c r="U56" s="57" t="str">
        <f t="shared" si="9"/>
        <v/>
      </c>
    </row>
    <row r="57" spans="1:21" x14ac:dyDescent="0.25">
      <c r="A57" s="54" t="str">
        <f>IF(PREENCHER!A60="","",PREENCHER!A60)</f>
        <v/>
      </c>
      <c r="B57" s="54" t="str">
        <f>IF(PREENCHER!B60="","",PREENCHER!B60)</f>
        <v>Freezer vertical, frost free, capacidade total mínima de 228 Litros, 110v, cor branca, porta reversível, painel de controle, congelamento rápido, classificação energética "A". GARANTIA MÍNIMA DE 12 MESES, A CONTAR DA DATA DO RECEBIMENTO DEFINITIVO.</v>
      </c>
      <c r="C57" s="54" t="str">
        <f>IF(PREENCHER!C60="","",PREENCHER!C60)</f>
        <v/>
      </c>
      <c r="D57" s="54" t="str">
        <f>IF(PREENCHER!D60="","",PREENCHER!D60)</f>
        <v/>
      </c>
      <c r="E57" s="55" t="e">
        <f>IF(PREENCHER!#REF!="","",IF(COUNTIF(PREENCHER!$Y60:$AA60,PREENCHER!#REF!)=0,CONCATENATE(PREENCHER!AI60,#REF!),PREENCHER!#REF!))</f>
        <v>#REF!</v>
      </c>
      <c r="F57" s="55" t="str">
        <f>IF(PREENCHER!E60="","",IF(COUNTIF(PREENCHER!$Y60:$AA60,PREENCHER!E60)=0,CONCATENATE(PREENCHER!AJ60,#REF!),PREENCHER!E60))</f>
        <v/>
      </c>
      <c r="G57" s="55" t="e">
        <f>IF(PREENCHER!#REF!="","",IF(COUNTIF(PREENCHER!$Y60:$AA60,PREENCHER!#REF!)=0,CONCATENATE(PREENCHER!AK60,#REF!),PREENCHER!#REF!))</f>
        <v>#REF!</v>
      </c>
      <c r="H57" s="55" t="str">
        <f>IF(PREENCHER!G60="","",IF(COUNTIF(PREENCHER!$Y60:$AA60,PREENCHER!G60)=0,CONCATENATE(PREENCHER!AL60,#REF!),PREENCHER!G60))</f>
        <v/>
      </c>
      <c r="I57" s="55" t="str">
        <f>IF(PREENCHER!H60="","",IF(COUNTIF(PREENCHER!$Y60:$AA60,PREENCHER!H60)=0,CONCATENATE(PREENCHER!AM60,#REF!),PREENCHER!H60))</f>
        <v/>
      </c>
      <c r="J57" s="55" t="e">
        <f>IF(#REF!="","",IF(COUNTIF(PREENCHER!$Y60:$AA60,#REF!)=0,CONCATENATE(PREENCHER!AN60,#REF!),#REF!))</f>
        <v>#REF!</v>
      </c>
      <c r="K57" s="55" t="e">
        <f>IF(PREENCHER!#REF!="","",IF(COUNTIF(PREENCHER!$Y60:$AA60,PREENCHER!#REF!)=0,CONCATENATE(PREENCHER!AO60,#REF!),PREENCHER!#REF!))</f>
        <v>#REF!</v>
      </c>
      <c r="L57" s="55" t="e">
        <f>IF(PREENCHER!#REF!="","",IF(COUNTIF(PREENCHER!$Y60:$AA60,PREENCHER!#REF!)=0,CONCATENATE(PREENCHER!AP60,#REF!),PREENCHER!#REF!))</f>
        <v>#REF!</v>
      </c>
      <c r="M57" s="55" t="e">
        <f>IF(PREENCHER!#REF!="","",IF(COUNTIF(PREENCHER!$Y60:$AA60,PREENCHER!#REF!)=0,CONCATENATE(PREENCHER!AQ60,#REF!),PREENCHER!#REF!))</f>
        <v>#REF!</v>
      </c>
      <c r="N57" s="55" t="e">
        <f>IF(PREENCHER!#REF!="","",IF(COUNTIF(PREENCHER!$Y60:$AA60,PREENCHER!#REF!)=0,CONCATENATE(PREENCHER!AR60,#REF!),PREENCHER!#REF!))</f>
        <v>#REF!</v>
      </c>
      <c r="O57" s="22" t="str">
        <f t="shared" si="5"/>
        <v/>
      </c>
      <c r="P57" s="22" t="str">
        <f t="shared" si="6"/>
        <v/>
      </c>
      <c r="Q57" s="56"/>
      <c r="R57" s="16"/>
      <c r="S57" s="22" t="str">
        <f t="shared" si="7"/>
        <v/>
      </c>
      <c r="T57" s="22" t="str">
        <f t="shared" si="8"/>
        <v/>
      </c>
      <c r="U57" s="57" t="str">
        <f t="shared" si="9"/>
        <v/>
      </c>
    </row>
    <row r="58" spans="1:21" x14ac:dyDescent="0.25">
      <c r="A58" s="54" t="str">
        <f>IF(PREENCHER!A61="","",PREENCHER!A61)</f>
        <v/>
      </c>
      <c r="B58" s="54" t="str">
        <f>IF(PREENCHER!B61="","",PREENCHER!B61)</f>
        <v>Máquina de lavar roupa. Tipo: tanquinho automático, capacidade mínima de 10 KG, painel mecânico, com 6 programas de lavagem, 127V.  GARANTIA MÍNIMA DE 12 MESES, A CONTAR DA DATA DO RECEBIMENTO DEFINITIVO.</v>
      </c>
      <c r="C58" s="54" t="str">
        <f>IF(PREENCHER!C61="","",PREENCHER!C61)</f>
        <v/>
      </c>
      <c r="D58" s="54" t="str">
        <f>IF(PREENCHER!D61="","",PREENCHER!D61)</f>
        <v/>
      </c>
      <c r="E58" s="55" t="e">
        <f>IF(PREENCHER!#REF!="","",IF(COUNTIF(PREENCHER!$Y61:$AA61,PREENCHER!#REF!)=0,CONCATENATE(PREENCHER!AI61,#REF!),PREENCHER!#REF!))</f>
        <v>#REF!</v>
      </c>
      <c r="F58" s="55" t="str">
        <f>IF(PREENCHER!E61="","",IF(COUNTIF(PREENCHER!$Y61:$AA61,PREENCHER!E61)=0,CONCATENATE(PREENCHER!AJ61,#REF!),PREENCHER!E61))</f>
        <v/>
      </c>
      <c r="G58" s="55" t="e">
        <f>IF(PREENCHER!#REF!="","",IF(COUNTIF(PREENCHER!$Y61:$AA61,PREENCHER!#REF!)=0,CONCATENATE(PREENCHER!AK61,#REF!),PREENCHER!#REF!))</f>
        <v>#REF!</v>
      </c>
      <c r="H58" s="55" t="str">
        <f>IF(PREENCHER!G61="","",IF(COUNTIF(PREENCHER!$Y61:$AA61,PREENCHER!G61)=0,CONCATENATE(PREENCHER!AL61,#REF!),PREENCHER!G61))</f>
        <v/>
      </c>
      <c r="I58" s="55" t="str">
        <f>IF(PREENCHER!H61="","",IF(COUNTIF(PREENCHER!$Y61:$AA61,PREENCHER!H61)=0,CONCATENATE(PREENCHER!AM61,#REF!),PREENCHER!H61))</f>
        <v/>
      </c>
      <c r="J58" s="55" t="e">
        <f>IF(#REF!="","",IF(COUNTIF(PREENCHER!$Y61:$AA61,#REF!)=0,CONCATENATE(PREENCHER!AN61,#REF!),#REF!))</f>
        <v>#REF!</v>
      </c>
      <c r="K58" s="55" t="e">
        <f>IF(PREENCHER!#REF!="","",IF(COUNTIF(PREENCHER!$Y61:$AA61,PREENCHER!#REF!)=0,CONCATENATE(PREENCHER!AO61,#REF!),PREENCHER!#REF!))</f>
        <v>#REF!</v>
      </c>
      <c r="L58" s="55" t="e">
        <f>IF(PREENCHER!#REF!="","",IF(COUNTIF(PREENCHER!$Y61:$AA61,PREENCHER!#REF!)=0,CONCATENATE(PREENCHER!AP61,#REF!),PREENCHER!#REF!))</f>
        <v>#REF!</v>
      </c>
      <c r="M58" s="55" t="e">
        <f>IF(PREENCHER!#REF!="","",IF(COUNTIF(PREENCHER!$Y61:$AA61,PREENCHER!#REF!)=0,CONCATENATE(PREENCHER!AQ61,#REF!),PREENCHER!#REF!))</f>
        <v>#REF!</v>
      </c>
      <c r="N58" s="55" t="e">
        <f>IF(PREENCHER!#REF!="","",IF(COUNTIF(PREENCHER!$Y61:$AA61,PREENCHER!#REF!)=0,CONCATENATE(PREENCHER!AR61,#REF!),PREENCHER!#REF!))</f>
        <v>#REF!</v>
      </c>
      <c r="O58" s="22" t="str">
        <f t="shared" si="5"/>
        <v/>
      </c>
      <c r="P58" s="22" t="str">
        <f t="shared" si="6"/>
        <v/>
      </c>
      <c r="Q58" s="56"/>
      <c r="R58" s="16"/>
      <c r="S58" s="22" t="str">
        <f t="shared" si="7"/>
        <v/>
      </c>
      <c r="T58" s="22" t="str">
        <f t="shared" si="8"/>
        <v/>
      </c>
      <c r="U58" s="57" t="str">
        <f t="shared" si="9"/>
        <v/>
      </c>
    </row>
    <row r="59" spans="1:21" x14ac:dyDescent="0.25">
      <c r="A59" s="54" t="str">
        <f>IF(PREENCHER!A62="","",PREENCHER!A62)</f>
        <v/>
      </c>
      <c r="B59" s="54" t="str">
        <f>IF(PREENCHER!B62="","",PREENCHER!B62)</f>
        <v xml:space="preserve">Forno de bancada elétrico, Inox 46L aço inoxidável, 127V. Características gerais: Especificações: Potência de 2400 W, 3 níveis: 3 Temperatura mínima 50 °C. Temperatura máxima 300 °C. Eficiência energética A. Acessórios incluídos 1 bandeja de migalhas, 1 grelha Peso e dimensões Largura 49 cm Profundidade 49 cm Altura 41.5 cm. GARANTIA MÍNIMA DE 12 MESES, A CONTAR DA DATA DO RECEBIMENTO DEFINITIVO. </v>
      </c>
      <c r="C59" s="54" t="str">
        <f>IF(PREENCHER!C62="","",PREENCHER!C62)</f>
        <v/>
      </c>
      <c r="D59" s="54" t="str">
        <f>IF(PREENCHER!D62="","",PREENCHER!D62)</f>
        <v/>
      </c>
      <c r="E59" s="55" t="e">
        <f>IF(PREENCHER!#REF!="","",IF(COUNTIF(PREENCHER!$Y62:$AA62,PREENCHER!#REF!)=0,CONCATENATE(PREENCHER!AI62,#REF!),PREENCHER!#REF!))</f>
        <v>#REF!</v>
      </c>
      <c r="F59" s="55" t="str">
        <f>IF(PREENCHER!E62="","",IF(COUNTIF(PREENCHER!$Y62:$AA62,PREENCHER!E62)=0,CONCATENATE(PREENCHER!AJ62,#REF!),PREENCHER!E62))</f>
        <v/>
      </c>
      <c r="G59" s="55" t="e">
        <f>IF(PREENCHER!#REF!="","",IF(COUNTIF(PREENCHER!$Y62:$AA62,PREENCHER!#REF!)=0,CONCATENATE(PREENCHER!AK62,#REF!),PREENCHER!#REF!))</f>
        <v>#REF!</v>
      </c>
      <c r="H59" s="55" t="str">
        <f>IF(PREENCHER!G62="","",IF(COUNTIF(PREENCHER!$Y62:$AA62,PREENCHER!G62)=0,CONCATENATE(PREENCHER!AL62,#REF!),PREENCHER!G62))</f>
        <v/>
      </c>
      <c r="I59" s="55" t="str">
        <f>IF(PREENCHER!H62="","",IF(COUNTIF(PREENCHER!$Y62:$AA62,PREENCHER!H62)=0,CONCATENATE(PREENCHER!AM62,#REF!),PREENCHER!H62))</f>
        <v/>
      </c>
      <c r="J59" s="55" t="e">
        <f>IF(#REF!="","",IF(COUNTIF(PREENCHER!$Y62:$AA62,#REF!)=0,CONCATENATE(PREENCHER!AN62,#REF!),#REF!))</f>
        <v>#REF!</v>
      </c>
      <c r="K59" s="55" t="e">
        <f>IF(PREENCHER!#REF!="","",IF(COUNTIF(PREENCHER!$Y62:$AA62,PREENCHER!#REF!)=0,CONCATENATE(PREENCHER!AO62,#REF!),PREENCHER!#REF!))</f>
        <v>#REF!</v>
      </c>
      <c r="L59" s="55" t="e">
        <f>IF(PREENCHER!#REF!="","",IF(COUNTIF(PREENCHER!$Y62:$AA62,PREENCHER!#REF!)=0,CONCATENATE(PREENCHER!AP62,#REF!),PREENCHER!#REF!))</f>
        <v>#REF!</v>
      </c>
      <c r="M59" s="55" t="e">
        <f>IF(PREENCHER!#REF!="","",IF(COUNTIF(PREENCHER!$Y62:$AA62,PREENCHER!#REF!)=0,CONCATENATE(PREENCHER!AQ62,#REF!),PREENCHER!#REF!))</f>
        <v>#REF!</v>
      </c>
      <c r="N59" s="55" t="e">
        <f>IF(PREENCHER!#REF!="","",IF(COUNTIF(PREENCHER!$Y62:$AA62,PREENCHER!#REF!)=0,CONCATENATE(PREENCHER!AR62,#REF!),PREENCHER!#REF!))</f>
        <v>#REF!</v>
      </c>
      <c r="O59" s="22" t="str">
        <f t="shared" si="5"/>
        <v/>
      </c>
      <c r="P59" s="22" t="str">
        <f t="shared" si="6"/>
        <v/>
      </c>
      <c r="Q59" s="56"/>
      <c r="R59" s="16"/>
      <c r="S59" s="22" t="str">
        <f t="shared" si="7"/>
        <v/>
      </c>
      <c r="T59" s="22" t="str">
        <f t="shared" si="8"/>
        <v/>
      </c>
      <c r="U59" s="57" t="str">
        <f t="shared" si="9"/>
        <v/>
      </c>
    </row>
    <row r="60" spans="1:21" x14ac:dyDescent="0.25">
      <c r="A60" s="54" t="str">
        <f>IF(PREENCHER!A63="","",PREENCHER!A63)</f>
        <v/>
      </c>
      <c r="B60" s="54" t="str">
        <f>IF(PREENCHER!B63="","",PREENCHER!B63)</f>
        <v>Freezer vertical, frost free, capacidade total mínima de 228 Litros, 110v, cor branca, porta reversível, painel de controle, congelamento rápido, classificação energética "A". GARANTIA MÍNIMA DE 12 MESES, A CONTAR DA DATA DO RECEBIMENTO DEFINITIVO.</v>
      </c>
      <c r="C60" s="54" t="str">
        <f>IF(PREENCHER!C63="","",PREENCHER!C63)</f>
        <v/>
      </c>
      <c r="D60" s="54" t="str">
        <f>IF(PREENCHER!D63="","",PREENCHER!D63)</f>
        <v/>
      </c>
      <c r="E60" s="55" t="e">
        <f>IF(PREENCHER!#REF!="","",IF(COUNTIF(PREENCHER!$Y63:$AA63,PREENCHER!#REF!)=0,CONCATENATE(PREENCHER!AI63,#REF!),PREENCHER!#REF!))</f>
        <v>#REF!</v>
      </c>
      <c r="F60" s="55" t="str">
        <f>IF(PREENCHER!E63="","",IF(COUNTIF(PREENCHER!$Y63:$AA63,PREENCHER!E63)=0,CONCATENATE(PREENCHER!AJ63,#REF!),PREENCHER!E63))</f>
        <v/>
      </c>
      <c r="G60" s="55" t="e">
        <f>IF(PREENCHER!#REF!="","",IF(COUNTIF(PREENCHER!$Y63:$AA63,PREENCHER!#REF!)=0,CONCATENATE(PREENCHER!AK63,#REF!),PREENCHER!#REF!))</f>
        <v>#REF!</v>
      </c>
      <c r="H60" s="55" t="str">
        <f>IF(PREENCHER!G63="","",IF(COUNTIF(PREENCHER!$Y63:$AA63,PREENCHER!G63)=0,CONCATENATE(PREENCHER!AL63,#REF!),PREENCHER!G63))</f>
        <v/>
      </c>
      <c r="I60" s="55" t="str">
        <f>IF(PREENCHER!H63="","",IF(COUNTIF(PREENCHER!$Y63:$AA63,PREENCHER!H63)=0,CONCATENATE(PREENCHER!AM63,#REF!),PREENCHER!H63))</f>
        <v/>
      </c>
      <c r="J60" s="55" t="e">
        <f>IF(#REF!="","",IF(COUNTIF(PREENCHER!$Y63:$AA63,#REF!)=0,CONCATENATE(PREENCHER!AN63,#REF!),#REF!))</f>
        <v>#REF!</v>
      </c>
      <c r="K60" s="55" t="e">
        <f>IF(PREENCHER!#REF!="","",IF(COUNTIF(PREENCHER!$Y63:$AA63,PREENCHER!#REF!)=0,CONCATENATE(PREENCHER!AO63,#REF!),PREENCHER!#REF!))</f>
        <v>#REF!</v>
      </c>
      <c r="L60" s="55" t="e">
        <f>IF(PREENCHER!#REF!="","",IF(COUNTIF(PREENCHER!$Y63:$AA63,PREENCHER!#REF!)=0,CONCATENATE(PREENCHER!AP63,#REF!),PREENCHER!#REF!))</f>
        <v>#REF!</v>
      </c>
      <c r="M60" s="55" t="e">
        <f>IF(PREENCHER!#REF!="","",IF(COUNTIF(PREENCHER!$Y63:$AA63,PREENCHER!#REF!)=0,CONCATENATE(PREENCHER!AQ63,#REF!),PREENCHER!#REF!))</f>
        <v>#REF!</v>
      </c>
      <c r="N60" s="55" t="e">
        <f>IF(PREENCHER!#REF!="","",IF(COUNTIF(PREENCHER!$Y63:$AA63,PREENCHER!#REF!)=0,CONCATENATE(PREENCHER!AR63,#REF!),PREENCHER!#REF!))</f>
        <v>#REF!</v>
      </c>
      <c r="O60" s="22" t="str">
        <f t="shared" si="5"/>
        <v/>
      </c>
      <c r="P60" s="22" t="str">
        <f t="shared" si="6"/>
        <v/>
      </c>
      <c r="Q60" s="56"/>
      <c r="R60" s="16"/>
      <c r="S60" s="22" t="str">
        <f t="shared" si="7"/>
        <v/>
      </c>
      <c r="T60" s="22" t="str">
        <f t="shared" si="8"/>
        <v/>
      </c>
      <c r="U60" s="57" t="str">
        <f t="shared" si="9"/>
        <v/>
      </c>
    </row>
    <row r="61" spans="1:21" x14ac:dyDescent="0.25">
      <c r="A61" s="54" t="str">
        <f>IF(PREENCHER!A64="","",PREENCHER!A64)</f>
        <v/>
      </c>
      <c r="B61" s="54" t="str">
        <f>IF(PREENCHER!B64="","",PREENCHER!B64)</f>
        <v>Máquina de lavar roupa. Tipo: tanquinho automático, capacidade mínima de 10 KG, painel mecânico, com 6 programas de lavagem, 127V.  GARANTIA MÍNIMA DE 12 MESES, A CONTAR DA DATA DO RECEBIMENTO DEFINITIVO.</v>
      </c>
      <c r="C61" s="54" t="str">
        <f>IF(PREENCHER!C64="","",PREENCHER!C64)</f>
        <v/>
      </c>
      <c r="D61" s="54" t="str">
        <f>IF(PREENCHER!D64="","",PREENCHER!D64)</f>
        <v/>
      </c>
      <c r="E61" s="55" t="e">
        <f>IF(PREENCHER!#REF!="","",IF(COUNTIF(PREENCHER!$Y64:$AA64,PREENCHER!#REF!)=0,CONCATENATE(PREENCHER!AI64,#REF!),PREENCHER!#REF!))</f>
        <v>#REF!</v>
      </c>
      <c r="F61" s="55" t="str">
        <f>IF(PREENCHER!E64="","",IF(COUNTIF(PREENCHER!$Y64:$AA64,PREENCHER!E64)=0,CONCATENATE(PREENCHER!AJ64,#REF!),PREENCHER!E64))</f>
        <v/>
      </c>
      <c r="G61" s="55" t="e">
        <f>IF(PREENCHER!#REF!="","",IF(COUNTIF(PREENCHER!$Y64:$AA64,PREENCHER!#REF!)=0,CONCATENATE(PREENCHER!AK64,#REF!),PREENCHER!#REF!))</f>
        <v>#REF!</v>
      </c>
      <c r="H61" s="55" t="str">
        <f>IF(PREENCHER!G64="","",IF(COUNTIF(PREENCHER!$Y64:$AA64,PREENCHER!G64)=0,CONCATENATE(PREENCHER!AL64,#REF!),PREENCHER!G64))</f>
        <v/>
      </c>
      <c r="I61" s="55" t="str">
        <f>IF(PREENCHER!H64="","",IF(COUNTIF(PREENCHER!$Y64:$AA64,PREENCHER!H64)=0,CONCATENATE(PREENCHER!AM64,#REF!),PREENCHER!H64))</f>
        <v/>
      </c>
      <c r="J61" s="55" t="e">
        <f>IF(#REF!="","",IF(COUNTIF(PREENCHER!$Y64:$AA64,#REF!)=0,CONCATENATE(PREENCHER!AN64,#REF!),#REF!))</f>
        <v>#REF!</v>
      </c>
      <c r="K61" s="55" t="e">
        <f>IF(PREENCHER!#REF!="","",IF(COUNTIF(PREENCHER!$Y64:$AA64,PREENCHER!#REF!)=0,CONCATENATE(PREENCHER!AO64,#REF!),PREENCHER!#REF!))</f>
        <v>#REF!</v>
      </c>
      <c r="L61" s="55" t="e">
        <f>IF(PREENCHER!#REF!="","",IF(COUNTIF(PREENCHER!$Y64:$AA64,PREENCHER!#REF!)=0,CONCATENATE(PREENCHER!AP64,#REF!),PREENCHER!#REF!))</f>
        <v>#REF!</v>
      </c>
      <c r="M61" s="55" t="e">
        <f>IF(PREENCHER!#REF!="","",IF(COUNTIF(PREENCHER!$Y64:$AA64,PREENCHER!#REF!)=0,CONCATENATE(PREENCHER!AQ64,#REF!),PREENCHER!#REF!))</f>
        <v>#REF!</v>
      </c>
      <c r="N61" s="55" t="e">
        <f>IF(PREENCHER!#REF!="","",IF(COUNTIF(PREENCHER!$Y64:$AA64,PREENCHER!#REF!)=0,CONCATENATE(PREENCHER!AR64,#REF!),PREENCHER!#REF!))</f>
        <v>#REF!</v>
      </c>
      <c r="O61" s="22" t="str">
        <f t="shared" si="5"/>
        <v/>
      </c>
      <c r="P61" s="22" t="str">
        <f t="shared" si="6"/>
        <v/>
      </c>
      <c r="Q61" s="56"/>
      <c r="R61" s="16"/>
      <c r="S61" s="22" t="str">
        <f t="shared" si="7"/>
        <v/>
      </c>
      <c r="T61" s="22" t="str">
        <f t="shared" si="8"/>
        <v/>
      </c>
      <c r="U61" s="57" t="str">
        <f t="shared" si="9"/>
        <v/>
      </c>
    </row>
    <row r="62" spans="1:21" x14ac:dyDescent="0.25">
      <c r="A62" s="54" t="str">
        <f>IF(PREENCHER!A65="","",PREENCHER!A65)</f>
        <v/>
      </c>
      <c r="B62" s="54" t="str">
        <f>IF(PREENCHER!B65="","",PREENCHER!B65)</f>
        <v xml:space="preserve">Forno de bancada elétrico, Inox 46L aço inoxidável, 127V. Características gerais: Especificações: Potência de 2400 W, 3 níveis: 3 Temperatura mínima 50 °C. Temperatura máxima 300 °C. Eficiência energética A. Acessórios incluídos 1 bandeja de migalhas, 1 grelha Peso e dimensões Largura 49 cm Profundidade 49 cm Altura 41.5 cm. GARANTIA MÍNIMA DE 12 MESES, A CONTAR DA DATA DO RECEBIMENTO DEFINITIVO. </v>
      </c>
      <c r="C62" s="54" t="str">
        <f>IF(PREENCHER!C65="","",PREENCHER!C65)</f>
        <v/>
      </c>
      <c r="D62" s="54" t="str">
        <f>IF(PREENCHER!D65="","",PREENCHER!D65)</f>
        <v/>
      </c>
      <c r="E62" s="55" t="e">
        <f>IF(PREENCHER!#REF!="","",IF(COUNTIF(PREENCHER!$Y65:$AA65,PREENCHER!#REF!)=0,CONCATENATE(PREENCHER!AI65,#REF!),PREENCHER!#REF!))</f>
        <v>#REF!</v>
      </c>
      <c r="F62" s="55" t="str">
        <f>IF(PREENCHER!E65="","",IF(COUNTIF(PREENCHER!$Y65:$AA65,PREENCHER!E65)=0,CONCATENATE(PREENCHER!AJ65,#REF!),PREENCHER!E65))</f>
        <v/>
      </c>
      <c r="G62" s="55" t="e">
        <f>IF(PREENCHER!#REF!="","",IF(COUNTIF(PREENCHER!$Y65:$AA65,PREENCHER!#REF!)=0,CONCATENATE(PREENCHER!AK65,#REF!),PREENCHER!#REF!))</f>
        <v>#REF!</v>
      </c>
      <c r="H62" s="55" t="str">
        <f>IF(PREENCHER!G65="","",IF(COUNTIF(PREENCHER!$Y65:$AA65,PREENCHER!G65)=0,CONCATENATE(PREENCHER!AL65,#REF!),PREENCHER!G65))</f>
        <v/>
      </c>
      <c r="I62" s="55" t="str">
        <f>IF(PREENCHER!H65="","",IF(COUNTIF(PREENCHER!$Y65:$AA65,PREENCHER!H65)=0,CONCATENATE(PREENCHER!AM65,#REF!),PREENCHER!H65))</f>
        <v/>
      </c>
      <c r="J62" s="55" t="e">
        <f>IF(#REF!="","",IF(COUNTIF(PREENCHER!$Y65:$AA65,#REF!)=0,CONCATENATE(PREENCHER!AN65,#REF!),#REF!))</f>
        <v>#REF!</v>
      </c>
      <c r="K62" s="55" t="e">
        <f>IF(PREENCHER!#REF!="","",IF(COUNTIF(PREENCHER!$Y65:$AA65,PREENCHER!#REF!)=0,CONCATENATE(PREENCHER!AO65,#REF!),PREENCHER!#REF!))</f>
        <v>#REF!</v>
      </c>
      <c r="L62" s="55" t="e">
        <f>IF(PREENCHER!#REF!="","",IF(COUNTIF(PREENCHER!$Y65:$AA65,PREENCHER!#REF!)=0,CONCATENATE(PREENCHER!AP65,#REF!),PREENCHER!#REF!))</f>
        <v>#REF!</v>
      </c>
      <c r="M62" s="55" t="e">
        <f>IF(PREENCHER!#REF!="","",IF(COUNTIF(PREENCHER!$Y65:$AA65,PREENCHER!#REF!)=0,CONCATENATE(PREENCHER!AQ65,#REF!),PREENCHER!#REF!))</f>
        <v>#REF!</v>
      </c>
      <c r="N62" s="55" t="e">
        <f>IF(PREENCHER!#REF!="","",IF(COUNTIF(PREENCHER!$Y65:$AA65,PREENCHER!#REF!)=0,CONCATENATE(PREENCHER!AR65,#REF!),PREENCHER!#REF!))</f>
        <v>#REF!</v>
      </c>
      <c r="O62" s="22" t="str">
        <f t="shared" si="5"/>
        <v/>
      </c>
      <c r="P62" s="22" t="str">
        <f t="shared" si="6"/>
        <v/>
      </c>
      <c r="Q62" s="56"/>
      <c r="R62" s="16"/>
      <c r="S62" s="22" t="str">
        <f t="shared" si="7"/>
        <v/>
      </c>
      <c r="T62" s="22" t="str">
        <f t="shared" si="8"/>
        <v/>
      </c>
      <c r="U62" s="57" t="str">
        <f t="shared" si="9"/>
        <v/>
      </c>
    </row>
    <row r="63" spans="1:21" x14ac:dyDescent="0.25">
      <c r="A63" s="54" t="str">
        <f>IF(PREENCHER!A66="","",PREENCHER!A66)</f>
        <v/>
      </c>
      <c r="B63" s="54" t="str">
        <f>IF(PREENCHER!B66="","",PREENCHER!B66)</f>
        <v>Freezer vertical, frost free, capacidade total mínima de 228 Litros, 110v, cor branca, porta reversível, painel de controle, congelamento rápido, classificação energética "A". GARANTIA MÍNIMA DE 12 MESES, A CONTAR DA DATA DO RECEBIMENTO DEFINITIVO.</v>
      </c>
      <c r="C63" s="54" t="str">
        <f>IF(PREENCHER!C66="","",PREENCHER!C66)</f>
        <v/>
      </c>
      <c r="D63" s="54" t="str">
        <f>IF(PREENCHER!D66="","",PREENCHER!D66)</f>
        <v/>
      </c>
      <c r="E63" s="55" t="e">
        <f>IF(PREENCHER!#REF!="","",IF(COUNTIF(PREENCHER!$Y66:$AA66,PREENCHER!#REF!)=0,CONCATENATE(PREENCHER!AI66,#REF!),PREENCHER!#REF!))</f>
        <v>#REF!</v>
      </c>
      <c r="F63" s="55" t="str">
        <f>IF(PREENCHER!E66="","",IF(COUNTIF(PREENCHER!$Y66:$AA66,PREENCHER!E66)=0,CONCATENATE(PREENCHER!AJ66,#REF!),PREENCHER!E66))</f>
        <v/>
      </c>
      <c r="G63" s="55" t="e">
        <f>IF(PREENCHER!#REF!="","",IF(COUNTIF(PREENCHER!$Y66:$AA66,PREENCHER!#REF!)=0,CONCATENATE(PREENCHER!AK66,#REF!),PREENCHER!#REF!))</f>
        <v>#REF!</v>
      </c>
      <c r="H63" s="55" t="str">
        <f>IF(PREENCHER!G66="","",IF(COUNTIF(PREENCHER!$Y66:$AA66,PREENCHER!G66)=0,CONCATENATE(PREENCHER!AL66,#REF!),PREENCHER!G66))</f>
        <v/>
      </c>
      <c r="I63" s="55" t="str">
        <f>IF(PREENCHER!H66="","",IF(COUNTIF(PREENCHER!$Y66:$AA66,PREENCHER!H66)=0,CONCATENATE(PREENCHER!AM66,#REF!),PREENCHER!H66))</f>
        <v/>
      </c>
      <c r="J63" s="55" t="e">
        <f>IF(#REF!="","",IF(COUNTIF(PREENCHER!$Y66:$AA66,#REF!)=0,CONCATENATE(PREENCHER!AN66,#REF!),#REF!))</f>
        <v>#REF!</v>
      </c>
      <c r="K63" s="55" t="e">
        <f>IF(PREENCHER!#REF!="","",IF(COUNTIF(PREENCHER!$Y66:$AA66,PREENCHER!#REF!)=0,CONCATENATE(PREENCHER!AO66,#REF!),PREENCHER!#REF!))</f>
        <v>#REF!</v>
      </c>
      <c r="L63" s="55" t="e">
        <f>IF(PREENCHER!#REF!="","",IF(COUNTIF(PREENCHER!$Y66:$AA66,PREENCHER!#REF!)=0,CONCATENATE(PREENCHER!AP66,#REF!),PREENCHER!#REF!))</f>
        <v>#REF!</v>
      </c>
      <c r="M63" s="55" t="e">
        <f>IF(PREENCHER!#REF!="","",IF(COUNTIF(PREENCHER!$Y66:$AA66,PREENCHER!#REF!)=0,CONCATENATE(PREENCHER!AQ66,#REF!),PREENCHER!#REF!))</f>
        <v>#REF!</v>
      </c>
      <c r="N63" s="55" t="e">
        <f>IF(PREENCHER!#REF!="","",IF(COUNTIF(PREENCHER!$Y66:$AA66,PREENCHER!#REF!)=0,CONCATENATE(PREENCHER!AR66,#REF!),PREENCHER!#REF!))</f>
        <v>#REF!</v>
      </c>
      <c r="O63" s="22" t="str">
        <f t="shared" si="5"/>
        <v/>
      </c>
      <c r="P63" s="22" t="str">
        <f t="shared" si="6"/>
        <v/>
      </c>
      <c r="Q63" s="56"/>
      <c r="R63" s="16"/>
      <c r="S63" s="22" t="str">
        <f t="shared" si="7"/>
        <v/>
      </c>
      <c r="T63" s="22" t="str">
        <f t="shared" si="8"/>
        <v/>
      </c>
      <c r="U63" s="57" t="str">
        <f t="shared" si="9"/>
        <v/>
      </c>
    </row>
    <row r="64" spans="1:21" x14ac:dyDescent="0.25">
      <c r="A64" s="54" t="str">
        <f>IF(PREENCHER!A67="","",PREENCHER!A67)</f>
        <v/>
      </c>
      <c r="B64" s="54" t="str">
        <f>IF(PREENCHER!B67="","",PREENCHER!B67)</f>
        <v>Máquina de lavar roupa. Tipo: tanquinho automático, capacidade mínima de 10 KG, painel mecânico, com 6 programas de lavagem, 127V.  GARANTIA MÍNIMA DE 12 MESES, A CONTAR DA DATA DO RECEBIMENTO DEFINITIVO.</v>
      </c>
      <c r="C64" s="54" t="str">
        <f>IF(PREENCHER!C67="","",PREENCHER!C67)</f>
        <v/>
      </c>
      <c r="D64" s="54" t="str">
        <f>IF(PREENCHER!D67="","",PREENCHER!D67)</f>
        <v/>
      </c>
      <c r="E64" s="55" t="e">
        <f>IF(PREENCHER!#REF!="","",IF(COUNTIF(PREENCHER!$Y67:$AA67,PREENCHER!#REF!)=0,CONCATENATE(PREENCHER!AI67,#REF!),PREENCHER!#REF!))</f>
        <v>#REF!</v>
      </c>
      <c r="F64" s="55" t="str">
        <f>IF(PREENCHER!E67="","",IF(COUNTIF(PREENCHER!$Y67:$AA67,PREENCHER!E67)=0,CONCATENATE(PREENCHER!AJ67,#REF!),PREENCHER!E67))</f>
        <v/>
      </c>
      <c r="G64" s="55" t="e">
        <f>IF(PREENCHER!#REF!="","",IF(COUNTIF(PREENCHER!$Y67:$AA67,PREENCHER!#REF!)=0,CONCATENATE(PREENCHER!AK67,#REF!),PREENCHER!#REF!))</f>
        <v>#REF!</v>
      </c>
      <c r="H64" s="55" t="str">
        <f>IF(PREENCHER!G67="","",IF(COUNTIF(PREENCHER!$Y67:$AA67,PREENCHER!G67)=0,CONCATENATE(PREENCHER!AL67,#REF!),PREENCHER!G67))</f>
        <v/>
      </c>
      <c r="I64" s="55" t="str">
        <f>IF(PREENCHER!H67="","",IF(COUNTIF(PREENCHER!$Y67:$AA67,PREENCHER!H67)=0,CONCATENATE(PREENCHER!AM67,#REF!),PREENCHER!H67))</f>
        <v/>
      </c>
      <c r="J64" s="55" t="e">
        <f>IF(#REF!="","",IF(COUNTIF(PREENCHER!$Y67:$AA67,#REF!)=0,CONCATENATE(PREENCHER!AN67,#REF!),#REF!))</f>
        <v>#REF!</v>
      </c>
      <c r="K64" s="55" t="e">
        <f>IF(PREENCHER!#REF!="","",IF(COUNTIF(PREENCHER!$Y67:$AA67,PREENCHER!#REF!)=0,CONCATENATE(PREENCHER!AO67,#REF!),PREENCHER!#REF!))</f>
        <v>#REF!</v>
      </c>
      <c r="L64" s="55" t="e">
        <f>IF(PREENCHER!#REF!="","",IF(COUNTIF(PREENCHER!$Y67:$AA67,PREENCHER!#REF!)=0,CONCATENATE(PREENCHER!AP67,#REF!),PREENCHER!#REF!))</f>
        <v>#REF!</v>
      </c>
      <c r="M64" s="55" t="e">
        <f>IF(PREENCHER!#REF!="","",IF(COUNTIF(PREENCHER!$Y67:$AA67,PREENCHER!#REF!)=0,CONCATENATE(PREENCHER!AQ67,#REF!),PREENCHER!#REF!))</f>
        <v>#REF!</v>
      </c>
      <c r="N64" s="55" t="e">
        <f>IF(PREENCHER!#REF!="","",IF(COUNTIF(PREENCHER!$Y67:$AA67,PREENCHER!#REF!)=0,CONCATENATE(PREENCHER!AR67,#REF!),PREENCHER!#REF!))</f>
        <v>#REF!</v>
      </c>
      <c r="O64" s="22" t="str">
        <f t="shared" si="5"/>
        <v/>
      </c>
      <c r="P64" s="22" t="str">
        <f t="shared" si="6"/>
        <v/>
      </c>
      <c r="Q64" s="56"/>
      <c r="R64" s="16"/>
      <c r="S64" s="22" t="str">
        <f t="shared" si="7"/>
        <v/>
      </c>
      <c r="T64" s="22" t="str">
        <f t="shared" si="8"/>
        <v/>
      </c>
      <c r="U64" s="57" t="str">
        <f t="shared" si="9"/>
        <v/>
      </c>
    </row>
    <row r="65" spans="1:21" x14ac:dyDescent="0.25">
      <c r="A65" s="54" t="str">
        <f>IF(PREENCHER!A68="","",PREENCHER!A68)</f>
        <v/>
      </c>
      <c r="B65" s="54" t="str">
        <f>IF(PREENCHER!B68="","",PREENCHER!B68)</f>
        <v xml:space="preserve">Forno de bancada elétrico, Inox 46L aço inoxidável, 127V. Características gerais: Especificações: Potência de 2400 W, 3 níveis: 3 Temperatura mínima 50 °C. Temperatura máxima 300 °C. Eficiência energética A. Acessórios incluídos 1 bandeja de migalhas, 1 grelha Peso e dimensões Largura 49 cm Profundidade 49 cm Altura 41.5 cm. GARANTIA MÍNIMA DE 12 MESES, A CONTAR DA DATA DO RECEBIMENTO DEFINITIVO. </v>
      </c>
      <c r="C65" s="54" t="str">
        <f>IF(PREENCHER!C68="","",PREENCHER!C68)</f>
        <v/>
      </c>
      <c r="D65" s="54" t="str">
        <f>IF(PREENCHER!D68="","",PREENCHER!D68)</f>
        <v/>
      </c>
      <c r="E65" s="55" t="e">
        <f>IF(PREENCHER!#REF!="","",IF(COUNTIF(PREENCHER!$Y68:$AA68,PREENCHER!#REF!)=0,CONCATENATE(PREENCHER!AI68,#REF!),PREENCHER!#REF!))</f>
        <v>#REF!</v>
      </c>
      <c r="F65" s="55" t="str">
        <f>IF(PREENCHER!E68="","",IF(COUNTIF(PREENCHER!$Y68:$AA68,PREENCHER!E68)=0,CONCATENATE(PREENCHER!AJ68,#REF!),PREENCHER!E68))</f>
        <v/>
      </c>
      <c r="G65" s="55" t="e">
        <f>IF(PREENCHER!#REF!="","",IF(COUNTIF(PREENCHER!$Y68:$AA68,PREENCHER!#REF!)=0,CONCATENATE(PREENCHER!AK68,#REF!),PREENCHER!#REF!))</f>
        <v>#REF!</v>
      </c>
      <c r="H65" s="55" t="str">
        <f>IF(PREENCHER!G68="","",IF(COUNTIF(PREENCHER!$Y68:$AA68,PREENCHER!G68)=0,CONCATENATE(PREENCHER!AL68,#REF!),PREENCHER!G68))</f>
        <v/>
      </c>
      <c r="I65" s="55" t="str">
        <f>IF(PREENCHER!H68="","",IF(COUNTIF(PREENCHER!$Y68:$AA68,PREENCHER!H68)=0,CONCATENATE(PREENCHER!AM68,#REF!),PREENCHER!H68))</f>
        <v/>
      </c>
      <c r="J65" s="55" t="e">
        <f>IF(#REF!="","",IF(COUNTIF(PREENCHER!$Y68:$AA68,#REF!)=0,CONCATENATE(PREENCHER!AN68,#REF!),#REF!))</f>
        <v>#REF!</v>
      </c>
      <c r="K65" s="55" t="e">
        <f>IF(PREENCHER!#REF!="","",IF(COUNTIF(PREENCHER!$Y68:$AA68,PREENCHER!#REF!)=0,CONCATENATE(PREENCHER!AO68,#REF!),PREENCHER!#REF!))</f>
        <v>#REF!</v>
      </c>
      <c r="L65" s="55" t="e">
        <f>IF(PREENCHER!#REF!="","",IF(COUNTIF(PREENCHER!$Y68:$AA68,PREENCHER!#REF!)=0,CONCATENATE(PREENCHER!AP68,#REF!),PREENCHER!#REF!))</f>
        <v>#REF!</v>
      </c>
      <c r="M65" s="55" t="e">
        <f>IF(PREENCHER!#REF!="","",IF(COUNTIF(PREENCHER!$Y68:$AA68,PREENCHER!#REF!)=0,CONCATENATE(PREENCHER!AQ68,#REF!),PREENCHER!#REF!))</f>
        <v>#REF!</v>
      </c>
      <c r="N65" s="55" t="e">
        <f>IF(PREENCHER!#REF!="","",IF(COUNTIF(PREENCHER!$Y68:$AA68,PREENCHER!#REF!)=0,CONCATENATE(PREENCHER!AR68,#REF!),PREENCHER!#REF!))</f>
        <v>#REF!</v>
      </c>
      <c r="O65" s="22" t="str">
        <f t="shared" si="5"/>
        <v/>
      </c>
      <c r="P65" s="22" t="str">
        <f t="shared" si="6"/>
        <v/>
      </c>
      <c r="Q65" s="56"/>
      <c r="R65" s="16"/>
      <c r="S65" s="22" t="str">
        <f t="shared" si="7"/>
        <v/>
      </c>
      <c r="T65" s="22" t="str">
        <f t="shared" si="8"/>
        <v/>
      </c>
      <c r="U65" s="57" t="str">
        <f t="shared" si="9"/>
        <v/>
      </c>
    </row>
    <row r="66" spans="1:21" x14ac:dyDescent="0.25">
      <c r="A66" s="54" t="str">
        <f>IF(PREENCHER!A69="","",PREENCHER!A69)</f>
        <v/>
      </c>
      <c r="B66" s="54" t="str">
        <f>IF(PREENCHER!B69="","",PREENCHER!B69)</f>
        <v>Freezer vertical, frost free, capacidade total mínima de 228 Litros, 110v, cor branca, porta reversível, painel de controle, congelamento rápido, classificação energética "A". GARANTIA MÍNIMA DE 12 MESES, A CONTAR DA DATA DO RECEBIMENTO DEFINITIVO.</v>
      </c>
      <c r="C66" s="54" t="str">
        <f>IF(PREENCHER!C69="","",PREENCHER!C69)</f>
        <v/>
      </c>
      <c r="D66" s="54" t="str">
        <f>IF(PREENCHER!D69="","",PREENCHER!D69)</f>
        <v/>
      </c>
      <c r="E66" s="55" t="e">
        <f>IF(PREENCHER!#REF!="","",IF(COUNTIF(PREENCHER!$Y69:$AA69,PREENCHER!#REF!)=0,CONCATENATE(PREENCHER!AI69,#REF!),PREENCHER!#REF!))</f>
        <v>#REF!</v>
      </c>
      <c r="F66" s="55" t="str">
        <f>IF(PREENCHER!E69="","",IF(COUNTIF(PREENCHER!$Y69:$AA69,PREENCHER!E69)=0,CONCATENATE(PREENCHER!AJ69,#REF!),PREENCHER!E69))</f>
        <v/>
      </c>
      <c r="G66" s="55" t="e">
        <f>IF(PREENCHER!#REF!="","",IF(COUNTIF(PREENCHER!$Y69:$AA69,PREENCHER!#REF!)=0,CONCATENATE(PREENCHER!AK69,#REF!),PREENCHER!#REF!))</f>
        <v>#REF!</v>
      </c>
      <c r="H66" s="55" t="str">
        <f>IF(PREENCHER!G69="","",IF(COUNTIF(PREENCHER!$Y69:$AA69,PREENCHER!G69)=0,CONCATENATE(PREENCHER!AL69,#REF!),PREENCHER!G69))</f>
        <v/>
      </c>
      <c r="I66" s="55" t="str">
        <f>IF(PREENCHER!H69="","",IF(COUNTIF(PREENCHER!$Y69:$AA69,PREENCHER!H69)=0,CONCATENATE(PREENCHER!AM69,#REF!),PREENCHER!H69))</f>
        <v/>
      </c>
      <c r="J66" s="55" t="e">
        <f>IF(#REF!="","",IF(COUNTIF(PREENCHER!$Y69:$AA69,#REF!)=0,CONCATENATE(PREENCHER!AN69,#REF!),#REF!))</f>
        <v>#REF!</v>
      </c>
      <c r="K66" s="55" t="e">
        <f>IF(PREENCHER!#REF!="","",IF(COUNTIF(PREENCHER!$Y69:$AA69,PREENCHER!#REF!)=0,CONCATENATE(PREENCHER!AO69,#REF!),PREENCHER!#REF!))</f>
        <v>#REF!</v>
      </c>
      <c r="L66" s="55" t="e">
        <f>IF(PREENCHER!#REF!="","",IF(COUNTIF(PREENCHER!$Y69:$AA69,PREENCHER!#REF!)=0,CONCATENATE(PREENCHER!AP69,#REF!),PREENCHER!#REF!))</f>
        <v>#REF!</v>
      </c>
      <c r="M66" s="55" t="e">
        <f>IF(PREENCHER!#REF!="","",IF(COUNTIF(PREENCHER!$Y69:$AA69,PREENCHER!#REF!)=0,CONCATENATE(PREENCHER!AQ69,#REF!),PREENCHER!#REF!))</f>
        <v>#REF!</v>
      </c>
      <c r="N66" s="55" t="e">
        <f>IF(PREENCHER!#REF!="","",IF(COUNTIF(PREENCHER!$Y69:$AA69,PREENCHER!#REF!)=0,CONCATENATE(PREENCHER!AR69,#REF!),PREENCHER!#REF!))</f>
        <v>#REF!</v>
      </c>
      <c r="O66" s="22" t="str">
        <f t="shared" si="5"/>
        <v/>
      </c>
      <c r="P66" s="22" t="str">
        <f t="shared" si="6"/>
        <v/>
      </c>
      <c r="Q66" s="56"/>
      <c r="R66" s="16"/>
      <c r="S66" s="22" t="str">
        <f t="shared" si="7"/>
        <v/>
      </c>
      <c r="T66" s="22" t="str">
        <f t="shared" si="8"/>
        <v/>
      </c>
      <c r="U66" s="57" t="str">
        <f t="shared" si="9"/>
        <v/>
      </c>
    </row>
    <row r="67" spans="1:21" x14ac:dyDescent="0.25">
      <c r="A67" s="54" t="str">
        <f>IF(PREENCHER!A70="","",PREENCHER!A70)</f>
        <v/>
      </c>
      <c r="B67" s="54" t="str">
        <f>IF(PREENCHER!B70="","",PREENCHER!B70)</f>
        <v>Máquina de lavar roupa. Tipo: tanquinho automático, capacidade mínima de 10 KG, painel mecânico, com 6 programas de lavagem, 127V.  GARANTIA MÍNIMA DE 12 MESES, A CONTAR DA DATA DO RECEBIMENTO DEFINITIVO.</v>
      </c>
      <c r="C67" s="54" t="str">
        <f>IF(PREENCHER!C70="","",PREENCHER!C70)</f>
        <v/>
      </c>
      <c r="D67" s="54" t="str">
        <f>IF(PREENCHER!D70="","",PREENCHER!D70)</f>
        <v/>
      </c>
      <c r="E67" s="55" t="e">
        <f>IF(PREENCHER!#REF!="","",IF(COUNTIF(PREENCHER!$Y70:$AA70,PREENCHER!#REF!)=0,CONCATENATE(PREENCHER!AI70,#REF!),PREENCHER!#REF!))</f>
        <v>#REF!</v>
      </c>
      <c r="F67" s="55" t="str">
        <f>IF(PREENCHER!E70="","",IF(COUNTIF(PREENCHER!$Y70:$AA70,PREENCHER!E70)=0,CONCATENATE(PREENCHER!AJ70,#REF!),PREENCHER!E70))</f>
        <v/>
      </c>
      <c r="G67" s="55" t="e">
        <f>IF(PREENCHER!#REF!="","",IF(COUNTIF(PREENCHER!$Y70:$AA70,PREENCHER!#REF!)=0,CONCATENATE(PREENCHER!AK70,#REF!),PREENCHER!#REF!))</f>
        <v>#REF!</v>
      </c>
      <c r="H67" s="55" t="str">
        <f>IF(PREENCHER!G70="","",IF(COUNTIF(PREENCHER!$Y70:$AA70,PREENCHER!G70)=0,CONCATENATE(PREENCHER!AL70,#REF!),PREENCHER!G70))</f>
        <v/>
      </c>
      <c r="I67" s="55" t="str">
        <f>IF(PREENCHER!H70="","",IF(COUNTIF(PREENCHER!$Y70:$AA70,PREENCHER!H70)=0,CONCATENATE(PREENCHER!AM70,#REF!),PREENCHER!H70))</f>
        <v/>
      </c>
      <c r="J67" s="55" t="e">
        <f>IF(#REF!="","",IF(COUNTIF(PREENCHER!$Y70:$AA70,#REF!)=0,CONCATENATE(PREENCHER!AN70,#REF!),#REF!))</f>
        <v>#REF!</v>
      </c>
      <c r="K67" s="55" t="e">
        <f>IF(PREENCHER!#REF!="","",IF(COUNTIF(PREENCHER!$Y70:$AA70,PREENCHER!#REF!)=0,CONCATENATE(PREENCHER!AO70,#REF!),PREENCHER!#REF!))</f>
        <v>#REF!</v>
      </c>
      <c r="L67" s="55" t="e">
        <f>IF(PREENCHER!#REF!="","",IF(COUNTIF(PREENCHER!$Y70:$AA70,PREENCHER!#REF!)=0,CONCATENATE(PREENCHER!AP70,#REF!),PREENCHER!#REF!))</f>
        <v>#REF!</v>
      </c>
      <c r="M67" s="55" t="e">
        <f>IF(PREENCHER!#REF!="","",IF(COUNTIF(PREENCHER!$Y70:$AA70,PREENCHER!#REF!)=0,CONCATENATE(PREENCHER!AQ70,#REF!),PREENCHER!#REF!))</f>
        <v>#REF!</v>
      </c>
      <c r="N67" s="55" t="e">
        <f>IF(PREENCHER!#REF!="","",IF(COUNTIF(PREENCHER!$Y70:$AA70,PREENCHER!#REF!)=0,CONCATENATE(PREENCHER!AR70,#REF!),PREENCHER!#REF!))</f>
        <v>#REF!</v>
      </c>
      <c r="O67" s="22" t="str">
        <f t="shared" si="5"/>
        <v/>
      </c>
      <c r="P67" s="22" t="str">
        <f t="shared" si="6"/>
        <v/>
      </c>
      <c r="Q67" s="56"/>
      <c r="R67" s="16"/>
      <c r="S67" s="22" t="str">
        <f t="shared" si="7"/>
        <v/>
      </c>
      <c r="T67" s="22" t="str">
        <f t="shared" si="8"/>
        <v/>
      </c>
      <c r="U67" s="57" t="str">
        <f t="shared" si="9"/>
        <v/>
      </c>
    </row>
    <row r="68" spans="1:21" ht="15" customHeight="1" x14ac:dyDescent="0.25">
      <c r="A68" s="67" t="s">
        <v>55</v>
      </c>
      <c r="B68" s="67"/>
      <c r="C68" s="67"/>
      <c r="D68" s="67"/>
      <c r="E68" s="67"/>
      <c r="F68" s="67"/>
      <c r="G68" s="67"/>
      <c r="H68" s="67"/>
      <c r="I68" s="67"/>
      <c r="J68" s="67"/>
      <c r="K68" s="67"/>
      <c r="L68" s="67"/>
      <c r="M68" s="67"/>
      <c r="N68" s="67"/>
      <c r="O68" s="67"/>
      <c r="P68" s="24" t="str">
        <f>IF(SUM(P8:P67)=0,"",SUM(P8:P67))</f>
        <v/>
      </c>
      <c r="Q68" s="16"/>
      <c r="R68" s="16"/>
      <c r="S68" s="16"/>
      <c r="T68" s="16"/>
      <c r="U68" s="16"/>
    </row>
  </sheetData>
  <mergeCells count="2">
    <mergeCell ref="S6:U6"/>
    <mergeCell ref="A68:O68"/>
  </mergeCells>
  <pageMargins left="0.78749999999999998" right="0.78749999999999998" top="0.98402777777777795" bottom="0.98402777777777795" header="0.511811023622047" footer="0.511811023622047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6:U68"/>
  <sheetViews>
    <sheetView zoomScaleNormal="100" workbookViewId="0">
      <selection activeCell="A6" sqref="A6"/>
    </sheetView>
  </sheetViews>
  <sheetFormatPr defaultColWidth="8.7109375" defaultRowHeight="15" x14ac:dyDescent="0.25"/>
  <cols>
    <col min="1" max="1" width="5.85546875" customWidth="1"/>
    <col min="2" max="2" width="27.28515625" customWidth="1"/>
    <col min="3" max="4" width="7.5703125" customWidth="1"/>
    <col min="16" max="16" width="11.7109375" customWidth="1"/>
    <col min="17" max="17" width="25.7109375" customWidth="1"/>
    <col min="19" max="19" width="11.7109375" customWidth="1"/>
    <col min="20" max="20" width="12.140625" customWidth="1"/>
    <col min="21" max="21" width="13.5703125" customWidth="1"/>
  </cols>
  <sheetData>
    <row r="6" spans="1:21" x14ac:dyDescent="0.25">
      <c r="S6" s="66" t="s">
        <v>2</v>
      </c>
      <c r="T6" s="66"/>
      <c r="U6" s="66"/>
    </row>
    <row r="7" spans="1:21" ht="60" x14ac:dyDescent="0.25">
      <c r="A7" s="6" t="str">
        <f>PREENCHER!A6</f>
        <v>ITEM</v>
      </c>
      <c r="B7" s="6" t="str">
        <f>PREENCHER!B6</f>
        <v>ESPECIFICAÇÃO</v>
      </c>
      <c r="C7" s="6" t="str">
        <f>PREENCHER!C6</f>
        <v>UN</v>
      </c>
      <c r="D7" s="6" t="str">
        <f>PREENCHER!D6</f>
        <v>QTDE</v>
      </c>
      <c r="E7" s="6" t="e">
        <f>PREENCHER!#REF!</f>
        <v>#REF!</v>
      </c>
      <c r="F7" s="6" t="e">
        <f>PREENCHER!#REF!</f>
        <v>#REF!</v>
      </c>
      <c r="G7" s="6" t="str">
        <f>PREENCHER!E7</f>
        <v>BANCO DE PREÇOS</v>
      </c>
      <c r="H7" s="6" t="e">
        <f>PREENCHER!#REF!</f>
        <v>#REF!</v>
      </c>
      <c r="I7" s="6" t="str">
        <f>PREENCHER!G7</f>
        <v>PESQUISA INTERNET 2</v>
      </c>
      <c r="J7" s="6" t="str">
        <f>PREENCHER!H7</f>
        <v>PESQUISA INTERNET 3</v>
      </c>
      <c r="K7" s="6" t="e">
        <f>PREENCHER!#REF!</f>
        <v>#REF!</v>
      </c>
      <c r="L7" s="6" t="e">
        <f>PREENCHER!#REF!</f>
        <v>#REF!</v>
      </c>
      <c r="M7" s="6" t="e">
        <f>PREENCHER!#REF!</f>
        <v>#REF!</v>
      </c>
      <c r="N7" s="6" t="e">
        <f>PREENCHER!#REF!</f>
        <v>#REF!</v>
      </c>
      <c r="O7" s="6" t="str">
        <f>PREENCHER!I7</f>
        <v>UNITÁRIO</v>
      </c>
      <c r="P7" s="6" t="str">
        <f>PREENCHER!J7</f>
        <v>TOTAL</v>
      </c>
      <c r="Q7" s="6" t="str">
        <f>PREENCHER!K6</f>
        <v>OBSERVAÇÃO</v>
      </c>
      <c r="S7" s="6" t="s">
        <v>23</v>
      </c>
      <c r="T7" s="6" t="s">
        <v>24</v>
      </c>
      <c r="U7" s="6" t="s">
        <v>25</v>
      </c>
    </row>
    <row r="8" spans="1:21" x14ac:dyDescent="0.25">
      <c r="A8" s="54">
        <f>IF(PREENCHER!A8="","",PREENCHER!A8)</f>
        <v>1</v>
      </c>
      <c r="B8" s="54" t="str">
        <f>IF(PREENCHER!B8="","",PREENCHER!B8)</f>
        <v xml:space="preserve">Forno de elétrico de bancada, de 45L a 52L, gabinete externo em aço inoxidável, gabinete interno com revestimento autolimpante, frontal em aço inoxidável, puxador em aço inox, 127V. Potência mínima de 2000W, 3 níveis: 3 Temperatura mínima 50 °C. Temperatura máxima 300 °C. Eficiência energética A. Acessórios incluídos 1 bandeja de migalhas, 1 grelha. GARANTIA MÍNIMA DE 12 MESES, A CONTAR DA DATA DO RECEBIMENTO DEFINITIVO. </v>
      </c>
      <c r="C8" s="54" t="str">
        <f>IF(PREENCHER!C8="","",PREENCHER!C8)</f>
        <v>UN</v>
      </c>
      <c r="D8" s="54">
        <f>IF(PREENCHER!D8="","",PREENCHER!D8)</f>
        <v>3</v>
      </c>
      <c r="E8" s="55" t="e">
        <f>IF(PREENCHER!#REF!="","",IF(COUNTIF(PREENCHER!$Z8:$AB8,PREENCHER!#REF!)=0,CONCATENATE(PREENCHER!AI8,#REF!),PREENCHER!#REF!))</f>
        <v>#REF!</v>
      </c>
      <c r="F8" s="55">
        <f>IF(PREENCHER!E8="","",IF(COUNTIF(PREENCHER!$Z8:$AB8,PREENCHER!E8)=0,CONCATENATE(PREENCHER!AJ8,#REF!),PREENCHER!E8))</f>
        <v>1461.03</v>
      </c>
      <c r="G8" s="55" t="e">
        <f>IF(PREENCHER!#REF!="","",IF(COUNTIF(PREENCHER!$Z8:$AB8,PREENCHER!#REF!)=0,CONCATENATE(PREENCHER!AK8,#REF!),PREENCHER!#REF!))</f>
        <v>#REF!</v>
      </c>
      <c r="H8" s="55" t="e">
        <f>IF(PREENCHER!G8="","",IF(COUNTIF(PREENCHER!$Z8:$AB8,PREENCHER!G8)=0,CONCATENATE(PREENCHER!AL8,#REF!),PREENCHER!G8))</f>
        <v>#REF!</v>
      </c>
      <c r="I8" s="55" t="e">
        <f>IF(PREENCHER!H8="","",IF(COUNTIF(PREENCHER!$Z8:$AB8,PREENCHER!H8)=0,CONCATENATE(PREENCHER!AM8,#REF!),PREENCHER!H8))</f>
        <v>#REF!</v>
      </c>
      <c r="J8" s="55" t="e">
        <f>IF(#REF!="","",IF(COUNTIF(PREENCHER!$Z8:$AB8,#REF!)=0,CONCATENATE(PREENCHER!AN8,#REF!),#REF!))</f>
        <v>#REF!</v>
      </c>
      <c r="K8" s="55" t="e">
        <f>IF(PREENCHER!#REF!="","",IF(COUNTIF(PREENCHER!$Z8:$AB8,PREENCHER!#REF!)=0,CONCATENATE(PREENCHER!AO8,#REF!),PREENCHER!#REF!))</f>
        <v>#REF!</v>
      </c>
      <c r="L8" s="55" t="e">
        <f>IF(PREENCHER!#REF!="","",IF(COUNTIF(PREENCHER!$Z8:$AB8,PREENCHER!#REF!)=0,CONCATENATE(PREENCHER!AP8,#REF!),PREENCHER!#REF!))</f>
        <v>#REF!</v>
      </c>
      <c r="M8" s="55" t="e">
        <f>IF(PREENCHER!#REF!="","",IF(COUNTIF(PREENCHER!$Z8:$AB8,PREENCHER!#REF!)=0,CONCATENATE(PREENCHER!AQ8,#REF!),PREENCHER!#REF!))</f>
        <v>#REF!</v>
      </c>
      <c r="N8" s="55" t="e">
        <f>IF(PREENCHER!#REF!="","",IF(COUNTIF(PREENCHER!$Z8:$AB8,PREENCHER!#REF!)=0,CONCATENATE(PREENCHER!AR8,#REF!),PREENCHER!#REF!))</f>
        <v>#REF!</v>
      </c>
      <c r="O8" s="22" t="str">
        <f t="shared" ref="O8:O39" si="0">IF(ISERROR(ROUND(AVERAGE(E8:N8),2)),"",ROUND(AVERAGE(E8:N8),2))</f>
        <v/>
      </c>
      <c r="P8" s="22" t="str">
        <f t="shared" ref="P8:P39" si="1">IF(ISERROR(ROUND(O8*D8,2)),"",ROUND(O8*D8,2))</f>
        <v/>
      </c>
      <c r="Q8" s="56"/>
      <c r="R8" s="16"/>
      <c r="S8" s="22" t="str">
        <f t="shared" ref="S8:S39" si="2">IF(ISERROR(MEDIAN(E8:N8)),"",MEDIAN(E8:N8))</f>
        <v/>
      </c>
      <c r="T8" s="22" t="str">
        <f t="shared" ref="T8:T39" si="3">IF(ISERROR(STDEV(E8:N8)),"",STDEV(E8:N8))</f>
        <v/>
      </c>
      <c r="U8" s="57" t="str">
        <f t="shared" ref="U8:U39" si="4">IF(ISERROR(T8/O8),"",T8/O8)</f>
        <v/>
      </c>
    </row>
    <row r="9" spans="1:21" x14ac:dyDescent="0.25">
      <c r="A9" s="54" t="str">
        <f>IF(PREENCHER!A12="","",PREENCHER!A12)</f>
        <v/>
      </c>
      <c r="B9" s="54" t="str">
        <f>IF(PREENCHER!B12="","",PREENCHER!B12)</f>
        <v>Freezer vertical, frost free, capacidade total mínima de 228 Litros, 110v, cor branca, porta reversível, painel de controle, congelamento rápido, classificação energética "A". GARANTIA MÍNIMA DE 12 MESES, A CONTAR DA DATA DO RECEBIMENTO DEFINITIVO.</v>
      </c>
      <c r="C9" s="54" t="str">
        <f>IF(PREENCHER!C12="","",PREENCHER!C12)</f>
        <v/>
      </c>
      <c r="D9" s="54" t="str">
        <f>IF(PREENCHER!D12="","",PREENCHER!D12)</f>
        <v/>
      </c>
      <c r="E9" s="55" t="e">
        <f>IF(PREENCHER!#REF!="","",IF(COUNTIF(PREENCHER!$Z12:$AB12,PREENCHER!#REF!)=0,CONCATENATE(PREENCHER!AI12,#REF!),PREENCHER!#REF!))</f>
        <v>#REF!</v>
      </c>
      <c r="F9" s="55" t="str">
        <f>IF(PREENCHER!E12="","",IF(COUNTIF(PREENCHER!$Z12:$AB12,PREENCHER!E12)=0,CONCATENATE(PREENCHER!AJ12,#REF!),PREENCHER!E12))</f>
        <v/>
      </c>
      <c r="G9" s="55" t="e">
        <f>IF(PREENCHER!#REF!="","",IF(COUNTIF(PREENCHER!$Z12:$AB12,PREENCHER!#REF!)=0,CONCATENATE(PREENCHER!AK12,#REF!),PREENCHER!#REF!))</f>
        <v>#REF!</v>
      </c>
      <c r="H9" s="55" t="str">
        <f>IF(PREENCHER!G12="","",IF(COUNTIF(PREENCHER!$Z12:$AB12,PREENCHER!G12)=0,CONCATENATE(PREENCHER!AL12,#REF!),PREENCHER!G12))</f>
        <v/>
      </c>
      <c r="I9" s="55" t="str">
        <f>IF(PREENCHER!H12="","",IF(COUNTIF(PREENCHER!$Z12:$AB12,PREENCHER!H12)=0,CONCATENATE(PREENCHER!AM12,#REF!),PREENCHER!H12))</f>
        <v/>
      </c>
      <c r="J9" s="55" t="e">
        <f>IF(#REF!="","",IF(COUNTIF(PREENCHER!$Z12:$AB12,#REF!)=0,CONCATENATE(PREENCHER!AN12,#REF!),#REF!))</f>
        <v>#REF!</v>
      </c>
      <c r="K9" s="55" t="e">
        <f>IF(PREENCHER!#REF!="","",IF(COUNTIF(PREENCHER!$Z12:$AB12,PREENCHER!#REF!)=0,CONCATENATE(PREENCHER!AO12,#REF!),PREENCHER!#REF!))</f>
        <v>#REF!</v>
      </c>
      <c r="L9" s="55" t="e">
        <f>IF(PREENCHER!#REF!="","",IF(COUNTIF(PREENCHER!$Z12:$AB12,PREENCHER!#REF!)=0,CONCATENATE(PREENCHER!AP12,#REF!),PREENCHER!#REF!))</f>
        <v>#REF!</v>
      </c>
      <c r="M9" s="55" t="e">
        <f>IF(PREENCHER!#REF!="","",IF(COUNTIF(PREENCHER!$Z12:$AB12,PREENCHER!#REF!)=0,CONCATENATE(PREENCHER!AQ12,#REF!),PREENCHER!#REF!))</f>
        <v>#REF!</v>
      </c>
      <c r="N9" s="55" t="e">
        <f>IF(PREENCHER!#REF!="","",IF(COUNTIF(PREENCHER!$Z12:$AB12,PREENCHER!#REF!)=0,CONCATENATE(PREENCHER!AR12,#REF!),PREENCHER!#REF!))</f>
        <v>#REF!</v>
      </c>
      <c r="O9" s="22" t="str">
        <f t="shared" si="0"/>
        <v/>
      </c>
      <c r="P9" s="22" t="str">
        <f t="shared" si="1"/>
        <v/>
      </c>
      <c r="Q9" s="56"/>
      <c r="R9" s="16"/>
      <c r="S9" s="22" t="str">
        <f t="shared" si="2"/>
        <v/>
      </c>
      <c r="T9" s="22" t="str">
        <f t="shared" si="3"/>
        <v/>
      </c>
      <c r="U9" s="57" t="str">
        <f t="shared" si="4"/>
        <v/>
      </c>
    </row>
    <row r="10" spans="1:21" x14ac:dyDescent="0.25">
      <c r="A10" s="54" t="str">
        <f>IF(PREENCHER!A13="","",PREENCHER!A13)</f>
        <v/>
      </c>
      <c r="B10" s="54" t="str">
        <f>IF(PREENCHER!B13="","",PREENCHER!B13)</f>
        <v>Máquina de lavar roupa. Tipo: tanquinho automático, capacidade mínima de 10 KG, painel mecânico, com 6 programas de lavagem, 127V.  GARANTIA MÍNIMA DE 12 MESES, A CONTAR DA DATA DO RECEBIMENTO DEFINITIVO.</v>
      </c>
      <c r="C10" s="54" t="str">
        <f>IF(PREENCHER!C13="","",PREENCHER!C13)</f>
        <v/>
      </c>
      <c r="D10" s="54" t="str">
        <f>IF(PREENCHER!D13="","",PREENCHER!D13)</f>
        <v/>
      </c>
      <c r="E10" s="55" t="e">
        <f>IF(PREENCHER!#REF!="","",IF(COUNTIF(PREENCHER!$Z13:$AB13,PREENCHER!#REF!)=0,CONCATENATE(PREENCHER!AI13,#REF!),PREENCHER!#REF!))</f>
        <v>#REF!</v>
      </c>
      <c r="F10" s="55" t="str">
        <f>IF(PREENCHER!E13="","",IF(COUNTIF(PREENCHER!$Z13:$AB13,PREENCHER!E13)=0,CONCATENATE(PREENCHER!AJ13,#REF!),PREENCHER!E13))</f>
        <v/>
      </c>
      <c r="G10" s="55" t="e">
        <f>IF(PREENCHER!#REF!="","",IF(COUNTIF(PREENCHER!$Z13:$AB13,PREENCHER!#REF!)=0,CONCATENATE(PREENCHER!AK13,#REF!),PREENCHER!#REF!))</f>
        <v>#REF!</v>
      </c>
      <c r="H10" s="55" t="str">
        <f>IF(PREENCHER!G13="","",IF(COUNTIF(PREENCHER!$Z13:$AB13,PREENCHER!G13)=0,CONCATENATE(PREENCHER!AL13,#REF!),PREENCHER!G13))</f>
        <v/>
      </c>
      <c r="I10" s="55" t="str">
        <f>IF(PREENCHER!H13="","",IF(COUNTIF(PREENCHER!$Z13:$AB13,PREENCHER!H13)=0,CONCATENATE(PREENCHER!AM13,#REF!),PREENCHER!H13))</f>
        <v/>
      </c>
      <c r="J10" s="55" t="e">
        <f>IF(#REF!="","",IF(COUNTIF(PREENCHER!$Z13:$AB13,#REF!)=0,CONCATENATE(PREENCHER!AN13,#REF!),#REF!))</f>
        <v>#REF!</v>
      </c>
      <c r="K10" s="55" t="e">
        <f>IF(PREENCHER!#REF!="","",IF(COUNTIF(PREENCHER!$Z13:$AB13,PREENCHER!#REF!)=0,CONCATENATE(PREENCHER!AO13,#REF!),PREENCHER!#REF!))</f>
        <v>#REF!</v>
      </c>
      <c r="L10" s="55" t="e">
        <f>IF(PREENCHER!#REF!="","",IF(COUNTIF(PREENCHER!$Z13:$AB13,PREENCHER!#REF!)=0,CONCATENATE(PREENCHER!AP13,#REF!),PREENCHER!#REF!))</f>
        <v>#REF!</v>
      </c>
      <c r="M10" s="55" t="e">
        <f>IF(PREENCHER!#REF!="","",IF(COUNTIF(PREENCHER!$Z13:$AB13,PREENCHER!#REF!)=0,CONCATENATE(PREENCHER!AQ13,#REF!),PREENCHER!#REF!))</f>
        <v>#REF!</v>
      </c>
      <c r="N10" s="55" t="e">
        <f>IF(PREENCHER!#REF!="","",IF(COUNTIF(PREENCHER!$Z13:$AB13,PREENCHER!#REF!)=0,CONCATENATE(PREENCHER!AR13,#REF!),PREENCHER!#REF!))</f>
        <v>#REF!</v>
      </c>
      <c r="O10" s="22" t="str">
        <f t="shared" si="0"/>
        <v/>
      </c>
      <c r="P10" s="22" t="str">
        <f t="shared" si="1"/>
        <v/>
      </c>
      <c r="Q10" s="56"/>
      <c r="R10" s="16"/>
      <c r="S10" s="22" t="str">
        <f t="shared" si="2"/>
        <v/>
      </c>
      <c r="T10" s="22" t="str">
        <f t="shared" si="3"/>
        <v/>
      </c>
      <c r="U10" s="57" t="str">
        <f t="shared" si="4"/>
        <v/>
      </c>
    </row>
    <row r="11" spans="1:21" x14ac:dyDescent="0.25">
      <c r="A11" s="54" t="str">
        <f>IF(PREENCHER!A14="","",PREENCHER!A14)</f>
        <v/>
      </c>
      <c r="B11" s="54" t="str">
        <f>IF(PREENCHER!B14="","",PREENCHER!B14)</f>
        <v xml:space="preserve">Forno de bancada elétrico, Inox 46L aço inoxidável, 127V. Características gerais: Especificações: Potência de 2400 W, 3 níveis: 3 Temperatura mínima 50 °C. Temperatura máxima 300 °C. Eficiência energética A. Acessórios incluídos 1 bandeja de migalhas, 1 grelha Peso e dimensões Largura 49 cm Profundidade 49 cm Altura 41.5 cm. GARANTIA MÍNIMA DE 12 MESES, A CONTAR DA DATA DO RECEBIMENTO DEFINITIVO. </v>
      </c>
      <c r="C11" s="54" t="str">
        <f>IF(PREENCHER!C14="","",PREENCHER!C14)</f>
        <v/>
      </c>
      <c r="D11" s="54" t="str">
        <f>IF(PREENCHER!D14="","",PREENCHER!D14)</f>
        <v/>
      </c>
      <c r="E11" s="55" t="e">
        <f>IF(PREENCHER!#REF!="","",IF(COUNTIF(PREENCHER!$Z14:$AB14,PREENCHER!#REF!)=0,CONCATENATE(PREENCHER!AI14,#REF!),PREENCHER!#REF!))</f>
        <v>#REF!</v>
      </c>
      <c r="F11" s="55" t="str">
        <f>IF(PREENCHER!E14="","",IF(COUNTIF(PREENCHER!$Z14:$AB14,PREENCHER!E14)=0,CONCATENATE(PREENCHER!AJ14,#REF!),PREENCHER!E14))</f>
        <v/>
      </c>
      <c r="G11" s="55" t="e">
        <f>IF(PREENCHER!#REF!="","",IF(COUNTIF(PREENCHER!$Z14:$AB14,PREENCHER!#REF!)=0,CONCATENATE(PREENCHER!AK14,#REF!),PREENCHER!#REF!))</f>
        <v>#REF!</v>
      </c>
      <c r="H11" s="55" t="str">
        <f>IF(PREENCHER!G14="","",IF(COUNTIF(PREENCHER!$Z14:$AB14,PREENCHER!G14)=0,CONCATENATE(PREENCHER!AL14,#REF!),PREENCHER!G14))</f>
        <v/>
      </c>
      <c r="I11" s="55" t="str">
        <f>IF(PREENCHER!H14="","",IF(COUNTIF(PREENCHER!$Z14:$AB14,PREENCHER!H14)=0,CONCATENATE(PREENCHER!AM14,#REF!),PREENCHER!H14))</f>
        <v/>
      </c>
      <c r="J11" s="55" t="e">
        <f>IF(#REF!="","",IF(COUNTIF(PREENCHER!$Z14:$AB14,#REF!)=0,CONCATENATE(PREENCHER!AN14,#REF!),#REF!))</f>
        <v>#REF!</v>
      </c>
      <c r="K11" s="55" t="e">
        <f>IF(PREENCHER!#REF!="","",IF(COUNTIF(PREENCHER!$Z14:$AB14,PREENCHER!#REF!)=0,CONCATENATE(PREENCHER!AO14,#REF!),PREENCHER!#REF!))</f>
        <v>#REF!</v>
      </c>
      <c r="L11" s="55" t="e">
        <f>IF(PREENCHER!#REF!="","",IF(COUNTIF(PREENCHER!$Z14:$AB14,PREENCHER!#REF!)=0,CONCATENATE(PREENCHER!AP14,#REF!),PREENCHER!#REF!))</f>
        <v>#REF!</v>
      </c>
      <c r="M11" s="55" t="e">
        <f>IF(PREENCHER!#REF!="","",IF(COUNTIF(PREENCHER!$Z14:$AB14,PREENCHER!#REF!)=0,CONCATENATE(PREENCHER!AQ14,#REF!),PREENCHER!#REF!))</f>
        <v>#REF!</v>
      </c>
      <c r="N11" s="55" t="e">
        <f>IF(PREENCHER!#REF!="","",IF(COUNTIF(PREENCHER!$Z14:$AB14,PREENCHER!#REF!)=0,CONCATENATE(PREENCHER!AR14,#REF!),PREENCHER!#REF!))</f>
        <v>#REF!</v>
      </c>
      <c r="O11" s="22" t="str">
        <f t="shared" si="0"/>
        <v/>
      </c>
      <c r="P11" s="22" t="str">
        <f t="shared" si="1"/>
        <v/>
      </c>
      <c r="Q11" s="56"/>
      <c r="R11" s="16"/>
      <c r="S11" s="22" t="str">
        <f t="shared" si="2"/>
        <v/>
      </c>
      <c r="T11" s="22" t="str">
        <f t="shared" si="3"/>
        <v/>
      </c>
      <c r="U11" s="57" t="str">
        <f t="shared" si="4"/>
        <v/>
      </c>
    </row>
    <row r="12" spans="1:21" x14ac:dyDescent="0.25">
      <c r="A12" s="54" t="str">
        <f>IF(PREENCHER!A15="","",PREENCHER!A15)</f>
        <v/>
      </c>
      <c r="B12" s="54" t="str">
        <f>IF(PREENCHER!B15="","",PREENCHER!B15)</f>
        <v>Freezer vertical, frost free, capacidade total mínima de 228 Litros, 110v, cor branca, porta reversível, painel de controle, congelamento rápido, classificação energética "A". GARANTIA MÍNIMA DE 12 MESES, A CONTAR DA DATA DO RECEBIMENTO DEFINITIVO.</v>
      </c>
      <c r="C12" s="54" t="str">
        <f>IF(PREENCHER!C15="","",PREENCHER!C15)</f>
        <v/>
      </c>
      <c r="D12" s="54" t="str">
        <f>IF(PREENCHER!D15="","",PREENCHER!D15)</f>
        <v/>
      </c>
      <c r="E12" s="55" t="e">
        <f>IF(PREENCHER!#REF!="","",IF(COUNTIF(PREENCHER!$Z15:$AB15,PREENCHER!#REF!)=0,CONCATENATE(PREENCHER!AI15,#REF!),PREENCHER!#REF!))</f>
        <v>#REF!</v>
      </c>
      <c r="F12" s="55" t="str">
        <f>IF(PREENCHER!E15="","",IF(COUNTIF(PREENCHER!$Z15:$AB15,PREENCHER!E15)=0,CONCATENATE(PREENCHER!AJ15,#REF!),PREENCHER!E15))</f>
        <v/>
      </c>
      <c r="G12" s="55" t="e">
        <f>IF(PREENCHER!#REF!="","",IF(COUNTIF(PREENCHER!$Z15:$AB15,PREENCHER!#REF!)=0,CONCATENATE(PREENCHER!AK15,#REF!),PREENCHER!#REF!))</f>
        <v>#REF!</v>
      </c>
      <c r="H12" s="55" t="str">
        <f>IF(PREENCHER!G15="","",IF(COUNTIF(PREENCHER!$Z15:$AB15,PREENCHER!G15)=0,CONCATENATE(PREENCHER!AL15,#REF!),PREENCHER!G15))</f>
        <v/>
      </c>
      <c r="I12" s="55" t="str">
        <f>IF(PREENCHER!H15="","",IF(COUNTIF(PREENCHER!$Z15:$AB15,PREENCHER!H15)=0,CONCATENATE(PREENCHER!AM15,#REF!),PREENCHER!H15))</f>
        <v/>
      </c>
      <c r="J12" s="55" t="e">
        <f>IF(#REF!="","",IF(COUNTIF(PREENCHER!$Z15:$AB15,#REF!)=0,CONCATENATE(PREENCHER!AN15,#REF!),#REF!))</f>
        <v>#REF!</v>
      </c>
      <c r="K12" s="55" t="e">
        <f>IF(PREENCHER!#REF!="","",IF(COUNTIF(PREENCHER!$Z15:$AB15,PREENCHER!#REF!)=0,CONCATENATE(PREENCHER!AO15,#REF!),PREENCHER!#REF!))</f>
        <v>#REF!</v>
      </c>
      <c r="L12" s="55" t="e">
        <f>IF(PREENCHER!#REF!="","",IF(COUNTIF(PREENCHER!$Z15:$AB15,PREENCHER!#REF!)=0,CONCATENATE(PREENCHER!AP15,#REF!),PREENCHER!#REF!))</f>
        <v>#REF!</v>
      </c>
      <c r="M12" s="55" t="e">
        <f>IF(PREENCHER!#REF!="","",IF(COUNTIF(PREENCHER!$Z15:$AB15,PREENCHER!#REF!)=0,CONCATENATE(PREENCHER!AQ15,#REF!),PREENCHER!#REF!))</f>
        <v>#REF!</v>
      </c>
      <c r="N12" s="55" t="e">
        <f>IF(PREENCHER!#REF!="","",IF(COUNTIF(PREENCHER!$Z15:$AB15,PREENCHER!#REF!)=0,CONCATENATE(PREENCHER!AR15,#REF!),PREENCHER!#REF!))</f>
        <v>#REF!</v>
      </c>
      <c r="O12" s="22" t="str">
        <f t="shared" si="0"/>
        <v/>
      </c>
      <c r="P12" s="22" t="str">
        <f t="shared" si="1"/>
        <v/>
      </c>
      <c r="Q12" s="56"/>
      <c r="R12" s="16"/>
      <c r="S12" s="22" t="str">
        <f t="shared" si="2"/>
        <v/>
      </c>
      <c r="T12" s="22" t="str">
        <f t="shared" si="3"/>
        <v/>
      </c>
      <c r="U12" s="57" t="str">
        <f t="shared" si="4"/>
        <v/>
      </c>
    </row>
    <row r="13" spans="1:21" x14ac:dyDescent="0.25">
      <c r="A13" s="54" t="str">
        <f>IF(PREENCHER!A16="","",PREENCHER!A16)</f>
        <v/>
      </c>
      <c r="B13" s="54" t="str">
        <f>IF(PREENCHER!B16="","",PREENCHER!B16)</f>
        <v>Máquina de lavar roupa. Tipo: tanquinho automático, capacidade mínima de 10 KG, painel mecânico, com 6 programas de lavagem, 127V.  GARANTIA MÍNIMA DE 12 MESES, A CONTAR DA DATA DO RECEBIMENTO DEFINITIVO.</v>
      </c>
      <c r="C13" s="54" t="str">
        <f>IF(PREENCHER!C16="","",PREENCHER!C16)</f>
        <v/>
      </c>
      <c r="D13" s="54" t="str">
        <f>IF(PREENCHER!D16="","",PREENCHER!D16)</f>
        <v/>
      </c>
      <c r="E13" s="55" t="e">
        <f>IF(PREENCHER!#REF!="","",IF(COUNTIF(PREENCHER!$Z16:$AB16,PREENCHER!#REF!)=0,CONCATENATE(PREENCHER!AI16,#REF!),PREENCHER!#REF!))</f>
        <v>#REF!</v>
      </c>
      <c r="F13" s="55" t="str">
        <f>IF(PREENCHER!E16="","",IF(COUNTIF(PREENCHER!$Z16:$AB16,PREENCHER!E16)=0,CONCATENATE(PREENCHER!AJ16,#REF!),PREENCHER!E16))</f>
        <v/>
      </c>
      <c r="G13" s="55" t="e">
        <f>IF(PREENCHER!#REF!="","",IF(COUNTIF(PREENCHER!$Z16:$AB16,PREENCHER!#REF!)=0,CONCATENATE(PREENCHER!AK16,#REF!),PREENCHER!#REF!))</f>
        <v>#REF!</v>
      </c>
      <c r="H13" s="55" t="str">
        <f>IF(PREENCHER!G16="","",IF(COUNTIF(PREENCHER!$Z16:$AB16,PREENCHER!G16)=0,CONCATENATE(PREENCHER!AL16,#REF!),PREENCHER!G16))</f>
        <v/>
      </c>
      <c r="I13" s="55" t="str">
        <f>IF(PREENCHER!H16="","",IF(COUNTIF(PREENCHER!$Z16:$AB16,PREENCHER!H16)=0,CONCATENATE(PREENCHER!AM16,#REF!),PREENCHER!H16))</f>
        <v/>
      </c>
      <c r="J13" s="55" t="e">
        <f>IF(#REF!="","",IF(COUNTIF(PREENCHER!$Z16:$AB16,#REF!)=0,CONCATENATE(PREENCHER!AN16,#REF!),#REF!))</f>
        <v>#REF!</v>
      </c>
      <c r="K13" s="55" t="e">
        <f>IF(PREENCHER!#REF!="","",IF(COUNTIF(PREENCHER!$Z16:$AB16,PREENCHER!#REF!)=0,CONCATENATE(PREENCHER!AO16,#REF!),PREENCHER!#REF!))</f>
        <v>#REF!</v>
      </c>
      <c r="L13" s="55" t="e">
        <f>IF(PREENCHER!#REF!="","",IF(COUNTIF(PREENCHER!$Z16:$AB16,PREENCHER!#REF!)=0,CONCATENATE(PREENCHER!AP16,#REF!),PREENCHER!#REF!))</f>
        <v>#REF!</v>
      </c>
      <c r="M13" s="55" t="e">
        <f>IF(PREENCHER!#REF!="","",IF(COUNTIF(PREENCHER!$Z16:$AB16,PREENCHER!#REF!)=0,CONCATENATE(PREENCHER!AQ16,#REF!),PREENCHER!#REF!))</f>
        <v>#REF!</v>
      </c>
      <c r="N13" s="55" t="e">
        <f>IF(PREENCHER!#REF!="","",IF(COUNTIF(PREENCHER!$Z16:$AB16,PREENCHER!#REF!)=0,CONCATENATE(PREENCHER!AR16,#REF!),PREENCHER!#REF!))</f>
        <v>#REF!</v>
      </c>
      <c r="O13" s="22" t="str">
        <f t="shared" si="0"/>
        <v/>
      </c>
      <c r="P13" s="22" t="str">
        <f t="shared" si="1"/>
        <v/>
      </c>
      <c r="Q13" s="56"/>
      <c r="R13" s="16"/>
      <c r="S13" s="22" t="str">
        <f t="shared" si="2"/>
        <v/>
      </c>
      <c r="T13" s="22" t="str">
        <f t="shared" si="3"/>
        <v/>
      </c>
      <c r="U13" s="57" t="str">
        <f t="shared" si="4"/>
        <v/>
      </c>
    </row>
    <row r="14" spans="1:21" x14ac:dyDescent="0.25">
      <c r="A14" s="54" t="str">
        <f>IF(PREENCHER!A17="","",PREENCHER!A17)</f>
        <v/>
      </c>
      <c r="B14" s="54" t="str">
        <f>IF(PREENCHER!B17="","",PREENCHER!B17)</f>
        <v xml:space="preserve">Forno de bancada elétrico, Inox 46L aço inoxidável, 127V. Características gerais: Especificações: Potência de 2400 W, 3 níveis: 3 Temperatura mínima 50 °C. Temperatura máxima 300 °C. Eficiência energética A. Acessórios incluídos 1 bandeja de migalhas, 1 grelha Peso e dimensões Largura 49 cm Profundidade 49 cm Altura 41.5 cm. GARANTIA MÍNIMA DE 12 MESES, A CONTAR DA DATA DO RECEBIMENTO DEFINITIVO. </v>
      </c>
      <c r="C14" s="54" t="str">
        <f>IF(PREENCHER!C17="","",PREENCHER!C17)</f>
        <v/>
      </c>
      <c r="D14" s="54" t="str">
        <f>IF(PREENCHER!D17="","",PREENCHER!D17)</f>
        <v/>
      </c>
      <c r="E14" s="55" t="e">
        <f>IF(PREENCHER!#REF!="","",IF(COUNTIF(PREENCHER!$Z17:$AB17,PREENCHER!#REF!)=0,CONCATENATE(PREENCHER!AI17,#REF!),PREENCHER!#REF!))</f>
        <v>#REF!</v>
      </c>
      <c r="F14" s="55" t="str">
        <f>IF(PREENCHER!E17="","",IF(COUNTIF(PREENCHER!$Z17:$AB17,PREENCHER!E17)=0,CONCATENATE(PREENCHER!AJ17,#REF!),PREENCHER!E17))</f>
        <v/>
      </c>
      <c r="G14" s="55" t="e">
        <f>IF(PREENCHER!#REF!="","",IF(COUNTIF(PREENCHER!$Z17:$AB17,PREENCHER!#REF!)=0,CONCATENATE(PREENCHER!AK17,#REF!),PREENCHER!#REF!))</f>
        <v>#REF!</v>
      </c>
      <c r="H14" s="55" t="str">
        <f>IF(PREENCHER!G17="","",IF(COUNTIF(PREENCHER!$Z17:$AB17,PREENCHER!G17)=0,CONCATENATE(PREENCHER!AL17,#REF!),PREENCHER!G17))</f>
        <v/>
      </c>
      <c r="I14" s="55" t="str">
        <f>IF(PREENCHER!H17="","",IF(COUNTIF(PREENCHER!$Z17:$AB17,PREENCHER!H17)=0,CONCATENATE(PREENCHER!AM17,#REF!),PREENCHER!H17))</f>
        <v/>
      </c>
      <c r="J14" s="55" t="e">
        <f>IF(#REF!="","",IF(COUNTIF(PREENCHER!$Z17:$AB17,#REF!)=0,CONCATENATE(PREENCHER!AN17,#REF!),#REF!))</f>
        <v>#REF!</v>
      </c>
      <c r="K14" s="55" t="e">
        <f>IF(PREENCHER!#REF!="","",IF(COUNTIF(PREENCHER!$Z17:$AB17,PREENCHER!#REF!)=0,CONCATENATE(PREENCHER!AO17,#REF!),PREENCHER!#REF!))</f>
        <v>#REF!</v>
      </c>
      <c r="L14" s="55" t="e">
        <f>IF(PREENCHER!#REF!="","",IF(COUNTIF(PREENCHER!$Z17:$AB17,PREENCHER!#REF!)=0,CONCATENATE(PREENCHER!AP17,#REF!),PREENCHER!#REF!))</f>
        <v>#REF!</v>
      </c>
      <c r="M14" s="55" t="e">
        <f>IF(PREENCHER!#REF!="","",IF(COUNTIF(PREENCHER!$Z17:$AB17,PREENCHER!#REF!)=0,CONCATENATE(PREENCHER!AQ17,#REF!),PREENCHER!#REF!))</f>
        <v>#REF!</v>
      </c>
      <c r="N14" s="55" t="e">
        <f>IF(PREENCHER!#REF!="","",IF(COUNTIF(PREENCHER!$Z17:$AB17,PREENCHER!#REF!)=0,CONCATENATE(PREENCHER!AR17,#REF!),PREENCHER!#REF!))</f>
        <v>#REF!</v>
      </c>
      <c r="O14" s="22" t="str">
        <f t="shared" si="0"/>
        <v/>
      </c>
      <c r="P14" s="22" t="str">
        <f t="shared" si="1"/>
        <v/>
      </c>
      <c r="Q14" s="56"/>
      <c r="R14" s="16"/>
      <c r="S14" s="22" t="str">
        <f t="shared" si="2"/>
        <v/>
      </c>
      <c r="T14" s="22" t="str">
        <f t="shared" si="3"/>
        <v/>
      </c>
      <c r="U14" s="57" t="str">
        <f t="shared" si="4"/>
        <v/>
      </c>
    </row>
    <row r="15" spans="1:21" x14ac:dyDescent="0.25">
      <c r="A15" s="54" t="str">
        <f>IF(PREENCHER!A18="","",PREENCHER!A18)</f>
        <v/>
      </c>
      <c r="B15" s="54" t="str">
        <f>IF(PREENCHER!B18="","",PREENCHER!B18)</f>
        <v>Freezer vertical, frost free, capacidade total mínima de 228 Litros, 110v, cor branca, porta reversível, painel de controle, congelamento rápido, classificação energética "A". GARANTIA MÍNIMA DE 12 MESES, A CONTAR DA DATA DO RECEBIMENTO DEFINITIVO.</v>
      </c>
      <c r="C15" s="54" t="str">
        <f>IF(PREENCHER!C18="","",PREENCHER!C18)</f>
        <v/>
      </c>
      <c r="D15" s="54" t="str">
        <f>IF(PREENCHER!D18="","",PREENCHER!D18)</f>
        <v/>
      </c>
      <c r="E15" s="55" t="e">
        <f>IF(PREENCHER!#REF!="","",IF(COUNTIF(PREENCHER!$Z18:$AB18,PREENCHER!#REF!)=0,CONCATENATE(PREENCHER!AI18,#REF!),PREENCHER!#REF!))</f>
        <v>#REF!</v>
      </c>
      <c r="F15" s="55" t="str">
        <f>IF(PREENCHER!E18="","",IF(COUNTIF(PREENCHER!$Z18:$AB18,PREENCHER!E18)=0,CONCATENATE(PREENCHER!AJ18,#REF!),PREENCHER!E18))</f>
        <v/>
      </c>
      <c r="G15" s="55" t="e">
        <f>IF(PREENCHER!#REF!="","",IF(COUNTIF(PREENCHER!$Z18:$AB18,PREENCHER!#REF!)=0,CONCATENATE(PREENCHER!AK18,#REF!),PREENCHER!#REF!))</f>
        <v>#REF!</v>
      </c>
      <c r="H15" s="55" t="str">
        <f>IF(PREENCHER!G18="","",IF(COUNTIF(PREENCHER!$Z18:$AB18,PREENCHER!G18)=0,CONCATENATE(PREENCHER!AL18,#REF!),PREENCHER!G18))</f>
        <v/>
      </c>
      <c r="I15" s="55" t="str">
        <f>IF(PREENCHER!H18="","",IF(COUNTIF(PREENCHER!$Z18:$AB18,PREENCHER!H18)=0,CONCATENATE(PREENCHER!AM18,#REF!),PREENCHER!H18))</f>
        <v/>
      </c>
      <c r="J15" s="55" t="e">
        <f>IF(#REF!="","",IF(COUNTIF(PREENCHER!$Z18:$AB18,#REF!)=0,CONCATENATE(PREENCHER!AN18,#REF!),#REF!))</f>
        <v>#REF!</v>
      </c>
      <c r="K15" s="55" t="e">
        <f>IF(PREENCHER!#REF!="","",IF(COUNTIF(PREENCHER!$Z18:$AB18,PREENCHER!#REF!)=0,CONCATENATE(PREENCHER!AO18,#REF!),PREENCHER!#REF!))</f>
        <v>#REF!</v>
      </c>
      <c r="L15" s="55" t="e">
        <f>IF(PREENCHER!#REF!="","",IF(COUNTIF(PREENCHER!$Z18:$AB18,PREENCHER!#REF!)=0,CONCATENATE(PREENCHER!AP18,#REF!),PREENCHER!#REF!))</f>
        <v>#REF!</v>
      </c>
      <c r="M15" s="55" t="e">
        <f>IF(PREENCHER!#REF!="","",IF(COUNTIF(PREENCHER!$Z18:$AB18,PREENCHER!#REF!)=0,CONCATENATE(PREENCHER!AQ18,#REF!),PREENCHER!#REF!))</f>
        <v>#REF!</v>
      </c>
      <c r="N15" s="55" t="e">
        <f>IF(PREENCHER!#REF!="","",IF(COUNTIF(PREENCHER!$Z18:$AB18,PREENCHER!#REF!)=0,CONCATENATE(PREENCHER!AR18,#REF!),PREENCHER!#REF!))</f>
        <v>#REF!</v>
      </c>
      <c r="O15" s="22" t="str">
        <f t="shared" si="0"/>
        <v/>
      </c>
      <c r="P15" s="22" t="str">
        <f t="shared" si="1"/>
        <v/>
      </c>
      <c r="Q15" s="56"/>
      <c r="R15" s="16"/>
      <c r="S15" s="22" t="str">
        <f t="shared" si="2"/>
        <v/>
      </c>
      <c r="T15" s="22" t="str">
        <f t="shared" si="3"/>
        <v/>
      </c>
      <c r="U15" s="57" t="str">
        <f t="shared" si="4"/>
        <v/>
      </c>
    </row>
    <row r="16" spans="1:21" x14ac:dyDescent="0.25">
      <c r="A16" s="54" t="str">
        <f>IF(PREENCHER!A19="","",PREENCHER!A19)</f>
        <v/>
      </c>
      <c r="B16" s="54" t="str">
        <f>IF(PREENCHER!B19="","",PREENCHER!B19)</f>
        <v>Máquina de lavar roupa. Tipo: tanquinho automático, capacidade mínima de 10 KG, painel mecânico, com 6 programas de lavagem, 127V.  GARANTIA MÍNIMA DE 12 MESES, A CONTAR DA DATA DO RECEBIMENTO DEFINITIVO.</v>
      </c>
      <c r="C16" s="54" t="str">
        <f>IF(PREENCHER!C19="","",PREENCHER!C19)</f>
        <v/>
      </c>
      <c r="D16" s="54" t="str">
        <f>IF(PREENCHER!D19="","",PREENCHER!D19)</f>
        <v/>
      </c>
      <c r="E16" s="55" t="e">
        <f>IF(PREENCHER!#REF!="","",IF(COUNTIF(PREENCHER!$Z19:$AB19,PREENCHER!#REF!)=0,CONCATENATE(PREENCHER!AI19,#REF!),PREENCHER!#REF!))</f>
        <v>#REF!</v>
      </c>
      <c r="F16" s="55" t="str">
        <f>IF(PREENCHER!E19="","",IF(COUNTIF(PREENCHER!$Z19:$AB19,PREENCHER!E19)=0,CONCATENATE(PREENCHER!AJ19,#REF!),PREENCHER!E19))</f>
        <v/>
      </c>
      <c r="G16" s="55" t="e">
        <f>IF(PREENCHER!#REF!="","",IF(COUNTIF(PREENCHER!$Z19:$AB19,PREENCHER!#REF!)=0,CONCATENATE(PREENCHER!AK19,#REF!),PREENCHER!#REF!))</f>
        <v>#REF!</v>
      </c>
      <c r="H16" s="55" t="str">
        <f>IF(PREENCHER!G19="","",IF(COUNTIF(PREENCHER!$Z19:$AB19,PREENCHER!G19)=0,CONCATENATE(PREENCHER!AL19,#REF!),PREENCHER!G19))</f>
        <v/>
      </c>
      <c r="I16" s="55" t="str">
        <f>IF(PREENCHER!H19="","",IF(COUNTIF(PREENCHER!$Z19:$AB19,PREENCHER!H19)=0,CONCATENATE(PREENCHER!AM19,#REF!),PREENCHER!H19))</f>
        <v/>
      </c>
      <c r="J16" s="55" t="e">
        <f>IF(#REF!="","",IF(COUNTIF(PREENCHER!$Z19:$AB19,#REF!)=0,CONCATENATE(PREENCHER!AN19,#REF!),#REF!))</f>
        <v>#REF!</v>
      </c>
      <c r="K16" s="55" t="e">
        <f>IF(PREENCHER!#REF!="","",IF(COUNTIF(PREENCHER!$Z19:$AB19,PREENCHER!#REF!)=0,CONCATENATE(PREENCHER!AO19,#REF!),PREENCHER!#REF!))</f>
        <v>#REF!</v>
      </c>
      <c r="L16" s="55" t="e">
        <f>IF(PREENCHER!#REF!="","",IF(COUNTIF(PREENCHER!$Z19:$AB19,PREENCHER!#REF!)=0,CONCATENATE(PREENCHER!AP19,#REF!),PREENCHER!#REF!))</f>
        <v>#REF!</v>
      </c>
      <c r="M16" s="55" t="e">
        <f>IF(PREENCHER!#REF!="","",IF(COUNTIF(PREENCHER!$Z19:$AB19,PREENCHER!#REF!)=0,CONCATENATE(PREENCHER!AQ19,#REF!),PREENCHER!#REF!))</f>
        <v>#REF!</v>
      </c>
      <c r="N16" s="55" t="e">
        <f>IF(PREENCHER!#REF!="","",IF(COUNTIF(PREENCHER!$Z19:$AB19,PREENCHER!#REF!)=0,CONCATENATE(PREENCHER!AR19,#REF!),PREENCHER!#REF!))</f>
        <v>#REF!</v>
      </c>
      <c r="O16" s="22" t="str">
        <f t="shared" si="0"/>
        <v/>
      </c>
      <c r="P16" s="22" t="str">
        <f t="shared" si="1"/>
        <v/>
      </c>
      <c r="Q16" s="56"/>
      <c r="R16" s="16"/>
      <c r="S16" s="22" t="str">
        <f t="shared" si="2"/>
        <v/>
      </c>
      <c r="T16" s="22" t="str">
        <f t="shared" si="3"/>
        <v/>
      </c>
      <c r="U16" s="57" t="str">
        <f t="shared" si="4"/>
        <v/>
      </c>
    </row>
    <row r="17" spans="1:21" x14ac:dyDescent="0.25">
      <c r="A17" s="54" t="str">
        <f>IF(PREENCHER!A20="","",PREENCHER!A20)</f>
        <v/>
      </c>
      <c r="B17" s="54" t="str">
        <f>IF(PREENCHER!B20="","",PREENCHER!B20)</f>
        <v xml:space="preserve">Forno de bancada elétrico, Inox 46L aço inoxidável, 127V. Características gerais: Especificações: Potência de 2400 W, 3 níveis: 3 Temperatura mínima 50 °C. Temperatura máxima 300 °C. Eficiência energética A. Acessórios incluídos 1 bandeja de migalhas, 1 grelha Peso e dimensões Largura 49 cm Profundidade 49 cm Altura 41.5 cm. GARANTIA MÍNIMA DE 12 MESES, A CONTAR DA DATA DO RECEBIMENTO DEFINITIVO. </v>
      </c>
      <c r="C17" s="54" t="str">
        <f>IF(PREENCHER!C20="","",PREENCHER!C20)</f>
        <v/>
      </c>
      <c r="D17" s="54" t="str">
        <f>IF(PREENCHER!D20="","",PREENCHER!D20)</f>
        <v/>
      </c>
      <c r="E17" s="55" t="e">
        <f>IF(PREENCHER!#REF!="","",IF(COUNTIF(PREENCHER!$Z20:$AB20,PREENCHER!#REF!)=0,CONCATENATE(PREENCHER!AI20,#REF!),PREENCHER!#REF!))</f>
        <v>#REF!</v>
      </c>
      <c r="F17" s="55" t="str">
        <f>IF(PREENCHER!E20="","",IF(COUNTIF(PREENCHER!$Z20:$AB20,PREENCHER!E20)=0,CONCATENATE(PREENCHER!AJ20,#REF!),PREENCHER!E20))</f>
        <v/>
      </c>
      <c r="G17" s="55" t="e">
        <f>IF(PREENCHER!#REF!="","",IF(COUNTIF(PREENCHER!$Z20:$AB20,PREENCHER!#REF!)=0,CONCATENATE(PREENCHER!AK20,#REF!),PREENCHER!#REF!))</f>
        <v>#REF!</v>
      </c>
      <c r="H17" s="55" t="str">
        <f>IF(PREENCHER!G20="","",IF(COUNTIF(PREENCHER!$Z20:$AB20,PREENCHER!G20)=0,CONCATENATE(PREENCHER!AL20,#REF!),PREENCHER!G20))</f>
        <v/>
      </c>
      <c r="I17" s="55" t="str">
        <f>IF(PREENCHER!H20="","",IF(COUNTIF(PREENCHER!$Z20:$AB20,PREENCHER!H20)=0,CONCATENATE(PREENCHER!AM20,#REF!),PREENCHER!H20))</f>
        <v/>
      </c>
      <c r="J17" s="55" t="e">
        <f>IF(#REF!="","",IF(COUNTIF(PREENCHER!$Z20:$AB20,#REF!)=0,CONCATENATE(PREENCHER!AN20,#REF!),#REF!))</f>
        <v>#REF!</v>
      </c>
      <c r="K17" s="55" t="e">
        <f>IF(PREENCHER!#REF!="","",IF(COUNTIF(PREENCHER!$Z20:$AB20,PREENCHER!#REF!)=0,CONCATENATE(PREENCHER!AO20,#REF!),PREENCHER!#REF!))</f>
        <v>#REF!</v>
      </c>
      <c r="L17" s="55" t="e">
        <f>IF(PREENCHER!#REF!="","",IF(COUNTIF(PREENCHER!$Z20:$AB20,PREENCHER!#REF!)=0,CONCATENATE(PREENCHER!AP20,#REF!),PREENCHER!#REF!))</f>
        <v>#REF!</v>
      </c>
      <c r="M17" s="55" t="e">
        <f>IF(PREENCHER!#REF!="","",IF(COUNTIF(PREENCHER!$Z20:$AB20,PREENCHER!#REF!)=0,CONCATENATE(PREENCHER!AQ20,#REF!),PREENCHER!#REF!))</f>
        <v>#REF!</v>
      </c>
      <c r="N17" s="55" t="e">
        <f>IF(PREENCHER!#REF!="","",IF(COUNTIF(PREENCHER!$Z20:$AB20,PREENCHER!#REF!)=0,CONCATENATE(PREENCHER!AR20,#REF!),PREENCHER!#REF!))</f>
        <v>#REF!</v>
      </c>
      <c r="O17" s="22" t="str">
        <f t="shared" si="0"/>
        <v/>
      </c>
      <c r="P17" s="22" t="str">
        <f t="shared" si="1"/>
        <v/>
      </c>
      <c r="Q17" s="56"/>
      <c r="R17" s="16"/>
      <c r="S17" s="22" t="str">
        <f t="shared" si="2"/>
        <v/>
      </c>
      <c r="T17" s="22" t="str">
        <f t="shared" si="3"/>
        <v/>
      </c>
      <c r="U17" s="57" t="str">
        <f t="shared" si="4"/>
        <v/>
      </c>
    </row>
    <row r="18" spans="1:21" x14ac:dyDescent="0.25">
      <c r="A18" s="54" t="str">
        <f>IF(PREENCHER!A21="","",PREENCHER!A21)</f>
        <v/>
      </c>
      <c r="B18" s="54" t="str">
        <f>IF(PREENCHER!B21="","",PREENCHER!B21)</f>
        <v>Freezer vertical, frost free, capacidade total mínima de 228 Litros, 110v, cor branca, porta reversível, painel de controle, congelamento rápido, classificação energética "A". GARANTIA MÍNIMA DE 12 MESES, A CONTAR DA DATA DO RECEBIMENTO DEFINITIVO.</v>
      </c>
      <c r="C18" s="54" t="str">
        <f>IF(PREENCHER!C21="","",PREENCHER!C21)</f>
        <v/>
      </c>
      <c r="D18" s="54" t="str">
        <f>IF(PREENCHER!D21="","",PREENCHER!D21)</f>
        <v/>
      </c>
      <c r="E18" s="55" t="e">
        <f>IF(PREENCHER!#REF!="","",IF(COUNTIF(PREENCHER!$Z21:$AB21,PREENCHER!#REF!)=0,CONCATENATE(PREENCHER!AI21,#REF!),PREENCHER!#REF!))</f>
        <v>#REF!</v>
      </c>
      <c r="F18" s="55" t="str">
        <f>IF(PREENCHER!E21="","",IF(COUNTIF(PREENCHER!$Z21:$AB21,PREENCHER!E21)=0,CONCATENATE(PREENCHER!AJ21,#REF!),PREENCHER!E21))</f>
        <v/>
      </c>
      <c r="G18" s="55" t="e">
        <f>IF(PREENCHER!#REF!="","",IF(COUNTIF(PREENCHER!$Z21:$AB21,PREENCHER!#REF!)=0,CONCATENATE(PREENCHER!AK21,#REF!),PREENCHER!#REF!))</f>
        <v>#REF!</v>
      </c>
      <c r="H18" s="55" t="str">
        <f>IF(PREENCHER!G21="","",IF(COUNTIF(PREENCHER!$Z21:$AB21,PREENCHER!G21)=0,CONCATENATE(PREENCHER!AL21,#REF!),PREENCHER!G21))</f>
        <v/>
      </c>
      <c r="I18" s="55" t="str">
        <f>IF(PREENCHER!H21="","",IF(COUNTIF(PREENCHER!$Z21:$AB21,PREENCHER!H21)=0,CONCATENATE(PREENCHER!AM21,#REF!),PREENCHER!H21))</f>
        <v/>
      </c>
      <c r="J18" s="55" t="e">
        <f>IF(#REF!="","",IF(COUNTIF(PREENCHER!$Z21:$AB21,#REF!)=0,CONCATENATE(PREENCHER!AN21,#REF!),#REF!))</f>
        <v>#REF!</v>
      </c>
      <c r="K18" s="55" t="e">
        <f>IF(PREENCHER!#REF!="","",IF(COUNTIF(PREENCHER!$Z21:$AB21,PREENCHER!#REF!)=0,CONCATENATE(PREENCHER!AO21,#REF!),PREENCHER!#REF!))</f>
        <v>#REF!</v>
      </c>
      <c r="L18" s="55" t="e">
        <f>IF(PREENCHER!#REF!="","",IF(COUNTIF(PREENCHER!$Z21:$AB21,PREENCHER!#REF!)=0,CONCATENATE(PREENCHER!AP21,#REF!),PREENCHER!#REF!))</f>
        <v>#REF!</v>
      </c>
      <c r="M18" s="55" t="e">
        <f>IF(PREENCHER!#REF!="","",IF(COUNTIF(PREENCHER!$Z21:$AB21,PREENCHER!#REF!)=0,CONCATENATE(PREENCHER!AQ21,#REF!),PREENCHER!#REF!))</f>
        <v>#REF!</v>
      </c>
      <c r="N18" s="55" t="e">
        <f>IF(PREENCHER!#REF!="","",IF(COUNTIF(PREENCHER!$Z21:$AB21,PREENCHER!#REF!)=0,CONCATENATE(PREENCHER!AR21,#REF!),PREENCHER!#REF!))</f>
        <v>#REF!</v>
      </c>
      <c r="O18" s="22" t="str">
        <f t="shared" si="0"/>
        <v/>
      </c>
      <c r="P18" s="22" t="str">
        <f t="shared" si="1"/>
        <v/>
      </c>
      <c r="Q18" s="56"/>
      <c r="R18" s="16"/>
      <c r="S18" s="22" t="str">
        <f t="shared" si="2"/>
        <v/>
      </c>
      <c r="T18" s="22" t="str">
        <f t="shared" si="3"/>
        <v/>
      </c>
      <c r="U18" s="57" t="str">
        <f t="shared" si="4"/>
        <v/>
      </c>
    </row>
    <row r="19" spans="1:21" x14ac:dyDescent="0.25">
      <c r="A19" s="54" t="str">
        <f>IF(PREENCHER!A22="","",PREENCHER!A22)</f>
        <v/>
      </c>
      <c r="B19" s="54" t="str">
        <f>IF(PREENCHER!B22="","",PREENCHER!B22)</f>
        <v>Máquina de lavar roupa. Tipo: tanquinho automático, capacidade mínima de 10 KG, painel mecânico, com 6 programas de lavagem, 127V.  GARANTIA MÍNIMA DE 12 MESES, A CONTAR DA DATA DO RECEBIMENTO DEFINITIVO.</v>
      </c>
      <c r="C19" s="54" t="str">
        <f>IF(PREENCHER!C22="","",PREENCHER!C22)</f>
        <v/>
      </c>
      <c r="D19" s="54" t="str">
        <f>IF(PREENCHER!D22="","",PREENCHER!D22)</f>
        <v/>
      </c>
      <c r="E19" s="55" t="e">
        <f>IF(PREENCHER!#REF!="","",IF(COUNTIF(PREENCHER!$Z22:$AB22,PREENCHER!#REF!)=0,CONCATENATE(PREENCHER!AI22,#REF!),PREENCHER!#REF!))</f>
        <v>#REF!</v>
      </c>
      <c r="F19" s="55" t="str">
        <f>IF(PREENCHER!E22="","",IF(COUNTIF(PREENCHER!$Z22:$AB22,PREENCHER!E22)=0,CONCATENATE(PREENCHER!AJ22,#REF!),PREENCHER!E22))</f>
        <v/>
      </c>
      <c r="G19" s="55" t="e">
        <f>IF(PREENCHER!#REF!="","",IF(COUNTIF(PREENCHER!$Z22:$AB22,PREENCHER!#REF!)=0,CONCATENATE(PREENCHER!AK22,#REF!),PREENCHER!#REF!))</f>
        <v>#REF!</v>
      </c>
      <c r="H19" s="55" t="str">
        <f>IF(PREENCHER!G22="","",IF(COUNTIF(PREENCHER!$Z22:$AB22,PREENCHER!G22)=0,CONCATENATE(PREENCHER!AL22,#REF!),PREENCHER!G22))</f>
        <v/>
      </c>
      <c r="I19" s="55" t="str">
        <f>IF(PREENCHER!H22="","",IF(COUNTIF(PREENCHER!$Z22:$AB22,PREENCHER!H22)=0,CONCATENATE(PREENCHER!AM22,#REF!),PREENCHER!H22))</f>
        <v/>
      </c>
      <c r="J19" s="55" t="e">
        <f>IF(#REF!="","",IF(COUNTIF(PREENCHER!$Z22:$AB22,#REF!)=0,CONCATENATE(PREENCHER!AN22,#REF!),#REF!))</f>
        <v>#REF!</v>
      </c>
      <c r="K19" s="55" t="e">
        <f>IF(PREENCHER!#REF!="","",IF(COUNTIF(PREENCHER!$Z22:$AB22,PREENCHER!#REF!)=0,CONCATENATE(PREENCHER!AO22,#REF!),PREENCHER!#REF!))</f>
        <v>#REF!</v>
      </c>
      <c r="L19" s="55" t="e">
        <f>IF(PREENCHER!#REF!="","",IF(COUNTIF(PREENCHER!$Z22:$AB22,PREENCHER!#REF!)=0,CONCATENATE(PREENCHER!AP22,#REF!),PREENCHER!#REF!))</f>
        <v>#REF!</v>
      </c>
      <c r="M19" s="55" t="e">
        <f>IF(PREENCHER!#REF!="","",IF(COUNTIF(PREENCHER!$Z22:$AB22,PREENCHER!#REF!)=0,CONCATENATE(PREENCHER!AQ22,#REF!),PREENCHER!#REF!))</f>
        <v>#REF!</v>
      </c>
      <c r="N19" s="55" t="e">
        <f>IF(PREENCHER!#REF!="","",IF(COUNTIF(PREENCHER!$Z22:$AB22,PREENCHER!#REF!)=0,CONCATENATE(PREENCHER!AR22,#REF!),PREENCHER!#REF!))</f>
        <v>#REF!</v>
      </c>
      <c r="O19" s="22" t="str">
        <f t="shared" si="0"/>
        <v/>
      </c>
      <c r="P19" s="22" t="str">
        <f t="shared" si="1"/>
        <v/>
      </c>
      <c r="Q19" s="56"/>
      <c r="R19" s="16"/>
      <c r="S19" s="22" t="str">
        <f t="shared" si="2"/>
        <v/>
      </c>
      <c r="T19" s="22" t="str">
        <f t="shared" si="3"/>
        <v/>
      </c>
      <c r="U19" s="57" t="str">
        <f t="shared" si="4"/>
        <v/>
      </c>
    </row>
    <row r="20" spans="1:21" x14ac:dyDescent="0.25">
      <c r="A20" s="54" t="str">
        <f>IF(PREENCHER!A23="","",PREENCHER!A23)</f>
        <v/>
      </c>
      <c r="B20" s="54" t="str">
        <f>IF(PREENCHER!B23="","",PREENCHER!B23)</f>
        <v xml:space="preserve">Forno de bancada elétrico, Inox 46L aço inoxidável, 127V. Características gerais: Especificações: Potência de 2400 W, 3 níveis: 3 Temperatura mínima 50 °C. Temperatura máxima 300 °C. Eficiência energética A. Acessórios incluídos 1 bandeja de migalhas, 1 grelha Peso e dimensões Largura 49 cm Profundidade 49 cm Altura 41.5 cm. GARANTIA MÍNIMA DE 12 MESES, A CONTAR DA DATA DO RECEBIMENTO DEFINITIVO. </v>
      </c>
      <c r="C20" s="54" t="str">
        <f>IF(PREENCHER!C23="","",PREENCHER!C23)</f>
        <v/>
      </c>
      <c r="D20" s="54" t="str">
        <f>IF(PREENCHER!D23="","",PREENCHER!D23)</f>
        <v/>
      </c>
      <c r="E20" s="55" t="e">
        <f>IF(PREENCHER!#REF!="","",IF(COUNTIF(PREENCHER!$Z23:$AB23,PREENCHER!#REF!)=0,CONCATENATE(PREENCHER!AI23,#REF!),PREENCHER!#REF!))</f>
        <v>#REF!</v>
      </c>
      <c r="F20" s="55" t="str">
        <f>IF(PREENCHER!E23="","",IF(COUNTIF(PREENCHER!$Z23:$AB23,PREENCHER!E23)=0,CONCATENATE(PREENCHER!AJ23,#REF!),PREENCHER!E23))</f>
        <v/>
      </c>
      <c r="G20" s="55" t="e">
        <f>IF(PREENCHER!#REF!="","",IF(COUNTIF(PREENCHER!$Z23:$AB23,PREENCHER!#REF!)=0,CONCATENATE(PREENCHER!AK23,#REF!),PREENCHER!#REF!))</f>
        <v>#REF!</v>
      </c>
      <c r="H20" s="55" t="str">
        <f>IF(PREENCHER!G23="","",IF(COUNTIF(PREENCHER!$Z23:$AB23,PREENCHER!G23)=0,CONCATENATE(PREENCHER!AL23,#REF!),PREENCHER!G23))</f>
        <v/>
      </c>
      <c r="I20" s="55" t="str">
        <f>IF(PREENCHER!H23="","",IF(COUNTIF(PREENCHER!$Z23:$AB23,PREENCHER!H23)=0,CONCATENATE(PREENCHER!AM23,#REF!),PREENCHER!H23))</f>
        <v/>
      </c>
      <c r="J20" s="55" t="e">
        <f>IF(#REF!="","",IF(COUNTIF(PREENCHER!$Z23:$AB23,#REF!)=0,CONCATENATE(PREENCHER!AN23,#REF!),#REF!))</f>
        <v>#REF!</v>
      </c>
      <c r="K20" s="55" t="e">
        <f>IF(PREENCHER!#REF!="","",IF(COUNTIF(PREENCHER!$Z23:$AB23,PREENCHER!#REF!)=0,CONCATENATE(PREENCHER!AO23,#REF!),PREENCHER!#REF!))</f>
        <v>#REF!</v>
      </c>
      <c r="L20" s="55" t="e">
        <f>IF(PREENCHER!#REF!="","",IF(COUNTIF(PREENCHER!$Z23:$AB23,PREENCHER!#REF!)=0,CONCATENATE(PREENCHER!AP23,#REF!),PREENCHER!#REF!))</f>
        <v>#REF!</v>
      </c>
      <c r="M20" s="55" t="e">
        <f>IF(PREENCHER!#REF!="","",IF(COUNTIF(PREENCHER!$Z23:$AB23,PREENCHER!#REF!)=0,CONCATENATE(PREENCHER!AQ23,#REF!),PREENCHER!#REF!))</f>
        <v>#REF!</v>
      </c>
      <c r="N20" s="55" t="e">
        <f>IF(PREENCHER!#REF!="","",IF(COUNTIF(PREENCHER!$Z23:$AB23,PREENCHER!#REF!)=0,CONCATENATE(PREENCHER!AR23,#REF!),PREENCHER!#REF!))</f>
        <v>#REF!</v>
      </c>
      <c r="O20" s="22" t="str">
        <f t="shared" si="0"/>
        <v/>
      </c>
      <c r="P20" s="22" t="str">
        <f t="shared" si="1"/>
        <v/>
      </c>
      <c r="Q20" s="56"/>
      <c r="R20" s="16"/>
      <c r="S20" s="22" t="str">
        <f t="shared" si="2"/>
        <v/>
      </c>
      <c r="T20" s="22" t="str">
        <f t="shared" si="3"/>
        <v/>
      </c>
      <c r="U20" s="57" t="str">
        <f t="shared" si="4"/>
        <v/>
      </c>
    </row>
    <row r="21" spans="1:21" x14ac:dyDescent="0.25">
      <c r="A21" s="54" t="str">
        <f>IF(PREENCHER!A24="","",PREENCHER!A24)</f>
        <v/>
      </c>
      <c r="B21" s="54" t="str">
        <f>IF(PREENCHER!B24="","",PREENCHER!B24)</f>
        <v>Freezer vertical, frost free, capacidade total mínima de 228 Litros, 110v, cor branca, porta reversível, painel de controle, congelamento rápido, classificação energética "A". GARANTIA MÍNIMA DE 12 MESES, A CONTAR DA DATA DO RECEBIMENTO DEFINITIVO.</v>
      </c>
      <c r="C21" s="54" t="str">
        <f>IF(PREENCHER!C24="","",PREENCHER!C24)</f>
        <v/>
      </c>
      <c r="D21" s="54" t="str">
        <f>IF(PREENCHER!D24="","",PREENCHER!D24)</f>
        <v/>
      </c>
      <c r="E21" s="55" t="e">
        <f>IF(PREENCHER!#REF!="","",IF(COUNTIF(PREENCHER!$Z24:$AB24,PREENCHER!#REF!)=0,CONCATENATE(PREENCHER!AI24,#REF!),PREENCHER!#REF!))</f>
        <v>#REF!</v>
      </c>
      <c r="F21" s="55" t="str">
        <f>IF(PREENCHER!E24="","",IF(COUNTIF(PREENCHER!$Z24:$AB24,PREENCHER!E24)=0,CONCATENATE(PREENCHER!AJ24,#REF!),PREENCHER!E24))</f>
        <v/>
      </c>
      <c r="G21" s="55" t="e">
        <f>IF(PREENCHER!#REF!="","",IF(COUNTIF(PREENCHER!$Z24:$AB24,PREENCHER!#REF!)=0,CONCATENATE(PREENCHER!AK24,#REF!),PREENCHER!#REF!))</f>
        <v>#REF!</v>
      </c>
      <c r="H21" s="55" t="str">
        <f>IF(PREENCHER!G24="","",IF(COUNTIF(PREENCHER!$Z24:$AB24,PREENCHER!G24)=0,CONCATENATE(PREENCHER!AL24,#REF!),PREENCHER!G24))</f>
        <v/>
      </c>
      <c r="I21" s="55" t="str">
        <f>IF(PREENCHER!H24="","",IF(COUNTIF(PREENCHER!$Z24:$AB24,PREENCHER!H24)=0,CONCATENATE(PREENCHER!AM24,#REF!),PREENCHER!H24))</f>
        <v/>
      </c>
      <c r="J21" s="55" t="e">
        <f>IF(#REF!="","",IF(COUNTIF(PREENCHER!$Z24:$AB24,#REF!)=0,CONCATENATE(PREENCHER!AN24,#REF!),#REF!))</f>
        <v>#REF!</v>
      </c>
      <c r="K21" s="55" t="e">
        <f>IF(PREENCHER!#REF!="","",IF(COUNTIF(PREENCHER!$Z24:$AB24,PREENCHER!#REF!)=0,CONCATENATE(PREENCHER!AO24,#REF!),PREENCHER!#REF!))</f>
        <v>#REF!</v>
      </c>
      <c r="L21" s="55" t="e">
        <f>IF(PREENCHER!#REF!="","",IF(COUNTIF(PREENCHER!$Z24:$AB24,PREENCHER!#REF!)=0,CONCATENATE(PREENCHER!AP24,#REF!),PREENCHER!#REF!))</f>
        <v>#REF!</v>
      </c>
      <c r="M21" s="55" t="e">
        <f>IF(PREENCHER!#REF!="","",IF(COUNTIF(PREENCHER!$Z24:$AB24,PREENCHER!#REF!)=0,CONCATENATE(PREENCHER!AQ24,#REF!),PREENCHER!#REF!))</f>
        <v>#REF!</v>
      </c>
      <c r="N21" s="55" t="e">
        <f>IF(PREENCHER!#REF!="","",IF(COUNTIF(PREENCHER!$Z24:$AB24,PREENCHER!#REF!)=0,CONCATENATE(PREENCHER!AR24,#REF!),PREENCHER!#REF!))</f>
        <v>#REF!</v>
      </c>
      <c r="O21" s="22" t="str">
        <f t="shared" si="0"/>
        <v/>
      </c>
      <c r="P21" s="22" t="str">
        <f t="shared" si="1"/>
        <v/>
      </c>
      <c r="Q21" s="56"/>
      <c r="R21" s="16"/>
      <c r="S21" s="22" t="str">
        <f t="shared" si="2"/>
        <v/>
      </c>
      <c r="T21" s="22" t="str">
        <f t="shared" si="3"/>
        <v/>
      </c>
      <c r="U21" s="57" t="str">
        <f t="shared" si="4"/>
        <v/>
      </c>
    </row>
    <row r="22" spans="1:21" x14ac:dyDescent="0.25">
      <c r="A22" s="54" t="str">
        <f>IF(PREENCHER!A25="","",PREENCHER!A25)</f>
        <v/>
      </c>
      <c r="B22" s="54" t="str">
        <f>IF(PREENCHER!B25="","",PREENCHER!B25)</f>
        <v>Máquina de lavar roupa. Tipo: tanquinho automático, capacidade mínima de 10 KG, painel mecânico, com 6 programas de lavagem, 127V.  GARANTIA MÍNIMA DE 12 MESES, A CONTAR DA DATA DO RECEBIMENTO DEFINITIVO.</v>
      </c>
      <c r="C22" s="54" t="str">
        <f>IF(PREENCHER!C25="","",PREENCHER!C25)</f>
        <v/>
      </c>
      <c r="D22" s="54" t="str">
        <f>IF(PREENCHER!D25="","",PREENCHER!D25)</f>
        <v/>
      </c>
      <c r="E22" s="55" t="e">
        <f>IF(PREENCHER!#REF!="","",IF(COUNTIF(PREENCHER!$Z25:$AB25,PREENCHER!#REF!)=0,CONCATENATE(PREENCHER!AI25,#REF!),PREENCHER!#REF!))</f>
        <v>#REF!</v>
      </c>
      <c r="F22" s="55" t="str">
        <f>IF(PREENCHER!E25="","",IF(COUNTIF(PREENCHER!$Z25:$AB25,PREENCHER!E25)=0,CONCATENATE(PREENCHER!AJ25,#REF!),PREENCHER!E25))</f>
        <v/>
      </c>
      <c r="G22" s="55" t="e">
        <f>IF(PREENCHER!#REF!="","",IF(COUNTIF(PREENCHER!$Z25:$AB25,PREENCHER!#REF!)=0,CONCATENATE(PREENCHER!AK25,#REF!),PREENCHER!#REF!))</f>
        <v>#REF!</v>
      </c>
      <c r="H22" s="55" t="str">
        <f>IF(PREENCHER!G25="","",IF(COUNTIF(PREENCHER!$Z25:$AB25,PREENCHER!G25)=0,CONCATENATE(PREENCHER!AL25,#REF!),PREENCHER!G25))</f>
        <v/>
      </c>
      <c r="I22" s="55" t="str">
        <f>IF(PREENCHER!H25="","",IF(COUNTIF(PREENCHER!$Z25:$AB25,PREENCHER!H25)=0,CONCATENATE(PREENCHER!AM25,#REF!),PREENCHER!H25))</f>
        <v/>
      </c>
      <c r="J22" s="55" t="e">
        <f>IF(#REF!="","",IF(COUNTIF(PREENCHER!$Z25:$AB25,#REF!)=0,CONCATENATE(PREENCHER!AN25,#REF!),#REF!))</f>
        <v>#REF!</v>
      </c>
      <c r="K22" s="55" t="e">
        <f>IF(PREENCHER!#REF!="","",IF(COUNTIF(PREENCHER!$Z25:$AB25,PREENCHER!#REF!)=0,CONCATENATE(PREENCHER!AO25,#REF!),PREENCHER!#REF!))</f>
        <v>#REF!</v>
      </c>
      <c r="L22" s="55" t="e">
        <f>IF(PREENCHER!#REF!="","",IF(COUNTIF(PREENCHER!$Z25:$AB25,PREENCHER!#REF!)=0,CONCATENATE(PREENCHER!AP25,#REF!),PREENCHER!#REF!))</f>
        <v>#REF!</v>
      </c>
      <c r="M22" s="55" t="e">
        <f>IF(PREENCHER!#REF!="","",IF(COUNTIF(PREENCHER!$Z25:$AB25,PREENCHER!#REF!)=0,CONCATENATE(PREENCHER!AQ25,#REF!),PREENCHER!#REF!))</f>
        <v>#REF!</v>
      </c>
      <c r="N22" s="55" t="e">
        <f>IF(PREENCHER!#REF!="","",IF(COUNTIF(PREENCHER!$Z25:$AB25,PREENCHER!#REF!)=0,CONCATENATE(PREENCHER!AR25,#REF!),PREENCHER!#REF!))</f>
        <v>#REF!</v>
      </c>
      <c r="O22" s="22" t="str">
        <f t="shared" si="0"/>
        <v/>
      </c>
      <c r="P22" s="22" t="str">
        <f t="shared" si="1"/>
        <v/>
      </c>
      <c r="Q22" s="56"/>
      <c r="R22" s="16"/>
      <c r="S22" s="22" t="str">
        <f t="shared" si="2"/>
        <v/>
      </c>
      <c r="T22" s="22" t="str">
        <f t="shared" si="3"/>
        <v/>
      </c>
      <c r="U22" s="57" t="str">
        <f t="shared" si="4"/>
        <v/>
      </c>
    </row>
    <row r="23" spans="1:21" x14ac:dyDescent="0.25">
      <c r="A23" s="54" t="str">
        <f>IF(PREENCHER!A26="","",PREENCHER!A26)</f>
        <v/>
      </c>
      <c r="B23" s="54" t="str">
        <f>IF(PREENCHER!B26="","",PREENCHER!B26)</f>
        <v xml:space="preserve">Forno de bancada elétrico, Inox 46L aço inoxidável, 127V. Características gerais: Especificações: Potência de 2400 W, 3 níveis: 3 Temperatura mínima 50 °C. Temperatura máxima 300 °C. Eficiência energética A. Acessórios incluídos 1 bandeja de migalhas, 1 grelha Peso e dimensões Largura 49 cm Profundidade 49 cm Altura 41.5 cm. GARANTIA MÍNIMA DE 12 MESES, A CONTAR DA DATA DO RECEBIMENTO DEFINITIVO. </v>
      </c>
      <c r="C23" s="54" t="str">
        <f>IF(PREENCHER!C26="","",PREENCHER!C26)</f>
        <v/>
      </c>
      <c r="D23" s="54" t="str">
        <f>IF(PREENCHER!D26="","",PREENCHER!D26)</f>
        <v/>
      </c>
      <c r="E23" s="55" t="e">
        <f>IF(PREENCHER!#REF!="","",IF(COUNTIF(PREENCHER!$Z26:$AB26,PREENCHER!#REF!)=0,CONCATENATE(PREENCHER!AI26,#REF!),PREENCHER!#REF!))</f>
        <v>#REF!</v>
      </c>
      <c r="F23" s="55" t="str">
        <f>IF(PREENCHER!E26="","",IF(COUNTIF(PREENCHER!$Z26:$AB26,PREENCHER!E26)=0,CONCATENATE(PREENCHER!AJ26,#REF!),PREENCHER!E26))</f>
        <v/>
      </c>
      <c r="G23" s="55" t="e">
        <f>IF(PREENCHER!#REF!="","",IF(COUNTIF(PREENCHER!$Z26:$AB26,PREENCHER!#REF!)=0,CONCATENATE(PREENCHER!AK26,#REF!),PREENCHER!#REF!))</f>
        <v>#REF!</v>
      </c>
      <c r="H23" s="55" t="str">
        <f>IF(PREENCHER!G26="","",IF(COUNTIF(PREENCHER!$Z26:$AB26,PREENCHER!G26)=0,CONCATENATE(PREENCHER!AL26,#REF!),PREENCHER!G26))</f>
        <v/>
      </c>
      <c r="I23" s="55" t="str">
        <f>IF(PREENCHER!H26="","",IF(COUNTIF(PREENCHER!$Z26:$AB26,PREENCHER!H26)=0,CONCATENATE(PREENCHER!AM26,#REF!),PREENCHER!H26))</f>
        <v/>
      </c>
      <c r="J23" s="55" t="e">
        <f>IF(#REF!="","",IF(COUNTIF(PREENCHER!$Z26:$AB26,#REF!)=0,CONCATENATE(PREENCHER!AN26,#REF!),#REF!))</f>
        <v>#REF!</v>
      </c>
      <c r="K23" s="55" t="e">
        <f>IF(PREENCHER!#REF!="","",IF(COUNTIF(PREENCHER!$Z26:$AB26,PREENCHER!#REF!)=0,CONCATENATE(PREENCHER!AO26,#REF!),PREENCHER!#REF!))</f>
        <v>#REF!</v>
      </c>
      <c r="L23" s="55" t="e">
        <f>IF(PREENCHER!#REF!="","",IF(COUNTIF(PREENCHER!$Z26:$AB26,PREENCHER!#REF!)=0,CONCATENATE(PREENCHER!AP26,#REF!),PREENCHER!#REF!))</f>
        <v>#REF!</v>
      </c>
      <c r="M23" s="55" t="e">
        <f>IF(PREENCHER!#REF!="","",IF(COUNTIF(PREENCHER!$Z26:$AB26,PREENCHER!#REF!)=0,CONCATENATE(PREENCHER!AQ26,#REF!),PREENCHER!#REF!))</f>
        <v>#REF!</v>
      </c>
      <c r="N23" s="55" t="e">
        <f>IF(PREENCHER!#REF!="","",IF(COUNTIF(PREENCHER!$Z26:$AB26,PREENCHER!#REF!)=0,CONCATENATE(PREENCHER!AR26,#REF!),PREENCHER!#REF!))</f>
        <v>#REF!</v>
      </c>
      <c r="O23" s="22" t="str">
        <f t="shared" si="0"/>
        <v/>
      </c>
      <c r="P23" s="22" t="str">
        <f t="shared" si="1"/>
        <v/>
      </c>
      <c r="Q23" s="56"/>
      <c r="R23" s="16"/>
      <c r="S23" s="22" t="str">
        <f t="shared" si="2"/>
        <v/>
      </c>
      <c r="T23" s="22" t="str">
        <f t="shared" si="3"/>
        <v/>
      </c>
      <c r="U23" s="57" t="str">
        <f t="shared" si="4"/>
        <v/>
      </c>
    </row>
    <row r="24" spans="1:21" x14ac:dyDescent="0.25">
      <c r="A24" s="54" t="str">
        <f>IF(PREENCHER!A27="","",PREENCHER!A27)</f>
        <v/>
      </c>
      <c r="B24" s="54" t="str">
        <f>IF(PREENCHER!B27="","",PREENCHER!B27)</f>
        <v>Freezer vertical, frost free, capacidade total mínima de 228 Litros, 110v, cor branca, porta reversível, painel de controle, congelamento rápido, classificação energética "A". GARANTIA MÍNIMA DE 12 MESES, A CONTAR DA DATA DO RECEBIMENTO DEFINITIVO.</v>
      </c>
      <c r="C24" s="54" t="str">
        <f>IF(PREENCHER!C27="","",PREENCHER!C27)</f>
        <v/>
      </c>
      <c r="D24" s="54" t="str">
        <f>IF(PREENCHER!D27="","",PREENCHER!D27)</f>
        <v/>
      </c>
      <c r="E24" s="55" t="e">
        <f>IF(PREENCHER!#REF!="","",IF(COUNTIF(PREENCHER!$Z27:$AB27,PREENCHER!#REF!)=0,CONCATENATE(PREENCHER!AI27,#REF!),PREENCHER!#REF!))</f>
        <v>#REF!</v>
      </c>
      <c r="F24" s="55" t="str">
        <f>IF(PREENCHER!E27="","",IF(COUNTIF(PREENCHER!$Z27:$AB27,PREENCHER!E27)=0,CONCATENATE(PREENCHER!AJ27,#REF!),PREENCHER!E27))</f>
        <v/>
      </c>
      <c r="G24" s="55" t="e">
        <f>IF(PREENCHER!#REF!="","",IF(COUNTIF(PREENCHER!$Z27:$AB27,PREENCHER!#REF!)=0,CONCATENATE(PREENCHER!AK27,#REF!),PREENCHER!#REF!))</f>
        <v>#REF!</v>
      </c>
      <c r="H24" s="55" t="str">
        <f>IF(PREENCHER!G27="","",IF(COUNTIF(PREENCHER!$Z27:$AB27,PREENCHER!G27)=0,CONCATENATE(PREENCHER!AL27,#REF!),PREENCHER!G27))</f>
        <v/>
      </c>
      <c r="I24" s="55" t="str">
        <f>IF(PREENCHER!H27="","",IF(COUNTIF(PREENCHER!$Z27:$AB27,PREENCHER!H27)=0,CONCATENATE(PREENCHER!AM27,#REF!),PREENCHER!H27))</f>
        <v/>
      </c>
      <c r="J24" s="55" t="e">
        <f>IF(#REF!="","",IF(COUNTIF(PREENCHER!$Z27:$AB27,#REF!)=0,CONCATENATE(PREENCHER!AN27,#REF!),#REF!))</f>
        <v>#REF!</v>
      </c>
      <c r="K24" s="55" t="e">
        <f>IF(PREENCHER!#REF!="","",IF(COUNTIF(PREENCHER!$Z27:$AB27,PREENCHER!#REF!)=0,CONCATENATE(PREENCHER!AO27,#REF!),PREENCHER!#REF!))</f>
        <v>#REF!</v>
      </c>
      <c r="L24" s="55" t="e">
        <f>IF(PREENCHER!#REF!="","",IF(COUNTIF(PREENCHER!$Z27:$AB27,PREENCHER!#REF!)=0,CONCATENATE(PREENCHER!AP27,#REF!),PREENCHER!#REF!))</f>
        <v>#REF!</v>
      </c>
      <c r="M24" s="55" t="e">
        <f>IF(PREENCHER!#REF!="","",IF(COUNTIF(PREENCHER!$Z27:$AB27,PREENCHER!#REF!)=0,CONCATENATE(PREENCHER!AQ27,#REF!),PREENCHER!#REF!))</f>
        <v>#REF!</v>
      </c>
      <c r="N24" s="55" t="e">
        <f>IF(PREENCHER!#REF!="","",IF(COUNTIF(PREENCHER!$Z27:$AB27,PREENCHER!#REF!)=0,CONCATENATE(PREENCHER!AR27,#REF!),PREENCHER!#REF!))</f>
        <v>#REF!</v>
      </c>
      <c r="O24" s="22" t="str">
        <f t="shared" si="0"/>
        <v/>
      </c>
      <c r="P24" s="22" t="str">
        <f t="shared" si="1"/>
        <v/>
      </c>
      <c r="Q24" s="56"/>
      <c r="R24" s="16"/>
      <c r="S24" s="22" t="str">
        <f t="shared" si="2"/>
        <v/>
      </c>
      <c r="T24" s="22" t="str">
        <f t="shared" si="3"/>
        <v/>
      </c>
      <c r="U24" s="57" t="str">
        <f t="shared" si="4"/>
        <v/>
      </c>
    </row>
    <row r="25" spans="1:21" x14ac:dyDescent="0.25">
      <c r="A25" s="54" t="str">
        <f>IF(PREENCHER!A28="","",PREENCHER!A28)</f>
        <v/>
      </c>
      <c r="B25" s="54" t="str">
        <f>IF(PREENCHER!B28="","",PREENCHER!B28)</f>
        <v>Máquina de lavar roupa. Tipo: tanquinho automático, capacidade mínima de 10 KG, painel mecânico, com 6 programas de lavagem, 127V.  GARANTIA MÍNIMA DE 12 MESES, A CONTAR DA DATA DO RECEBIMENTO DEFINITIVO.</v>
      </c>
      <c r="C25" s="54" t="str">
        <f>IF(PREENCHER!C28="","",PREENCHER!C28)</f>
        <v/>
      </c>
      <c r="D25" s="54" t="str">
        <f>IF(PREENCHER!D28="","",PREENCHER!D28)</f>
        <v/>
      </c>
      <c r="E25" s="55" t="e">
        <f>IF(PREENCHER!#REF!="","",IF(COUNTIF(PREENCHER!$Z28:$AB28,PREENCHER!#REF!)=0,CONCATENATE(PREENCHER!AI28,#REF!),PREENCHER!#REF!))</f>
        <v>#REF!</v>
      </c>
      <c r="F25" s="55" t="str">
        <f>IF(PREENCHER!E28="","",IF(COUNTIF(PREENCHER!$Z28:$AB28,PREENCHER!E28)=0,CONCATENATE(PREENCHER!AJ28,#REF!),PREENCHER!E28))</f>
        <v/>
      </c>
      <c r="G25" s="55" t="e">
        <f>IF(PREENCHER!#REF!="","",IF(COUNTIF(PREENCHER!$Z28:$AB28,PREENCHER!#REF!)=0,CONCATENATE(PREENCHER!AK28,#REF!),PREENCHER!#REF!))</f>
        <v>#REF!</v>
      </c>
      <c r="H25" s="55" t="str">
        <f>IF(PREENCHER!G28="","",IF(COUNTIF(PREENCHER!$Z28:$AB28,PREENCHER!G28)=0,CONCATENATE(PREENCHER!AL28,#REF!),PREENCHER!G28))</f>
        <v/>
      </c>
      <c r="I25" s="55" t="str">
        <f>IF(PREENCHER!H28="","",IF(COUNTIF(PREENCHER!$Z28:$AB28,PREENCHER!H28)=0,CONCATENATE(PREENCHER!AM28,#REF!),PREENCHER!H28))</f>
        <v/>
      </c>
      <c r="J25" s="55" t="e">
        <f>IF(#REF!="","",IF(COUNTIF(PREENCHER!$Z28:$AB28,#REF!)=0,CONCATENATE(PREENCHER!AN28,#REF!),#REF!))</f>
        <v>#REF!</v>
      </c>
      <c r="K25" s="55" t="e">
        <f>IF(PREENCHER!#REF!="","",IF(COUNTIF(PREENCHER!$Z28:$AB28,PREENCHER!#REF!)=0,CONCATENATE(PREENCHER!AO28,#REF!),PREENCHER!#REF!))</f>
        <v>#REF!</v>
      </c>
      <c r="L25" s="55" t="e">
        <f>IF(PREENCHER!#REF!="","",IF(COUNTIF(PREENCHER!$Z28:$AB28,PREENCHER!#REF!)=0,CONCATENATE(PREENCHER!AP28,#REF!),PREENCHER!#REF!))</f>
        <v>#REF!</v>
      </c>
      <c r="M25" s="55" t="e">
        <f>IF(PREENCHER!#REF!="","",IF(COUNTIF(PREENCHER!$Z28:$AB28,PREENCHER!#REF!)=0,CONCATENATE(PREENCHER!AQ28,#REF!),PREENCHER!#REF!))</f>
        <v>#REF!</v>
      </c>
      <c r="N25" s="55" t="e">
        <f>IF(PREENCHER!#REF!="","",IF(COUNTIF(PREENCHER!$Z28:$AB28,PREENCHER!#REF!)=0,CONCATENATE(PREENCHER!AR28,#REF!),PREENCHER!#REF!))</f>
        <v>#REF!</v>
      </c>
      <c r="O25" s="22" t="str">
        <f t="shared" si="0"/>
        <v/>
      </c>
      <c r="P25" s="22" t="str">
        <f t="shared" si="1"/>
        <v/>
      </c>
      <c r="Q25" s="56"/>
      <c r="R25" s="16"/>
      <c r="S25" s="22" t="str">
        <f t="shared" si="2"/>
        <v/>
      </c>
      <c r="T25" s="22" t="str">
        <f t="shared" si="3"/>
        <v/>
      </c>
      <c r="U25" s="57" t="str">
        <f t="shared" si="4"/>
        <v/>
      </c>
    </row>
    <row r="26" spans="1:21" x14ac:dyDescent="0.25">
      <c r="A26" s="54" t="str">
        <f>IF(PREENCHER!A29="","",PREENCHER!A29)</f>
        <v/>
      </c>
      <c r="B26" s="54" t="str">
        <f>IF(PREENCHER!B29="","",PREENCHER!B29)</f>
        <v xml:space="preserve">Forno de bancada elétrico, Inox 46L aço inoxidável, 127V. Características gerais: Especificações: Potência de 2400 W, 3 níveis: 3 Temperatura mínima 50 °C. Temperatura máxima 300 °C. Eficiência energética A. Acessórios incluídos 1 bandeja de migalhas, 1 grelha Peso e dimensões Largura 49 cm Profundidade 49 cm Altura 41.5 cm. GARANTIA MÍNIMA DE 12 MESES, A CONTAR DA DATA DO RECEBIMENTO DEFINITIVO. </v>
      </c>
      <c r="C26" s="54" t="str">
        <f>IF(PREENCHER!C29="","",PREENCHER!C29)</f>
        <v/>
      </c>
      <c r="D26" s="54" t="str">
        <f>IF(PREENCHER!D29="","",PREENCHER!D29)</f>
        <v/>
      </c>
      <c r="E26" s="55" t="e">
        <f>IF(PREENCHER!#REF!="","",IF(COUNTIF(PREENCHER!$Z29:$AB29,PREENCHER!#REF!)=0,CONCATENATE(PREENCHER!AI29,#REF!),PREENCHER!#REF!))</f>
        <v>#REF!</v>
      </c>
      <c r="F26" s="55" t="str">
        <f>IF(PREENCHER!E29="","",IF(COUNTIF(PREENCHER!$Z29:$AB29,PREENCHER!E29)=0,CONCATENATE(PREENCHER!AJ29,#REF!),PREENCHER!E29))</f>
        <v/>
      </c>
      <c r="G26" s="55" t="e">
        <f>IF(PREENCHER!#REF!="","",IF(COUNTIF(PREENCHER!$Z29:$AB29,PREENCHER!#REF!)=0,CONCATENATE(PREENCHER!AK29,#REF!),PREENCHER!#REF!))</f>
        <v>#REF!</v>
      </c>
      <c r="H26" s="55" t="str">
        <f>IF(PREENCHER!G29="","",IF(COUNTIF(PREENCHER!$Z29:$AB29,PREENCHER!G29)=0,CONCATENATE(PREENCHER!AL29,#REF!),PREENCHER!G29))</f>
        <v/>
      </c>
      <c r="I26" s="55" t="str">
        <f>IF(PREENCHER!H29="","",IF(COUNTIF(PREENCHER!$Z29:$AB29,PREENCHER!H29)=0,CONCATENATE(PREENCHER!AM29,#REF!),PREENCHER!H29))</f>
        <v/>
      </c>
      <c r="J26" s="55" t="e">
        <f>IF(#REF!="","",IF(COUNTIF(PREENCHER!$Z29:$AB29,#REF!)=0,CONCATENATE(PREENCHER!AN29,#REF!),#REF!))</f>
        <v>#REF!</v>
      </c>
      <c r="K26" s="55" t="e">
        <f>IF(PREENCHER!#REF!="","",IF(COUNTIF(PREENCHER!$Z29:$AB29,PREENCHER!#REF!)=0,CONCATENATE(PREENCHER!AO29,#REF!),PREENCHER!#REF!))</f>
        <v>#REF!</v>
      </c>
      <c r="L26" s="55" t="e">
        <f>IF(PREENCHER!#REF!="","",IF(COUNTIF(PREENCHER!$Z29:$AB29,PREENCHER!#REF!)=0,CONCATENATE(PREENCHER!AP29,#REF!),PREENCHER!#REF!))</f>
        <v>#REF!</v>
      </c>
      <c r="M26" s="55" t="e">
        <f>IF(PREENCHER!#REF!="","",IF(COUNTIF(PREENCHER!$Z29:$AB29,PREENCHER!#REF!)=0,CONCATENATE(PREENCHER!AQ29,#REF!),PREENCHER!#REF!))</f>
        <v>#REF!</v>
      </c>
      <c r="N26" s="55" t="e">
        <f>IF(PREENCHER!#REF!="","",IF(COUNTIF(PREENCHER!$Z29:$AB29,PREENCHER!#REF!)=0,CONCATENATE(PREENCHER!AR29,#REF!),PREENCHER!#REF!))</f>
        <v>#REF!</v>
      </c>
      <c r="O26" s="22" t="str">
        <f t="shared" si="0"/>
        <v/>
      </c>
      <c r="P26" s="22" t="str">
        <f t="shared" si="1"/>
        <v/>
      </c>
      <c r="Q26" s="56"/>
      <c r="R26" s="16"/>
      <c r="S26" s="22" t="str">
        <f t="shared" si="2"/>
        <v/>
      </c>
      <c r="T26" s="22" t="str">
        <f t="shared" si="3"/>
        <v/>
      </c>
      <c r="U26" s="57" t="str">
        <f t="shared" si="4"/>
        <v/>
      </c>
    </row>
    <row r="27" spans="1:21" x14ac:dyDescent="0.25">
      <c r="A27" s="54" t="str">
        <f>IF(PREENCHER!A30="","",PREENCHER!A30)</f>
        <v/>
      </c>
      <c r="B27" s="54" t="str">
        <f>IF(PREENCHER!B30="","",PREENCHER!B30)</f>
        <v>Freezer vertical, frost free, capacidade total mínima de 228 Litros, 110v, cor branca, porta reversível, painel de controle, congelamento rápido, classificação energética "A". GARANTIA MÍNIMA DE 12 MESES, A CONTAR DA DATA DO RECEBIMENTO DEFINITIVO.</v>
      </c>
      <c r="C27" s="54" t="str">
        <f>IF(PREENCHER!C30="","",PREENCHER!C30)</f>
        <v/>
      </c>
      <c r="D27" s="54" t="str">
        <f>IF(PREENCHER!D30="","",PREENCHER!D30)</f>
        <v/>
      </c>
      <c r="E27" s="55" t="e">
        <f>IF(PREENCHER!#REF!="","",IF(COUNTIF(PREENCHER!$Z30:$AB30,PREENCHER!#REF!)=0,CONCATENATE(PREENCHER!AI30,#REF!),PREENCHER!#REF!))</f>
        <v>#REF!</v>
      </c>
      <c r="F27" s="55" t="str">
        <f>IF(PREENCHER!E30="","",IF(COUNTIF(PREENCHER!$Z30:$AB30,PREENCHER!E30)=0,CONCATENATE(PREENCHER!AJ30,#REF!),PREENCHER!E30))</f>
        <v/>
      </c>
      <c r="G27" s="55" t="e">
        <f>IF(PREENCHER!#REF!="","",IF(COUNTIF(PREENCHER!$Z30:$AB30,PREENCHER!#REF!)=0,CONCATENATE(PREENCHER!AK30,#REF!),PREENCHER!#REF!))</f>
        <v>#REF!</v>
      </c>
      <c r="H27" s="55" t="str">
        <f>IF(PREENCHER!G30="","",IF(COUNTIF(PREENCHER!$Z30:$AB30,PREENCHER!G30)=0,CONCATENATE(PREENCHER!AL30,#REF!),PREENCHER!G30))</f>
        <v/>
      </c>
      <c r="I27" s="55" t="str">
        <f>IF(PREENCHER!H30="","",IF(COUNTIF(PREENCHER!$Z30:$AB30,PREENCHER!H30)=0,CONCATENATE(PREENCHER!AM30,#REF!),PREENCHER!H30))</f>
        <v/>
      </c>
      <c r="J27" s="55" t="e">
        <f>IF(#REF!="","",IF(COUNTIF(PREENCHER!$Z30:$AB30,#REF!)=0,CONCATENATE(PREENCHER!AN30,#REF!),#REF!))</f>
        <v>#REF!</v>
      </c>
      <c r="K27" s="55" t="e">
        <f>IF(PREENCHER!#REF!="","",IF(COUNTIF(PREENCHER!$Z30:$AB30,PREENCHER!#REF!)=0,CONCATENATE(PREENCHER!AO30,#REF!),PREENCHER!#REF!))</f>
        <v>#REF!</v>
      </c>
      <c r="L27" s="55" t="e">
        <f>IF(PREENCHER!#REF!="","",IF(COUNTIF(PREENCHER!$Z30:$AB30,PREENCHER!#REF!)=0,CONCATENATE(PREENCHER!AP30,#REF!),PREENCHER!#REF!))</f>
        <v>#REF!</v>
      </c>
      <c r="M27" s="55" t="e">
        <f>IF(PREENCHER!#REF!="","",IF(COUNTIF(PREENCHER!$Z30:$AB30,PREENCHER!#REF!)=0,CONCATENATE(PREENCHER!AQ30,#REF!),PREENCHER!#REF!))</f>
        <v>#REF!</v>
      </c>
      <c r="N27" s="55" t="e">
        <f>IF(PREENCHER!#REF!="","",IF(COUNTIF(PREENCHER!$Z30:$AB30,PREENCHER!#REF!)=0,CONCATENATE(PREENCHER!AR30,#REF!),PREENCHER!#REF!))</f>
        <v>#REF!</v>
      </c>
      <c r="O27" s="22" t="str">
        <f t="shared" si="0"/>
        <v/>
      </c>
      <c r="P27" s="22" t="str">
        <f t="shared" si="1"/>
        <v/>
      </c>
      <c r="Q27" s="56"/>
      <c r="R27" s="16"/>
      <c r="S27" s="22" t="str">
        <f t="shared" si="2"/>
        <v/>
      </c>
      <c r="T27" s="22" t="str">
        <f t="shared" si="3"/>
        <v/>
      </c>
      <c r="U27" s="57" t="str">
        <f t="shared" si="4"/>
        <v/>
      </c>
    </row>
    <row r="28" spans="1:21" x14ac:dyDescent="0.25">
      <c r="A28" s="54" t="str">
        <f>IF(PREENCHER!A31="","",PREENCHER!A31)</f>
        <v/>
      </c>
      <c r="B28" s="54" t="str">
        <f>IF(PREENCHER!B31="","",PREENCHER!B31)</f>
        <v>Máquina de lavar roupa. Tipo: tanquinho automático, capacidade mínima de 10 KG, painel mecânico, com 6 programas de lavagem, 127V.  GARANTIA MÍNIMA DE 12 MESES, A CONTAR DA DATA DO RECEBIMENTO DEFINITIVO.</v>
      </c>
      <c r="C28" s="54" t="str">
        <f>IF(PREENCHER!C31="","",PREENCHER!C31)</f>
        <v/>
      </c>
      <c r="D28" s="54" t="str">
        <f>IF(PREENCHER!D31="","",PREENCHER!D31)</f>
        <v/>
      </c>
      <c r="E28" s="55" t="e">
        <f>IF(PREENCHER!#REF!="","",IF(COUNTIF(PREENCHER!$Z31:$AB31,PREENCHER!#REF!)=0,CONCATENATE(PREENCHER!AI31,#REF!),PREENCHER!#REF!))</f>
        <v>#REF!</v>
      </c>
      <c r="F28" s="55" t="str">
        <f>IF(PREENCHER!E31="","",IF(COUNTIF(PREENCHER!$Z31:$AB31,PREENCHER!E31)=0,CONCATENATE(PREENCHER!AJ31,#REF!),PREENCHER!E31))</f>
        <v/>
      </c>
      <c r="G28" s="55" t="e">
        <f>IF(PREENCHER!#REF!="","",IF(COUNTIF(PREENCHER!$Z31:$AB31,PREENCHER!#REF!)=0,CONCATENATE(PREENCHER!AK31,#REF!),PREENCHER!#REF!))</f>
        <v>#REF!</v>
      </c>
      <c r="H28" s="55" t="str">
        <f>IF(PREENCHER!G31="","",IF(COUNTIF(PREENCHER!$Z31:$AB31,PREENCHER!G31)=0,CONCATENATE(PREENCHER!AL31,#REF!),PREENCHER!G31))</f>
        <v/>
      </c>
      <c r="I28" s="55" t="str">
        <f>IF(PREENCHER!H31="","",IF(COUNTIF(PREENCHER!$Z31:$AB31,PREENCHER!H31)=0,CONCATENATE(PREENCHER!AM31,#REF!),PREENCHER!H31))</f>
        <v/>
      </c>
      <c r="J28" s="55" t="e">
        <f>IF(#REF!="","",IF(COUNTIF(PREENCHER!$Z31:$AB31,#REF!)=0,CONCATENATE(PREENCHER!AN31,#REF!),#REF!))</f>
        <v>#REF!</v>
      </c>
      <c r="K28" s="55" t="e">
        <f>IF(PREENCHER!#REF!="","",IF(COUNTIF(PREENCHER!$Z31:$AB31,PREENCHER!#REF!)=0,CONCATENATE(PREENCHER!AO31,#REF!),PREENCHER!#REF!))</f>
        <v>#REF!</v>
      </c>
      <c r="L28" s="55" t="e">
        <f>IF(PREENCHER!#REF!="","",IF(COUNTIF(PREENCHER!$Z31:$AB31,PREENCHER!#REF!)=0,CONCATENATE(PREENCHER!AP31,#REF!),PREENCHER!#REF!))</f>
        <v>#REF!</v>
      </c>
      <c r="M28" s="55" t="e">
        <f>IF(PREENCHER!#REF!="","",IF(COUNTIF(PREENCHER!$Z31:$AB31,PREENCHER!#REF!)=0,CONCATENATE(PREENCHER!AQ31,#REF!),PREENCHER!#REF!))</f>
        <v>#REF!</v>
      </c>
      <c r="N28" s="55" t="e">
        <f>IF(PREENCHER!#REF!="","",IF(COUNTIF(PREENCHER!$Z31:$AB31,PREENCHER!#REF!)=0,CONCATENATE(PREENCHER!AR31,#REF!),PREENCHER!#REF!))</f>
        <v>#REF!</v>
      </c>
      <c r="O28" s="22" t="str">
        <f t="shared" si="0"/>
        <v/>
      </c>
      <c r="P28" s="22" t="str">
        <f t="shared" si="1"/>
        <v/>
      </c>
      <c r="Q28" s="56"/>
      <c r="R28" s="16"/>
      <c r="S28" s="22" t="str">
        <f t="shared" si="2"/>
        <v/>
      </c>
      <c r="T28" s="22" t="str">
        <f t="shared" si="3"/>
        <v/>
      </c>
      <c r="U28" s="57" t="str">
        <f t="shared" si="4"/>
        <v/>
      </c>
    </row>
    <row r="29" spans="1:21" x14ac:dyDescent="0.25">
      <c r="A29" s="54" t="str">
        <f>IF(PREENCHER!A32="","",PREENCHER!A32)</f>
        <v/>
      </c>
      <c r="B29" s="54" t="str">
        <f>IF(PREENCHER!B32="","",PREENCHER!B32)</f>
        <v xml:space="preserve">Forno de bancada elétrico, Inox 46L aço inoxidável, 127V. Características gerais: Especificações: Potência de 2400 W, 3 níveis: 3 Temperatura mínima 50 °C. Temperatura máxima 300 °C. Eficiência energética A. Acessórios incluídos 1 bandeja de migalhas, 1 grelha Peso e dimensões Largura 49 cm Profundidade 49 cm Altura 41.5 cm. GARANTIA MÍNIMA DE 12 MESES, A CONTAR DA DATA DO RECEBIMENTO DEFINITIVO. </v>
      </c>
      <c r="C29" s="54" t="str">
        <f>IF(PREENCHER!C32="","",PREENCHER!C32)</f>
        <v/>
      </c>
      <c r="D29" s="54" t="str">
        <f>IF(PREENCHER!D32="","",PREENCHER!D32)</f>
        <v/>
      </c>
      <c r="E29" s="55" t="e">
        <f>IF(PREENCHER!#REF!="","",IF(COUNTIF(PREENCHER!$Z32:$AB32,PREENCHER!#REF!)=0,CONCATENATE(PREENCHER!AI32,#REF!),PREENCHER!#REF!))</f>
        <v>#REF!</v>
      </c>
      <c r="F29" s="55" t="str">
        <f>IF(PREENCHER!E32="","",IF(COUNTIF(PREENCHER!$Z32:$AB32,PREENCHER!E32)=0,CONCATENATE(PREENCHER!AJ32,#REF!),PREENCHER!E32))</f>
        <v/>
      </c>
      <c r="G29" s="55" t="e">
        <f>IF(PREENCHER!#REF!="","",IF(COUNTIF(PREENCHER!$Z32:$AB32,PREENCHER!#REF!)=0,CONCATENATE(PREENCHER!AK32,#REF!),PREENCHER!#REF!))</f>
        <v>#REF!</v>
      </c>
      <c r="H29" s="55" t="str">
        <f>IF(PREENCHER!G32="","",IF(COUNTIF(PREENCHER!$Z32:$AB32,PREENCHER!G32)=0,CONCATENATE(PREENCHER!AL32,#REF!),PREENCHER!G32))</f>
        <v/>
      </c>
      <c r="I29" s="55" t="str">
        <f>IF(PREENCHER!H32="","",IF(COUNTIF(PREENCHER!$Z32:$AB32,PREENCHER!H32)=0,CONCATENATE(PREENCHER!AM32,#REF!),PREENCHER!H32))</f>
        <v/>
      </c>
      <c r="J29" s="55" t="e">
        <f>IF(#REF!="","",IF(COUNTIF(PREENCHER!$Z32:$AB32,#REF!)=0,CONCATENATE(PREENCHER!AN32,#REF!),#REF!))</f>
        <v>#REF!</v>
      </c>
      <c r="K29" s="55" t="e">
        <f>IF(PREENCHER!#REF!="","",IF(COUNTIF(PREENCHER!$Z32:$AB32,PREENCHER!#REF!)=0,CONCATENATE(PREENCHER!AO32,#REF!),PREENCHER!#REF!))</f>
        <v>#REF!</v>
      </c>
      <c r="L29" s="55" t="e">
        <f>IF(PREENCHER!#REF!="","",IF(COUNTIF(PREENCHER!$Z32:$AB32,PREENCHER!#REF!)=0,CONCATENATE(PREENCHER!AP32,#REF!),PREENCHER!#REF!))</f>
        <v>#REF!</v>
      </c>
      <c r="M29" s="55" t="e">
        <f>IF(PREENCHER!#REF!="","",IF(COUNTIF(PREENCHER!$Z32:$AB32,PREENCHER!#REF!)=0,CONCATENATE(PREENCHER!AQ32,#REF!),PREENCHER!#REF!))</f>
        <v>#REF!</v>
      </c>
      <c r="N29" s="55" t="e">
        <f>IF(PREENCHER!#REF!="","",IF(COUNTIF(PREENCHER!$Z32:$AB32,PREENCHER!#REF!)=0,CONCATENATE(PREENCHER!AR32,#REF!),PREENCHER!#REF!))</f>
        <v>#REF!</v>
      </c>
      <c r="O29" s="22" t="str">
        <f t="shared" si="0"/>
        <v/>
      </c>
      <c r="P29" s="22" t="str">
        <f t="shared" si="1"/>
        <v/>
      </c>
      <c r="Q29" s="56"/>
      <c r="R29" s="16"/>
      <c r="S29" s="22" t="str">
        <f t="shared" si="2"/>
        <v/>
      </c>
      <c r="T29" s="22" t="str">
        <f t="shared" si="3"/>
        <v/>
      </c>
      <c r="U29" s="57" t="str">
        <f t="shared" si="4"/>
        <v/>
      </c>
    </row>
    <row r="30" spans="1:21" x14ac:dyDescent="0.25">
      <c r="A30" s="54" t="str">
        <f>IF(PREENCHER!A33="","",PREENCHER!A33)</f>
        <v/>
      </c>
      <c r="B30" s="54" t="str">
        <f>IF(PREENCHER!B33="","",PREENCHER!B33)</f>
        <v>Freezer vertical, frost free, capacidade total mínima de 228 Litros, 110v, cor branca, porta reversível, painel de controle, congelamento rápido, classificação energética "A". GARANTIA MÍNIMA DE 12 MESES, A CONTAR DA DATA DO RECEBIMENTO DEFINITIVO.</v>
      </c>
      <c r="C30" s="54" t="str">
        <f>IF(PREENCHER!C33="","",PREENCHER!C33)</f>
        <v/>
      </c>
      <c r="D30" s="54" t="str">
        <f>IF(PREENCHER!D33="","",PREENCHER!D33)</f>
        <v/>
      </c>
      <c r="E30" s="55" t="e">
        <f>IF(PREENCHER!#REF!="","",IF(COUNTIF(PREENCHER!$Z33:$AB33,PREENCHER!#REF!)=0,CONCATENATE(PREENCHER!AI33,#REF!),PREENCHER!#REF!))</f>
        <v>#REF!</v>
      </c>
      <c r="F30" s="55" t="str">
        <f>IF(PREENCHER!E33="","",IF(COUNTIF(PREENCHER!$Z33:$AB33,PREENCHER!E33)=0,CONCATENATE(PREENCHER!AJ33,#REF!),PREENCHER!E33))</f>
        <v/>
      </c>
      <c r="G30" s="55" t="e">
        <f>IF(PREENCHER!#REF!="","",IF(COUNTIF(PREENCHER!$Z33:$AB33,PREENCHER!#REF!)=0,CONCATENATE(PREENCHER!AK33,#REF!),PREENCHER!#REF!))</f>
        <v>#REF!</v>
      </c>
      <c r="H30" s="55" t="str">
        <f>IF(PREENCHER!G33="","",IF(COUNTIF(PREENCHER!$Z33:$AB33,PREENCHER!G33)=0,CONCATENATE(PREENCHER!AL33,#REF!),PREENCHER!G33))</f>
        <v/>
      </c>
      <c r="I30" s="55" t="str">
        <f>IF(PREENCHER!H33="","",IF(COUNTIF(PREENCHER!$Z33:$AB33,PREENCHER!H33)=0,CONCATENATE(PREENCHER!AM33,#REF!),PREENCHER!H33))</f>
        <v/>
      </c>
      <c r="J30" s="55" t="e">
        <f>IF(#REF!="","",IF(COUNTIF(PREENCHER!$Z33:$AB33,#REF!)=0,CONCATENATE(PREENCHER!AN33,#REF!),#REF!))</f>
        <v>#REF!</v>
      </c>
      <c r="K30" s="55" t="e">
        <f>IF(PREENCHER!#REF!="","",IF(COUNTIF(PREENCHER!$Z33:$AB33,PREENCHER!#REF!)=0,CONCATENATE(PREENCHER!AO33,#REF!),PREENCHER!#REF!))</f>
        <v>#REF!</v>
      </c>
      <c r="L30" s="55" t="e">
        <f>IF(PREENCHER!#REF!="","",IF(COUNTIF(PREENCHER!$Z33:$AB33,PREENCHER!#REF!)=0,CONCATENATE(PREENCHER!AP33,#REF!),PREENCHER!#REF!))</f>
        <v>#REF!</v>
      </c>
      <c r="M30" s="55" t="e">
        <f>IF(PREENCHER!#REF!="","",IF(COUNTIF(PREENCHER!$Z33:$AB33,PREENCHER!#REF!)=0,CONCATENATE(PREENCHER!AQ33,#REF!),PREENCHER!#REF!))</f>
        <v>#REF!</v>
      </c>
      <c r="N30" s="55" t="e">
        <f>IF(PREENCHER!#REF!="","",IF(COUNTIF(PREENCHER!$Z33:$AB33,PREENCHER!#REF!)=0,CONCATENATE(PREENCHER!AR33,#REF!),PREENCHER!#REF!))</f>
        <v>#REF!</v>
      </c>
      <c r="O30" s="22" t="str">
        <f t="shared" si="0"/>
        <v/>
      </c>
      <c r="P30" s="22" t="str">
        <f t="shared" si="1"/>
        <v/>
      </c>
      <c r="Q30" s="56"/>
      <c r="R30" s="16"/>
      <c r="S30" s="22" t="str">
        <f t="shared" si="2"/>
        <v/>
      </c>
      <c r="T30" s="22" t="str">
        <f t="shared" si="3"/>
        <v/>
      </c>
      <c r="U30" s="57" t="str">
        <f t="shared" si="4"/>
        <v/>
      </c>
    </row>
    <row r="31" spans="1:21" x14ac:dyDescent="0.25">
      <c r="A31" s="54" t="str">
        <f>IF(PREENCHER!A34="","",PREENCHER!A34)</f>
        <v/>
      </c>
      <c r="B31" s="54" t="str">
        <f>IF(PREENCHER!B34="","",PREENCHER!B34)</f>
        <v>Máquina de lavar roupa. Tipo: tanquinho automático, capacidade mínima de 10 KG, painel mecânico, com 6 programas de lavagem, 127V.  GARANTIA MÍNIMA DE 12 MESES, A CONTAR DA DATA DO RECEBIMENTO DEFINITIVO.</v>
      </c>
      <c r="C31" s="54" t="str">
        <f>IF(PREENCHER!C34="","",PREENCHER!C34)</f>
        <v/>
      </c>
      <c r="D31" s="54" t="str">
        <f>IF(PREENCHER!D34="","",PREENCHER!D34)</f>
        <v/>
      </c>
      <c r="E31" s="55" t="e">
        <f>IF(PREENCHER!#REF!="","",IF(COUNTIF(PREENCHER!$Z34:$AB34,PREENCHER!#REF!)=0,CONCATENATE(PREENCHER!AI34,#REF!),PREENCHER!#REF!))</f>
        <v>#REF!</v>
      </c>
      <c r="F31" s="55" t="str">
        <f>IF(PREENCHER!E34="","",IF(COUNTIF(PREENCHER!$Z34:$AB34,PREENCHER!E34)=0,CONCATENATE(PREENCHER!AJ34,#REF!),PREENCHER!E34))</f>
        <v/>
      </c>
      <c r="G31" s="55" t="e">
        <f>IF(PREENCHER!#REF!="","",IF(COUNTIF(PREENCHER!$Z34:$AB34,PREENCHER!#REF!)=0,CONCATENATE(PREENCHER!AK34,#REF!),PREENCHER!#REF!))</f>
        <v>#REF!</v>
      </c>
      <c r="H31" s="55" t="str">
        <f>IF(PREENCHER!G34="","",IF(COUNTIF(PREENCHER!$Z34:$AB34,PREENCHER!G34)=0,CONCATENATE(PREENCHER!AL34,#REF!),PREENCHER!G34))</f>
        <v/>
      </c>
      <c r="I31" s="55" t="str">
        <f>IF(PREENCHER!H34="","",IF(COUNTIF(PREENCHER!$Z34:$AB34,PREENCHER!H34)=0,CONCATENATE(PREENCHER!AM34,#REF!),PREENCHER!H34))</f>
        <v/>
      </c>
      <c r="J31" s="55" t="e">
        <f>IF(#REF!="","",IF(COUNTIF(PREENCHER!$Z34:$AB34,#REF!)=0,CONCATENATE(PREENCHER!AN34,#REF!),#REF!))</f>
        <v>#REF!</v>
      </c>
      <c r="K31" s="55" t="e">
        <f>IF(PREENCHER!#REF!="","",IF(COUNTIF(PREENCHER!$Z34:$AB34,PREENCHER!#REF!)=0,CONCATENATE(PREENCHER!AO34,#REF!),PREENCHER!#REF!))</f>
        <v>#REF!</v>
      </c>
      <c r="L31" s="55" t="e">
        <f>IF(PREENCHER!#REF!="","",IF(COUNTIF(PREENCHER!$Z34:$AB34,PREENCHER!#REF!)=0,CONCATENATE(PREENCHER!AP34,#REF!),PREENCHER!#REF!))</f>
        <v>#REF!</v>
      </c>
      <c r="M31" s="55" t="e">
        <f>IF(PREENCHER!#REF!="","",IF(COUNTIF(PREENCHER!$Z34:$AB34,PREENCHER!#REF!)=0,CONCATENATE(PREENCHER!AQ34,#REF!),PREENCHER!#REF!))</f>
        <v>#REF!</v>
      </c>
      <c r="N31" s="55" t="e">
        <f>IF(PREENCHER!#REF!="","",IF(COUNTIF(PREENCHER!$Z34:$AB34,PREENCHER!#REF!)=0,CONCATENATE(PREENCHER!AR34,#REF!),PREENCHER!#REF!))</f>
        <v>#REF!</v>
      </c>
      <c r="O31" s="22" t="str">
        <f t="shared" si="0"/>
        <v/>
      </c>
      <c r="P31" s="22" t="str">
        <f t="shared" si="1"/>
        <v/>
      </c>
      <c r="Q31" s="56"/>
      <c r="R31" s="16"/>
      <c r="S31" s="22" t="str">
        <f t="shared" si="2"/>
        <v/>
      </c>
      <c r="T31" s="22" t="str">
        <f t="shared" si="3"/>
        <v/>
      </c>
      <c r="U31" s="57" t="str">
        <f t="shared" si="4"/>
        <v/>
      </c>
    </row>
    <row r="32" spans="1:21" x14ac:dyDescent="0.25">
      <c r="A32" s="54" t="str">
        <f>IF(PREENCHER!A35="","",PREENCHER!A35)</f>
        <v/>
      </c>
      <c r="B32" s="54" t="str">
        <f>IF(PREENCHER!B35="","",PREENCHER!B35)</f>
        <v xml:space="preserve">Forno de bancada elétrico, Inox 46L aço inoxidável, 127V. Características gerais: Especificações: Potência de 2400 W, 3 níveis: 3 Temperatura mínima 50 °C. Temperatura máxima 300 °C. Eficiência energética A. Acessórios incluídos 1 bandeja de migalhas, 1 grelha Peso e dimensões Largura 49 cm Profundidade 49 cm Altura 41.5 cm. GARANTIA MÍNIMA DE 12 MESES, A CONTAR DA DATA DO RECEBIMENTO DEFINITIVO. </v>
      </c>
      <c r="C32" s="54" t="str">
        <f>IF(PREENCHER!C35="","",PREENCHER!C35)</f>
        <v/>
      </c>
      <c r="D32" s="54" t="str">
        <f>IF(PREENCHER!D35="","",PREENCHER!D35)</f>
        <v/>
      </c>
      <c r="E32" s="55" t="e">
        <f>IF(PREENCHER!#REF!="","",IF(COUNTIF(PREENCHER!$Z35:$AB35,PREENCHER!#REF!)=0,CONCATENATE(PREENCHER!AI35,#REF!),PREENCHER!#REF!))</f>
        <v>#REF!</v>
      </c>
      <c r="F32" s="55" t="str">
        <f>IF(PREENCHER!E35="","",IF(COUNTIF(PREENCHER!$Z35:$AB35,PREENCHER!E35)=0,CONCATENATE(PREENCHER!AJ35,#REF!),PREENCHER!E35))</f>
        <v/>
      </c>
      <c r="G32" s="55" t="e">
        <f>IF(PREENCHER!#REF!="","",IF(COUNTIF(PREENCHER!$Z35:$AB35,PREENCHER!#REF!)=0,CONCATENATE(PREENCHER!AK35,#REF!),PREENCHER!#REF!))</f>
        <v>#REF!</v>
      </c>
      <c r="H32" s="55" t="str">
        <f>IF(PREENCHER!G35="","",IF(COUNTIF(PREENCHER!$Z35:$AB35,PREENCHER!G35)=0,CONCATENATE(PREENCHER!AL35,#REF!),PREENCHER!G35))</f>
        <v/>
      </c>
      <c r="I32" s="55" t="str">
        <f>IF(PREENCHER!H35="","",IF(COUNTIF(PREENCHER!$Z35:$AB35,PREENCHER!H35)=0,CONCATENATE(PREENCHER!AM35,#REF!),PREENCHER!H35))</f>
        <v/>
      </c>
      <c r="J32" s="55" t="e">
        <f>IF(#REF!="","",IF(COUNTIF(PREENCHER!$Z35:$AB35,#REF!)=0,CONCATENATE(PREENCHER!AN35,#REF!),#REF!))</f>
        <v>#REF!</v>
      </c>
      <c r="K32" s="55" t="e">
        <f>IF(PREENCHER!#REF!="","",IF(COUNTIF(PREENCHER!$Z35:$AB35,PREENCHER!#REF!)=0,CONCATENATE(PREENCHER!AO35,#REF!),PREENCHER!#REF!))</f>
        <v>#REF!</v>
      </c>
      <c r="L32" s="55" t="e">
        <f>IF(PREENCHER!#REF!="","",IF(COUNTIF(PREENCHER!$Z35:$AB35,PREENCHER!#REF!)=0,CONCATENATE(PREENCHER!AP35,#REF!),PREENCHER!#REF!))</f>
        <v>#REF!</v>
      </c>
      <c r="M32" s="55" t="e">
        <f>IF(PREENCHER!#REF!="","",IF(COUNTIF(PREENCHER!$Z35:$AB35,PREENCHER!#REF!)=0,CONCATENATE(PREENCHER!AQ35,#REF!),PREENCHER!#REF!))</f>
        <v>#REF!</v>
      </c>
      <c r="N32" s="55" t="e">
        <f>IF(PREENCHER!#REF!="","",IF(COUNTIF(PREENCHER!$Z35:$AB35,PREENCHER!#REF!)=0,CONCATENATE(PREENCHER!AR35,#REF!),PREENCHER!#REF!))</f>
        <v>#REF!</v>
      </c>
      <c r="O32" s="22" t="str">
        <f t="shared" si="0"/>
        <v/>
      </c>
      <c r="P32" s="22" t="str">
        <f t="shared" si="1"/>
        <v/>
      </c>
      <c r="Q32" s="56"/>
      <c r="R32" s="16"/>
      <c r="S32" s="22" t="str">
        <f t="shared" si="2"/>
        <v/>
      </c>
      <c r="T32" s="22" t="str">
        <f t="shared" si="3"/>
        <v/>
      </c>
      <c r="U32" s="57" t="str">
        <f t="shared" si="4"/>
        <v/>
      </c>
    </row>
    <row r="33" spans="1:21" x14ac:dyDescent="0.25">
      <c r="A33" s="54" t="str">
        <f>IF(PREENCHER!A36="","",PREENCHER!A36)</f>
        <v/>
      </c>
      <c r="B33" s="54" t="str">
        <f>IF(PREENCHER!B36="","",PREENCHER!B36)</f>
        <v>Freezer vertical, frost free, capacidade total mínima de 228 Litros, 110v, cor branca, porta reversível, painel de controle, congelamento rápido, classificação energética "A". GARANTIA MÍNIMA DE 12 MESES, A CONTAR DA DATA DO RECEBIMENTO DEFINITIVO.</v>
      </c>
      <c r="C33" s="54" t="str">
        <f>IF(PREENCHER!C36="","",PREENCHER!C36)</f>
        <v/>
      </c>
      <c r="D33" s="54" t="str">
        <f>IF(PREENCHER!D36="","",PREENCHER!D36)</f>
        <v/>
      </c>
      <c r="E33" s="55" t="e">
        <f>IF(PREENCHER!#REF!="","",IF(COUNTIF(PREENCHER!$Z36:$AB36,PREENCHER!#REF!)=0,CONCATENATE(PREENCHER!AI36,#REF!),PREENCHER!#REF!))</f>
        <v>#REF!</v>
      </c>
      <c r="F33" s="55" t="str">
        <f>IF(PREENCHER!E36="","",IF(COUNTIF(PREENCHER!$Z36:$AB36,PREENCHER!E36)=0,CONCATENATE(PREENCHER!AJ36,#REF!),PREENCHER!E36))</f>
        <v/>
      </c>
      <c r="G33" s="55" t="e">
        <f>IF(PREENCHER!#REF!="","",IF(COUNTIF(PREENCHER!$Z36:$AB36,PREENCHER!#REF!)=0,CONCATENATE(PREENCHER!AK36,#REF!),PREENCHER!#REF!))</f>
        <v>#REF!</v>
      </c>
      <c r="H33" s="55" t="str">
        <f>IF(PREENCHER!G36="","",IF(COUNTIF(PREENCHER!$Z36:$AB36,PREENCHER!G36)=0,CONCATENATE(PREENCHER!AL36,#REF!),PREENCHER!G36))</f>
        <v/>
      </c>
      <c r="I33" s="55" t="str">
        <f>IF(PREENCHER!H36="","",IF(COUNTIF(PREENCHER!$Z36:$AB36,PREENCHER!H36)=0,CONCATENATE(PREENCHER!AM36,#REF!),PREENCHER!H36))</f>
        <v/>
      </c>
      <c r="J33" s="55" t="e">
        <f>IF(#REF!="","",IF(COUNTIF(PREENCHER!$Z36:$AB36,#REF!)=0,CONCATENATE(PREENCHER!AN36,#REF!),#REF!))</f>
        <v>#REF!</v>
      </c>
      <c r="K33" s="55" t="e">
        <f>IF(PREENCHER!#REF!="","",IF(COUNTIF(PREENCHER!$Z36:$AB36,PREENCHER!#REF!)=0,CONCATENATE(PREENCHER!AO36,#REF!),PREENCHER!#REF!))</f>
        <v>#REF!</v>
      </c>
      <c r="L33" s="55" t="e">
        <f>IF(PREENCHER!#REF!="","",IF(COUNTIF(PREENCHER!$Z36:$AB36,PREENCHER!#REF!)=0,CONCATENATE(PREENCHER!AP36,#REF!),PREENCHER!#REF!))</f>
        <v>#REF!</v>
      </c>
      <c r="M33" s="55" t="e">
        <f>IF(PREENCHER!#REF!="","",IF(COUNTIF(PREENCHER!$Z36:$AB36,PREENCHER!#REF!)=0,CONCATENATE(PREENCHER!AQ36,#REF!),PREENCHER!#REF!))</f>
        <v>#REF!</v>
      </c>
      <c r="N33" s="55" t="e">
        <f>IF(PREENCHER!#REF!="","",IF(COUNTIF(PREENCHER!$Z36:$AB36,PREENCHER!#REF!)=0,CONCATENATE(PREENCHER!AR36,#REF!),PREENCHER!#REF!))</f>
        <v>#REF!</v>
      </c>
      <c r="O33" s="22" t="str">
        <f t="shared" si="0"/>
        <v/>
      </c>
      <c r="P33" s="22" t="str">
        <f t="shared" si="1"/>
        <v/>
      </c>
      <c r="Q33" s="56"/>
      <c r="R33" s="16"/>
      <c r="S33" s="22" t="str">
        <f t="shared" si="2"/>
        <v/>
      </c>
      <c r="T33" s="22" t="str">
        <f t="shared" si="3"/>
        <v/>
      </c>
      <c r="U33" s="57" t="str">
        <f t="shared" si="4"/>
        <v/>
      </c>
    </row>
    <row r="34" spans="1:21" x14ac:dyDescent="0.25">
      <c r="A34" s="54" t="str">
        <f>IF(PREENCHER!A37="","",PREENCHER!A37)</f>
        <v/>
      </c>
      <c r="B34" s="54" t="str">
        <f>IF(PREENCHER!B37="","",PREENCHER!B37)</f>
        <v>Máquina de lavar roupa. Tipo: tanquinho automático, capacidade mínima de 10 KG, painel mecânico, com 6 programas de lavagem, 127V.  GARANTIA MÍNIMA DE 12 MESES, A CONTAR DA DATA DO RECEBIMENTO DEFINITIVO.</v>
      </c>
      <c r="C34" s="54" t="str">
        <f>IF(PREENCHER!C37="","",PREENCHER!C37)</f>
        <v/>
      </c>
      <c r="D34" s="54" t="str">
        <f>IF(PREENCHER!D37="","",PREENCHER!D37)</f>
        <v/>
      </c>
      <c r="E34" s="55" t="e">
        <f>IF(PREENCHER!#REF!="","",IF(COUNTIF(PREENCHER!$Z37:$AB37,PREENCHER!#REF!)=0,CONCATENATE(PREENCHER!AI37,#REF!),PREENCHER!#REF!))</f>
        <v>#REF!</v>
      </c>
      <c r="F34" s="55" t="str">
        <f>IF(PREENCHER!E37="","",IF(COUNTIF(PREENCHER!$Z37:$AB37,PREENCHER!E37)=0,CONCATENATE(PREENCHER!AJ37,#REF!),PREENCHER!E37))</f>
        <v/>
      </c>
      <c r="G34" s="55" t="e">
        <f>IF(PREENCHER!#REF!="","",IF(COUNTIF(PREENCHER!$Z37:$AB37,PREENCHER!#REF!)=0,CONCATENATE(PREENCHER!AK37,#REF!),PREENCHER!#REF!))</f>
        <v>#REF!</v>
      </c>
      <c r="H34" s="55" t="str">
        <f>IF(PREENCHER!G37="","",IF(COUNTIF(PREENCHER!$Z37:$AB37,PREENCHER!G37)=0,CONCATENATE(PREENCHER!AL37,#REF!),PREENCHER!G37))</f>
        <v/>
      </c>
      <c r="I34" s="55" t="str">
        <f>IF(PREENCHER!H37="","",IF(COUNTIF(PREENCHER!$Z37:$AB37,PREENCHER!H37)=0,CONCATENATE(PREENCHER!AM37,#REF!),PREENCHER!H37))</f>
        <v/>
      </c>
      <c r="J34" s="55" t="e">
        <f>IF(#REF!="","",IF(COUNTIF(PREENCHER!$Z37:$AB37,#REF!)=0,CONCATENATE(PREENCHER!AN37,#REF!),#REF!))</f>
        <v>#REF!</v>
      </c>
      <c r="K34" s="55" t="e">
        <f>IF(PREENCHER!#REF!="","",IF(COUNTIF(PREENCHER!$Z37:$AB37,PREENCHER!#REF!)=0,CONCATENATE(PREENCHER!AO37,#REF!),PREENCHER!#REF!))</f>
        <v>#REF!</v>
      </c>
      <c r="L34" s="55" t="e">
        <f>IF(PREENCHER!#REF!="","",IF(COUNTIF(PREENCHER!$Z37:$AB37,PREENCHER!#REF!)=0,CONCATENATE(PREENCHER!AP37,#REF!),PREENCHER!#REF!))</f>
        <v>#REF!</v>
      </c>
      <c r="M34" s="55" t="e">
        <f>IF(PREENCHER!#REF!="","",IF(COUNTIF(PREENCHER!$Z37:$AB37,PREENCHER!#REF!)=0,CONCATENATE(PREENCHER!AQ37,#REF!),PREENCHER!#REF!))</f>
        <v>#REF!</v>
      </c>
      <c r="N34" s="55" t="e">
        <f>IF(PREENCHER!#REF!="","",IF(COUNTIF(PREENCHER!$Z37:$AB37,PREENCHER!#REF!)=0,CONCATENATE(PREENCHER!AR37,#REF!),PREENCHER!#REF!))</f>
        <v>#REF!</v>
      </c>
      <c r="O34" s="22" t="str">
        <f t="shared" si="0"/>
        <v/>
      </c>
      <c r="P34" s="22" t="str">
        <f t="shared" si="1"/>
        <v/>
      </c>
      <c r="Q34" s="56"/>
      <c r="R34" s="16"/>
      <c r="S34" s="22" t="str">
        <f t="shared" si="2"/>
        <v/>
      </c>
      <c r="T34" s="22" t="str">
        <f t="shared" si="3"/>
        <v/>
      </c>
      <c r="U34" s="57" t="str">
        <f t="shared" si="4"/>
        <v/>
      </c>
    </row>
    <row r="35" spans="1:21" x14ac:dyDescent="0.25">
      <c r="A35" s="54" t="str">
        <f>IF(PREENCHER!A38="","",PREENCHER!A38)</f>
        <v/>
      </c>
      <c r="B35" s="54" t="str">
        <f>IF(PREENCHER!B38="","",PREENCHER!B38)</f>
        <v xml:space="preserve">Forno de bancada elétrico, Inox 46L aço inoxidável, 127V. Características gerais: Especificações: Potência de 2400 W, 3 níveis: 3 Temperatura mínima 50 °C. Temperatura máxima 300 °C. Eficiência energética A. Acessórios incluídos 1 bandeja de migalhas, 1 grelha Peso e dimensões Largura 49 cm Profundidade 49 cm Altura 41.5 cm. GARANTIA MÍNIMA DE 12 MESES, A CONTAR DA DATA DO RECEBIMENTO DEFINITIVO. </v>
      </c>
      <c r="C35" s="54" t="str">
        <f>IF(PREENCHER!C38="","",PREENCHER!C38)</f>
        <v/>
      </c>
      <c r="D35" s="54" t="str">
        <f>IF(PREENCHER!D38="","",PREENCHER!D38)</f>
        <v/>
      </c>
      <c r="E35" s="55" t="e">
        <f>IF(PREENCHER!#REF!="","",IF(COUNTIF(PREENCHER!$Z38:$AB38,PREENCHER!#REF!)=0,CONCATENATE(PREENCHER!AI38,#REF!),PREENCHER!#REF!))</f>
        <v>#REF!</v>
      </c>
      <c r="F35" s="55" t="str">
        <f>IF(PREENCHER!E38="","",IF(COUNTIF(PREENCHER!$Z38:$AB38,PREENCHER!E38)=0,CONCATENATE(PREENCHER!AJ38,#REF!),PREENCHER!E38))</f>
        <v/>
      </c>
      <c r="G35" s="55" t="e">
        <f>IF(PREENCHER!#REF!="","",IF(COUNTIF(PREENCHER!$Z38:$AB38,PREENCHER!#REF!)=0,CONCATENATE(PREENCHER!AK38,#REF!),PREENCHER!#REF!))</f>
        <v>#REF!</v>
      </c>
      <c r="H35" s="55" t="str">
        <f>IF(PREENCHER!G38="","",IF(COUNTIF(PREENCHER!$Z38:$AB38,PREENCHER!G38)=0,CONCATENATE(PREENCHER!AL38,#REF!),PREENCHER!G38))</f>
        <v/>
      </c>
      <c r="I35" s="55" t="str">
        <f>IF(PREENCHER!H38="","",IF(COUNTIF(PREENCHER!$Z38:$AB38,PREENCHER!H38)=0,CONCATENATE(PREENCHER!AM38,#REF!),PREENCHER!H38))</f>
        <v/>
      </c>
      <c r="J35" s="55" t="e">
        <f>IF(#REF!="","",IF(COUNTIF(PREENCHER!$Z38:$AB38,#REF!)=0,CONCATENATE(PREENCHER!AN38,#REF!),#REF!))</f>
        <v>#REF!</v>
      </c>
      <c r="K35" s="55" t="e">
        <f>IF(PREENCHER!#REF!="","",IF(COUNTIF(PREENCHER!$Z38:$AB38,PREENCHER!#REF!)=0,CONCATENATE(PREENCHER!AO38,#REF!),PREENCHER!#REF!))</f>
        <v>#REF!</v>
      </c>
      <c r="L35" s="55" t="e">
        <f>IF(PREENCHER!#REF!="","",IF(COUNTIF(PREENCHER!$Z38:$AB38,PREENCHER!#REF!)=0,CONCATENATE(PREENCHER!AP38,#REF!),PREENCHER!#REF!))</f>
        <v>#REF!</v>
      </c>
      <c r="M35" s="55" t="e">
        <f>IF(PREENCHER!#REF!="","",IF(COUNTIF(PREENCHER!$Z38:$AB38,PREENCHER!#REF!)=0,CONCATENATE(PREENCHER!AQ38,#REF!),PREENCHER!#REF!))</f>
        <v>#REF!</v>
      </c>
      <c r="N35" s="55" t="e">
        <f>IF(PREENCHER!#REF!="","",IF(COUNTIF(PREENCHER!$Z38:$AB38,PREENCHER!#REF!)=0,CONCATENATE(PREENCHER!AR38,#REF!),PREENCHER!#REF!))</f>
        <v>#REF!</v>
      </c>
      <c r="O35" s="22" t="str">
        <f t="shared" si="0"/>
        <v/>
      </c>
      <c r="P35" s="22" t="str">
        <f t="shared" si="1"/>
        <v/>
      </c>
      <c r="Q35" s="56"/>
      <c r="R35" s="16"/>
      <c r="S35" s="22" t="str">
        <f t="shared" si="2"/>
        <v/>
      </c>
      <c r="T35" s="22" t="str">
        <f t="shared" si="3"/>
        <v/>
      </c>
      <c r="U35" s="57" t="str">
        <f t="shared" si="4"/>
        <v/>
      </c>
    </row>
    <row r="36" spans="1:21" x14ac:dyDescent="0.25">
      <c r="A36" s="54" t="str">
        <f>IF(PREENCHER!A39="","",PREENCHER!A39)</f>
        <v/>
      </c>
      <c r="B36" s="54" t="str">
        <f>IF(PREENCHER!B39="","",PREENCHER!B39)</f>
        <v>Freezer vertical, frost free, capacidade total mínima de 228 Litros, 110v, cor branca, porta reversível, painel de controle, congelamento rápido, classificação energética "A". GARANTIA MÍNIMA DE 12 MESES, A CONTAR DA DATA DO RECEBIMENTO DEFINITIVO.</v>
      </c>
      <c r="C36" s="54" t="str">
        <f>IF(PREENCHER!C39="","",PREENCHER!C39)</f>
        <v/>
      </c>
      <c r="D36" s="54" t="str">
        <f>IF(PREENCHER!D39="","",PREENCHER!D39)</f>
        <v/>
      </c>
      <c r="E36" s="55" t="e">
        <f>IF(PREENCHER!#REF!="","",IF(COUNTIF(PREENCHER!$Z39:$AB39,PREENCHER!#REF!)=0,CONCATENATE(PREENCHER!AI39,#REF!),PREENCHER!#REF!))</f>
        <v>#REF!</v>
      </c>
      <c r="F36" s="55" t="str">
        <f>IF(PREENCHER!E39="","",IF(COUNTIF(PREENCHER!$Z39:$AB39,PREENCHER!E39)=0,CONCATENATE(PREENCHER!AJ39,#REF!),PREENCHER!E39))</f>
        <v/>
      </c>
      <c r="G36" s="55" t="e">
        <f>IF(PREENCHER!#REF!="","",IF(COUNTIF(PREENCHER!$Z39:$AB39,PREENCHER!#REF!)=0,CONCATENATE(PREENCHER!AK39,#REF!),PREENCHER!#REF!))</f>
        <v>#REF!</v>
      </c>
      <c r="H36" s="55" t="str">
        <f>IF(PREENCHER!G39="","",IF(COUNTIF(PREENCHER!$Z39:$AB39,PREENCHER!G39)=0,CONCATENATE(PREENCHER!AL39,#REF!),PREENCHER!G39))</f>
        <v/>
      </c>
      <c r="I36" s="55" t="str">
        <f>IF(PREENCHER!H39="","",IF(COUNTIF(PREENCHER!$Z39:$AB39,PREENCHER!H39)=0,CONCATENATE(PREENCHER!AM39,#REF!),PREENCHER!H39))</f>
        <v/>
      </c>
      <c r="J36" s="55" t="e">
        <f>IF(#REF!="","",IF(COUNTIF(PREENCHER!$Z39:$AB39,#REF!)=0,CONCATENATE(PREENCHER!AN39,#REF!),#REF!))</f>
        <v>#REF!</v>
      </c>
      <c r="K36" s="55" t="e">
        <f>IF(PREENCHER!#REF!="","",IF(COUNTIF(PREENCHER!$Z39:$AB39,PREENCHER!#REF!)=0,CONCATENATE(PREENCHER!AO39,#REF!),PREENCHER!#REF!))</f>
        <v>#REF!</v>
      </c>
      <c r="L36" s="55" t="e">
        <f>IF(PREENCHER!#REF!="","",IF(COUNTIF(PREENCHER!$Z39:$AB39,PREENCHER!#REF!)=0,CONCATENATE(PREENCHER!AP39,#REF!),PREENCHER!#REF!))</f>
        <v>#REF!</v>
      </c>
      <c r="M36" s="55" t="e">
        <f>IF(PREENCHER!#REF!="","",IF(COUNTIF(PREENCHER!$Z39:$AB39,PREENCHER!#REF!)=0,CONCATENATE(PREENCHER!AQ39,#REF!),PREENCHER!#REF!))</f>
        <v>#REF!</v>
      </c>
      <c r="N36" s="55" t="e">
        <f>IF(PREENCHER!#REF!="","",IF(COUNTIF(PREENCHER!$Z39:$AB39,PREENCHER!#REF!)=0,CONCATENATE(PREENCHER!AR39,#REF!),PREENCHER!#REF!))</f>
        <v>#REF!</v>
      </c>
      <c r="O36" s="22" t="str">
        <f t="shared" si="0"/>
        <v/>
      </c>
      <c r="P36" s="22" t="str">
        <f t="shared" si="1"/>
        <v/>
      </c>
      <c r="Q36" s="56"/>
      <c r="R36" s="16"/>
      <c r="S36" s="22" t="str">
        <f t="shared" si="2"/>
        <v/>
      </c>
      <c r="T36" s="22" t="str">
        <f t="shared" si="3"/>
        <v/>
      </c>
      <c r="U36" s="57" t="str">
        <f t="shared" si="4"/>
        <v/>
      </c>
    </row>
    <row r="37" spans="1:21" x14ac:dyDescent="0.25">
      <c r="A37" s="54" t="str">
        <f>IF(PREENCHER!A40="","",PREENCHER!A40)</f>
        <v/>
      </c>
      <c r="B37" s="54" t="str">
        <f>IF(PREENCHER!B40="","",PREENCHER!B40)</f>
        <v>Máquina de lavar roupa. Tipo: tanquinho automático, capacidade mínima de 10 KG, painel mecânico, com 6 programas de lavagem, 127V.  GARANTIA MÍNIMA DE 12 MESES, A CONTAR DA DATA DO RECEBIMENTO DEFINITIVO.</v>
      </c>
      <c r="C37" s="54" t="str">
        <f>IF(PREENCHER!C40="","",PREENCHER!C40)</f>
        <v/>
      </c>
      <c r="D37" s="54" t="str">
        <f>IF(PREENCHER!D40="","",PREENCHER!D40)</f>
        <v/>
      </c>
      <c r="E37" s="55" t="e">
        <f>IF(PREENCHER!#REF!="","",IF(COUNTIF(PREENCHER!$Z40:$AB40,PREENCHER!#REF!)=0,CONCATENATE(PREENCHER!AI40,#REF!),PREENCHER!#REF!))</f>
        <v>#REF!</v>
      </c>
      <c r="F37" s="55" t="str">
        <f>IF(PREENCHER!E40="","",IF(COUNTIF(PREENCHER!$Z40:$AB40,PREENCHER!E40)=0,CONCATENATE(PREENCHER!AJ40,#REF!),PREENCHER!E40))</f>
        <v/>
      </c>
      <c r="G37" s="55" t="e">
        <f>IF(PREENCHER!#REF!="","",IF(COUNTIF(PREENCHER!$Z40:$AB40,PREENCHER!#REF!)=0,CONCATENATE(PREENCHER!AK40,#REF!),PREENCHER!#REF!))</f>
        <v>#REF!</v>
      </c>
      <c r="H37" s="55" t="str">
        <f>IF(PREENCHER!G40="","",IF(COUNTIF(PREENCHER!$Z40:$AB40,PREENCHER!G40)=0,CONCATENATE(PREENCHER!AL40,#REF!),PREENCHER!G40))</f>
        <v/>
      </c>
      <c r="I37" s="55" t="str">
        <f>IF(PREENCHER!H40="","",IF(COUNTIF(PREENCHER!$Z40:$AB40,PREENCHER!H40)=0,CONCATENATE(PREENCHER!AM40,#REF!),PREENCHER!H40))</f>
        <v/>
      </c>
      <c r="J37" s="55" t="e">
        <f>IF(#REF!="","",IF(COUNTIF(PREENCHER!$Z40:$AB40,#REF!)=0,CONCATENATE(PREENCHER!AN40,#REF!),#REF!))</f>
        <v>#REF!</v>
      </c>
      <c r="K37" s="55" t="e">
        <f>IF(PREENCHER!#REF!="","",IF(COUNTIF(PREENCHER!$Z40:$AB40,PREENCHER!#REF!)=0,CONCATENATE(PREENCHER!AO40,#REF!),PREENCHER!#REF!))</f>
        <v>#REF!</v>
      </c>
      <c r="L37" s="55" t="e">
        <f>IF(PREENCHER!#REF!="","",IF(COUNTIF(PREENCHER!$Z40:$AB40,PREENCHER!#REF!)=0,CONCATENATE(PREENCHER!AP40,#REF!),PREENCHER!#REF!))</f>
        <v>#REF!</v>
      </c>
      <c r="M37" s="55" t="e">
        <f>IF(PREENCHER!#REF!="","",IF(COUNTIF(PREENCHER!$Z40:$AB40,PREENCHER!#REF!)=0,CONCATENATE(PREENCHER!AQ40,#REF!),PREENCHER!#REF!))</f>
        <v>#REF!</v>
      </c>
      <c r="N37" s="55" t="e">
        <f>IF(PREENCHER!#REF!="","",IF(COUNTIF(PREENCHER!$Z40:$AB40,PREENCHER!#REF!)=0,CONCATENATE(PREENCHER!AR40,#REF!),PREENCHER!#REF!))</f>
        <v>#REF!</v>
      </c>
      <c r="O37" s="22" t="str">
        <f t="shared" si="0"/>
        <v/>
      </c>
      <c r="P37" s="22" t="str">
        <f t="shared" si="1"/>
        <v/>
      </c>
      <c r="Q37" s="56"/>
      <c r="R37" s="16"/>
      <c r="S37" s="22" t="str">
        <f t="shared" si="2"/>
        <v/>
      </c>
      <c r="T37" s="22" t="str">
        <f t="shared" si="3"/>
        <v/>
      </c>
      <c r="U37" s="57" t="str">
        <f t="shared" si="4"/>
        <v/>
      </c>
    </row>
    <row r="38" spans="1:21" x14ac:dyDescent="0.25">
      <c r="A38" s="54" t="str">
        <f>IF(PREENCHER!A41="","",PREENCHER!A41)</f>
        <v/>
      </c>
      <c r="B38" s="54" t="str">
        <f>IF(PREENCHER!B41="","",PREENCHER!B41)</f>
        <v xml:space="preserve">Forno de bancada elétrico, Inox 46L aço inoxidável, 127V. Características gerais: Especificações: Potência de 2400 W, 3 níveis: 3 Temperatura mínima 50 °C. Temperatura máxima 300 °C. Eficiência energética A. Acessórios incluídos 1 bandeja de migalhas, 1 grelha Peso e dimensões Largura 49 cm Profundidade 49 cm Altura 41.5 cm. GARANTIA MÍNIMA DE 12 MESES, A CONTAR DA DATA DO RECEBIMENTO DEFINITIVO. </v>
      </c>
      <c r="C38" s="54" t="str">
        <f>IF(PREENCHER!C41="","",PREENCHER!C41)</f>
        <v/>
      </c>
      <c r="D38" s="54" t="str">
        <f>IF(PREENCHER!D41="","",PREENCHER!D41)</f>
        <v/>
      </c>
      <c r="E38" s="55" t="e">
        <f>IF(PREENCHER!#REF!="","",IF(COUNTIF(PREENCHER!$Z41:$AB41,PREENCHER!#REF!)=0,CONCATENATE(PREENCHER!AI41,#REF!),PREENCHER!#REF!))</f>
        <v>#REF!</v>
      </c>
      <c r="F38" s="55" t="str">
        <f>IF(PREENCHER!E41="","",IF(COUNTIF(PREENCHER!$Z41:$AB41,PREENCHER!E41)=0,CONCATENATE(PREENCHER!AJ41,#REF!),PREENCHER!E41))</f>
        <v/>
      </c>
      <c r="G38" s="55" t="e">
        <f>IF(PREENCHER!#REF!="","",IF(COUNTIF(PREENCHER!$Z41:$AB41,PREENCHER!#REF!)=0,CONCATENATE(PREENCHER!AK41,#REF!),PREENCHER!#REF!))</f>
        <v>#REF!</v>
      </c>
      <c r="H38" s="55" t="str">
        <f>IF(PREENCHER!G41="","",IF(COUNTIF(PREENCHER!$Z41:$AB41,PREENCHER!G41)=0,CONCATENATE(PREENCHER!AL41,#REF!),PREENCHER!G41))</f>
        <v/>
      </c>
      <c r="I38" s="55" t="str">
        <f>IF(PREENCHER!H41="","",IF(COUNTIF(PREENCHER!$Z41:$AB41,PREENCHER!H41)=0,CONCATENATE(PREENCHER!AM41,#REF!),PREENCHER!H41))</f>
        <v/>
      </c>
      <c r="J38" s="55" t="e">
        <f>IF(#REF!="","",IF(COUNTIF(PREENCHER!$Z41:$AB41,#REF!)=0,CONCATENATE(PREENCHER!AN41,#REF!),#REF!))</f>
        <v>#REF!</v>
      </c>
      <c r="K38" s="55" t="e">
        <f>IF(PREENCHER!#REF!="","",IF(COUNTIF(PREENCHER!$Z41:$AB41,PREENCHER!#REF!)=0,CONCATENATE(PREENCHER!AO41,#REF!),PREENCHER!#REF!))</f>
        <v>#REF!</v>
      </c>
      <c r="L38" s="55" t="e">
        <f>IF(PREENCHER!#REF!="","",IF(COUNTIF(PREENCHER!$Z41:$AB41,PREENCHER!#REF!)=0,CONCATENATE(PREENCHER!AP41,#REF!),PREENCHER!#REF!))</f>
        <v>#REF!</v>
      </c>
      <c r="M38" s="55" t="e">
        <f>IF(PREENCHER!#REF!="","",IF(COUNTIF(PREENCHER!$Z41:$AB41,PREENCHER!#REF!)=0,CONCATENATE(PREENCHER!AQ41,#REF!),PREENCHER!#REF!))</f>
        <v>#REF!</v>
      </c>
      <c r="N38" s="55" t="e">
        <f>IF(PREENCHER!#REF!="","",IF(COUNTIF(PREENCHER!$Z41:$AB41,PREENCHER!#REF!)=0,CONCATENATE(PREENCHER!AR41,#REF!),PREENCHER!#REF!))</f>
        <v>#REF!</v>
      </c>
      <c r="O38" s="22" t="str">
        <f t="shared" si="0"/>
        <v/>
      </c>
      <c r="P38" s="22" t="str">
        <f t="shared" si="1"/>
        <v/>
      </c>
      <c r="Q38" s="56"/>
      <c r="R38" s="16"/>
      <c r="S38" s="22" t="str">
        <f t="shared" si="2"/>
        <v/>
      </c>
      <c r="T38" s="22" t="str">
        <f t="shared" si="3"/>
        <v/>
      </c>
      <c r="U38" s="57" t="str">
        <f t="shared" si="4"/>
        <v/>
      </c>
    </row>
    <row r="39" spans="1:21" x14ac:dyDescent="0.25">
      <c r="A39" s="54" t="str">
        <f>IF(PREENCHER!A42="","",PREENCHER!A42)</f>
        <v/>
      </c>
      <c r="B39" s="54" t="str">
        <f>IF(PREENCHER!B42="","",PREENCHER!B42)</f>
        <v>Freezer vertical, frost free, capacidade total mínima de 228 Litros, 110v, cor branca, porta reversível, painel de controle, congelamento rápido, classificação energética "A". GARANTIA MÍNIMA DE 12 MESES, A CONTAR DA DATA DO RECEBIMENTO DEFINITIVO.</v>
      </c>
      <c r="C39" s="54" t="str">
        <f>IF(PREENCHER!C42="","",PREENCHER!C42)</f>
        <v/>
      </c>
      <c r="D39" s="54" t="str">
        <f>IF(PREENCHER!D42="","",PREENCHER!D42)</f>
        <v/>
      </c>
      <c r="E39" s="55" t="e">
        <f>IF(PREENCHER!#REF!="","",IF(COUNTIF(PREENCHER!$Z42:$AB42,PREENCHER!#REF!)=0,CONCATENATE(PREENCHER!AI42,#REF!),PREENCHER!#REF!))</f>
        <v>#REF!</v>
      </c>
      <c r="F39" s="55" t="str">
        <f>IF(PREENCHER!E42="","",IF(COUNTIF(PREENCHER!$Z42:$AB42,PREENCHER!E42)=0,CONCATENATE(PREENCHER!AJ42,#REF!),PREENCHER!E42))</f>
        <v/>
      </c>
      <c r="G39" s="55" t="e">
        <f>IF(PREENCHER!#REF!="","",IF(COUNTIF(PREENCHER!$Z42:$AB42,PREENCHER!#REF!)=0,CONCATENATE(PREENCHER!AK42,#REF!),PREENCHER!#REF!))</f>
        <v>#REF!</v>
      </c>
      <c r="H39" s="55" t="str">
        <f>IF(PREENCHER!G42="","",IF(COUNTIF(PREENCHER!$Z42:$AB42,PREENCHER!G42)=0,CONCATENATE(PREENCHER!AL42,#REF!),PREENCHER!G42))</f>
        <v/>
      </c>
      <c r="I39" s="55" t="str">
        <f>IF(PREENCHER!H42="","",IF(COUNTIF(PREENCHER!$Z42:$AB42,PREENCHER!H42)=0,CONCATENATE(PREENCHER!AM42,#REF!),PREENCHER!H42))</f>
        <v/>
      </c>
      <c r="J39" s="55" t="e">
        <f>IF(#REF!="","",IF(COUNTIF(PREENCHER!$Z42:$AB42,#REF!)=0,CONCATENATE(PREENCHER!AN42,#REF!),#REF!))</f>
        <v>#REF!</v>
      </c>
      <c r="K39" s="55" t="e">
        <f>IF(PREENCHER!#REF!="","",IF(COUNTIF(PREENCHER!$Z42:$AB42,PREENCHER!#REF!)=0,CONCATENATE(PREENCHER!AO42,#REF!),PREENCHER!#REF!))</f>
        <v>#REF!</v>
      </c>
      <c r="L39" s="55" t="e">
        <f>IF(PREENCHER!#REF!="","",IF(COUNTIF(PREENCHER!$Z42:$AB42,PREENCHER!#REF!)=0,CONCATENATE(PREENCHER!AP42,#REF!),PREENCHER!#REF!))</f>
        <v>#REF!</v>
      </c>
      <c r="M39" s="55" t="e">
        <f>IF(PREENCHER!#REF!="","",IF(COUNTIF(PREENCHER!$Z42:$AB42,PREENCHER!#REF!)=0,CONCATENATE(PREENCHER!AQ42,#REF!),PREENCHER!#REF!))</f>
        <v>#REF!</v>
      </c>
      <c r="N39" s="55" t="e">
        <f>IF(PREENCHER!#REF!="","",IF(COUNTIF(PREENCHER!$Z42:$AB42,PREENCHER!#REF!)=0,CONCATENATE(PREENCHER!AR42,#REF!),PREENCHER!#REF!))</f>
        <v>#REF!</v>
      </c>
      <c r="O39" s="22" t="str">
        <f t="shared" si="0"/>
        <v/>
      </c>
      <c r="P39" s="22" t="str">
        <f t="shared" si="1"/>
        <v/>
      </c>
      <c r="Q39" s="56"/>
      <c r="R39" s="16"/>
      <c r="S39" s="22" t="str">
        <f t="shared" si="2"/>
        <v/>
      </c>
      <c r="T39" s="22" t="str">
        <f t="shared" si="3"/>
        <v/>
      </c>
      <c r="U39" s="57" t="str">
        <f t="shared" si="4"/>
        <v/>
      </c>
    </row>
    <row r="40" spans="1:21" x14ac:dyDescent="0.25">
      <c r="A40" s="54" t="str">
        <f>IF(PREENCHER!A43="","",PREENCHER!A43)</f>
        <v/>
      </c>
      <c r="B40" s="54" t="str">
        <f>IF(PREENCHER!B43="","",PREENCHER!B43)</f>
        <v>Máquina de lavar roupa. Tipo: tanquinho automático, capacidade mínima de 10 KG, painel mecânico, com 6 programas de lavagem, 127V.  GARANTIA MÍNIMA DE 12 MESES, A CONTAR DA DATA DO RECEBIMENTO DEFINITIVO.</v>
      </c>
      <c r="C40" s="54" t="str">
        <f>IF(PREENCHER!C43="","",PREENCHER!C43)</f>
        <v/>
      </c>
      <c r="D40" s="54" t="str">
        <f>IF(PREENCHER!D43="","",PREENCHER!D43)</f>
        <v/>
      </c>
      <c r="E40" s="55" t="e">
        <f>IF(PREENCHER!#REF!="","",IF(COUNTIF(PREENCHER!$Z43:$AB43,PREENCHER!#REF!)=0,CONCATENATE(PREENCHER!AI43,#REF!),PREENCHER!#REF!))</f>
        <v>#REF!</v>
      </c>
      <c r="F40" s="55" t="str">
        <f>IF(PREENCHER!E43="","",IF(COUNTIF(PREENCHER!$Z43:$AB43,PREENCHER!E43)=0,CONCATENATE(PREENCHER!AJ43,#REF!),PREENCHER!E43))</f>
        <v/>
      </c>
      <c r="G40" s="55" t="e">
        <f>IF(PREENCHER!#REF!="","",IF(COUNTIF(PREENCHER!$Z43:$AB43,PREENCHER!#REF!)=0,CONCATENATE(PREENCHER!AK43,#REF!),PREENCHER!#REF!))</f>
        <v>#REF!</v>
      </c>
      <c r="H40" s="55" t="str">
        <f>IF(PREENCHER!G43="","",IF(COUNTIF(PREENCHER!$Z43:$AB43,PREENCHER!G43)=0,CONCATENATE(PREENCHER!AL43,#REF!),PREENCHER!G43))</f>
        <v/>
      </c>
      <c r="I40" s="55" t="str">
        <f>IF(PREENCHER!H43="","",IF(COUNTIF(PREENCHER!$Z43:$AB43,PREENCHER!H43)=0,CONCATENATE(PREENCHER!AM43,#REF!),PREENCHER!H43))</f>
        <v/>
      </c>
      <c r="J40" s="55" t="e">
        <f>IF(#REF!="","",IF(COUNTIF(PREENCHER!$Z43:$AB43,#REF!)=0,CONCATENATE(PREENCHER!AN43,#REF!),#REF!))</f>
        <v>#REF!</v>
      </c>
      <c r="K40" s="55" t="e">
        <f>IF(PREENCHER!#REF!="","",IF(COUNTIF(PREENCHER!$Z43:$AB43,PREENCHER!#REF!)=0,CONCATENATE(PREENCHER!AO43,#REF!),PREENCHER!#REF!))</f>
        <v>#REF!</v>
      </c>
      <c r="L40" s="55" t="e">
        <f>IF(PREENCHER!#REF!="","",IF(COUNTIF(PREENCHER!$Z43:$AB43,PREENCHER!#REF!)=0,CONCATENATE(PREENCHER!AP43,#REF!),PREENCHER!#REF!))</f>
        <v>#REF!</v>
      </c>
      <c r="M40" s="55" t="e">
        <f>IF(PREENCHER!#REF!="","",IF(COUNTIF(PREENCHER!$Z43:$AB43,PREENCHER!#REF!)=0,CONCATENATE(PREENCHER!AQ43,#REF!),PREENCHER!#REF!))</f>
        <v>#REF!</v>
      </c>
      <c r="N40" s="55" t="e">
        <f>IF(PREENCHER!#REF!="","",IF(COUNTIF(PREENCHER!$Z43:$AB43,PREENCHER!#REF!)=0,CONCATENATE(PREENCHER!AR43,#REF!),PREENCHER!#REF!))</f>
        <v>#REF!</v>
      </c>
      <c r="O40" s="22" t="str">
        <f t="shared" ref="O40:O67" si="5">IF(ISERROR(ROUND(AVERAGE(E40:N40),2)),"",ROUND(AVERAGE(E40:N40),2))</f>
        <v/>
      </c>
      <c r="P40" s="22" t="str">
        <f t="shared" ref="P40:P67" si="6">IF(ISERROR(ROUND(O40*D40,2)),"",ROUND(O40*D40,2))</f>
        <v/>
      </c>
      <c r="Q40" s="56"/>
      <c r="R40" s="16"/>
      <c r="S40" s="22" t="str">
        <f t="shared" ref="S40:S67" si="7">IF(ISERROR(MEDIAN(E40:N40)),"",MEDIAN(E40:N40))</f>
        <v/>
      </c>
      <c r="T40" s="22" t="str">
        <f t="shared" ref="T40:T67" si="8">IF(ISERROR(STDEV(E40:N40)),"",STDEV(E40:N40))</f>
        <v/>
      </c>
      <c r="U40" s="57" t="str">
        <f t="shared" ref="U40:U67" si="9">IF(ISERROR(T40/O40),"",T40/O40)</f>
        <v/>
      </c>
    </row>
    <row r="41" spans="1:21" x14ac:dyDescent="0.25">
      <c r="A41" s="54" t="str">
        <f>IF(PREENCHER!A44="","",PREENCHER!A44)</f>
        <v/>
      </c>
      <c r="B41" s="54" t="str">
        <f>IF(PREENCHER!B44="","",PREENCHER!B44)</f>
        <v xml:space="preserve">Forno de bancada elétrico, Inox 46L aço inoxidável, 127V. Características gerais: Especificações: Potência de 2400 W, 3 níveis: 3 Temperatura mínima 50 °C. Temperatura máxima 300 °C. Eficiência energética A. Acessórios incluídos 1 bandeja de migalhas, 1 grelha Peso e dimensões Largura 49 cm Profundidade 49 cm Altura 41.5 cm. GARANTIA MÍNIMA DE 12 MESES, A CONTAR DA DATA DO RECEBIMENTO DEFINITIVO. </v>
      </c>
      <c r="C41" s="54" t="str">
        <f>IF(PREENCHER!C44="","",PREENCHER!C44)</f>
        <v/>
      </c>
      <c r="D41" s="54" t="str">
        <f>IF(PREENCHER!D44="","",PREENCHER!D44)</f>
        <v/>
      </c>
      <c r="E41" s="55" t="e">
        <f>IF(PREENCHER!#REF!="","",IF(COUNTIF(PREENCHER!$Z44:$AB44,PREENCHER!#REF!)=0,CONCATENATE(PREENCHER!AI44,#REF!),PREENCHER!#REF!))</f>
        <v>#REF!</v>
      </c>
      <c r="F41" s="55" t="str">
        <f>IF(PREENCHER!E44="","",IF(COUNTIF(PREENCHER!$Z44:$AB44,PREENCHER!E44)=0,CONCATENATE(PREENCHER!AJ44,#REF!),PREENCHER!E44))</f>
        <v/>
      </c>
      <c r="G41" s="55" t="e">
        <f>IF(PREENCHER!#REF!="","",IF(COUNTIF(PREENCHER!$Z44:$AB44,PREENCHER!#REF!)=0,CONCATENATE(PREENCHER!AK44,#REF!),PREENCHER!#REF!))</f>
        <v>#REF!</v>
      </c>
      <c r="H41" s="55" t="str">
        <f>IF(PREENCHER!G44="","",IF(COUNTIF(PREENCHER!$Z44:$AB44,PREENCHER!G44)=0,CONCATENATE(PREENCHER!AL44,#REF!),PREENCHER!G44))</f>
        <v/>
      </c>
      <c r="I41" s="55" t="str">
        <f>IF(PREENCHER!H44="","",IF(COUNTIF(PREENCHER!$Z44:$AB44,PREENCHER!H44)=0,CONCATENATE(PREENCHER!AM44,#REF!),PREENCHER!H44))</f>
        <v/>
      </c>
      <c r="J41" s="55" t="e">
        <f>IF(#REF!="","",IF(COUNTIF(PREENCHER!$Z44:$AB44,#REF!)=0,CONCATENATE(PREENCHER!AN44,#REF!),#REF!))</f>
        <v>#REF!</v>
      </c>
      <c r="K41" s="55" t="e">
        <f>IF(PREENCHER!#REF!="","",IF(COUNTIF(PREENCHER!$Z44:$AB44,PREENCHER!#REF!)=0,CONCATENATE(PREENCHER!AO44,#REF!),PREENCHER!#REF!))</f>
        <v>#REF!</v>
      </c>
      <c r="L41" s="55" t="e">
        <f>IF(PREENCHER!#REF!="","",IF(COUNTIF(PREENCHER!$Z44:$AB44,PREENCHER!#REF!)=0,CONCATENATE(PREENCHER!AP44,#REF!),PREENCHER!#REF!))</f>
        <v>#REF!</v>
      </c>
      <c r="M41" s="55" t="e">
        <f>IF(PREENCHER!#REF!="","",IF(COUNTIF(PREENCHER!$Z44:$AB44,PREENCHER!#REF!)=0,CONCATENATE(PREENCHER!AQ44,#REF!),PREENCHER!#REF!))</f>
        <v>#REF!</v>
      </c>
      <c r="N41" s="55" t="e">
        <f>IF(PREENCHER!#REF!="","",IF(COUNTIF(PREENCHER!$Z44:$AB44,PREENCHER!#REF!)=0,CONCATENATE(PREENCHER!AR44,#REF!),PREENCHER!#REF!))</f>
        <v>#REF!</v>
      </c>
      <c r="O41" s="22" t="str">
        <f t="shared" si="5"/>
        <v/>
      </c>
      <c r="P41" s="22" t="str">
        <f t="shared" si="6"/>
        <v/>
      </c>
      <c r="Q41" s="56"/>
      <c r="R41" s="16"/>
      <c r="S41" s="22" t="str">
        <f t="shared" si="7"/>
        <v/>
      </c>
      <c r="T41" s="22" t="str">
        <f t="shared" si="8"/>
        <v/>
      </c>
      <c r="U41" s="57" t="str">
        <f t="shared" si="9"/>
        <v/>
      </c>
    </row>
    <row r="42" spans="1:21" x14ac:dyDescent="0.25">
      <c r="A42" s="54" t="str">
        <f>IF(PREENCHER!A45="","",PREENCHER!A45)</f>
        <v/>
      </c>
      <c r="B42" s="54" t="str">
        <f>IF(PREENCHER!B45="","",PREENCHER!B45)</f>
        <v>Freezer vertical, frost free, capacidade total mínima de 228 Litros, 110v, cor branca, porta reversível, painel de controle, congelamento rápido, classificação energética "A". GARANTIA MÍNIMA DE 12 MESES, A CONTAR DA DATA DO RECEBIMENTO DEFINITIVO.</v>
      </c>
      <c r="C42" s="54" t="str">
        <f>IF(PREENCHER!C45="","",PREENCHER!C45)</f>
        <v/>
      </c>
      <c r="D42" s="54" t="str">
        <f>IF(PREENCHER!D45="","",PREENCHER!D45)</f>
        <v/>
      </c>
      <c r="E42" s="55" t="e">
        <f>IF(PREENCHER!#REF!="","",IF(COUNTIF(PREENCHER!$Z45:$AB45,PREENCHER!#REF!)=0,CONCATENATE(PREENCHER!AI45,#REF!),PREENCHER!#REF!))</f>
        <v>#REF!</v>
      </c>
      <c r="F42" s="55" t="str">
        <f>IF(PREENCHER!E45="","",IF(COUNTIF(PREENCHER!$Z45:$AB45,PREENCHER!E45)=0,CONCATENATE(PREENCHER!AJ45,#REF!),PREENCHER!E45))</f>
        <v/>
      </c>
      <c r="G42" s="55" t="e">
        <f>IF(PREENCHER!#REF!="","",IF(COUNTIF(PREENCHER!$Z45:$AB45,PREENCHER!#REF!)=0,CONCATENATE(PREENCHER!AK45,#REF!),PREENCHER!#REF!))</f>
        <v>#REF!</v>
      </c>
      <c r="H42" s="55" t="str">
        <f>IF(PREENCHER!G45="","",IF(COUNTIF(PREENCHER!$Z45:$AB45,PREENCHER!G45)=0,CONCATENATE(PREENCHER!AL45,#REF!),PREENCHER!G45))</f>
        <v/>
      </c>
      <c r="I42" s="55" t="str">
        <f>IF(PREENCHER!H45="","",IF(COUNTIF(PREENCHER!$Z45:$AB45,PREENCHER!H45)=0,CONCATENATE(PREENCHER!AM45,#REF!),PREENCHER!H45))</f>
        <v/>
      </c>
      <c r="J42" s="55" t="e">
        <f>IF(#REF!="","",IF(COUNTIF(PREENCHER!$Z45:$AB45,#REF!)=0,CONCATENATE(PREENCHER!AN45,#REF!),#REF!))</f>
        <v>#REF!</v>
      </c>
      <c r="K42" s="55" t="e">
        <f>IF(PREENCHER!#REF!="","",IF(COUNTIF(PREENCHER!$Z45:$AB45,PREENCHER!#REF!)=0,CONCATENATE(PREENCHER!AO45,#REF!),PREENCHER!#REF!))</f>
        <v>#REF!</v>
      </c>
      <c r="L42" s="55" t="e">
        <f>IF(PREENCHER!#REF!="","",IF(COUNTIF(PREENCHER!$Z45:$AB45,PREENCHER!#REF!)=0,CONCATENATE(PREENCHER!AP45,#REF!),PREENCHER!#REF!))</f>
        <v>#REF!</v>
      </c>
      <c r="M42" s="55" t="e">
        <f>IF(PREENCHER!#REF!="","",IF(COUNTIF(PREENCHER!$Z45:$AB45,PREENCHER!#REF!)=0,CONCATENATE(PREENCHER!AQ45,#REF!),PREENCHER!#REF!))</f>
        <v>#REF!</v>
      </c>
      <c r="N42" s="55" t="e">
        <f>IF(PREENCHER!#REF!="","",IF(COUNTIF(PREENCHER!$Z45:$AB45,PREENCHER!#REF!)=0,CONCATENATE(PREENCHER!AR45,#REF!),PREENCHER!#REF!))</f>
        <v>#REF!</v>
      </c>
      <c r="O42" s="22" t="str">
        <f t="shared" si="5"/>
        <v/>
      </c>
      <c r="P42" s="22" t="str">
        <f t="shared" si="6"/>
        <v/>
      </c>
      <c r="Q42" s="56"/>
      <c r="R42" s="16"/>
      <c r="S42" s="22" t="str">
        <f t="shared" si="7"/>
        <v/>
      </c>
      <c r="T42" s="22" t="str">
        <f t="shared" si="8"/>
        <v/>
      </c>
      <c r="U42" s="57" t="str">
        <f t="shared" si="9"/>
        <v/>
      </c>
    </row>
    <row r="43" spans="1:21" x14ac:dyDescent="0.25">
      <c r="A43" s="54" t="str">
        <f>IF(PREENCHER!A46="","",PREENCHER!A46)</f>
        <v/>
      </c>
      <c r="B43" s="54" t="str">
        <f>IF(PREENCHER!B46="","",PREENCHER!B46)</f>
        <v>Máquina de lavar roupa. Tipo: tanquinho automático, capacidade mínima de 10 KG, painel mecânico, com 6 programas de lavagem, 127V.  GARANTIA MÍNIMA DE 12 MESES, A CONTAR DA DATA DO RECEBIMENTO DEFINITIVO.</v>
      </c>
      <c r="C43" s="54" t="str">
        <f>IF(PREENCHER!C46="","",PREENCHER!C46)</f>
        <v/>
      </c>
      <c r="D43" s="54" t="str">
        <f>IF(PREENCHER!D46="","",PREENCHER!D46)</f>
        <v/>
      </c>
      <c r="E43" s="55" t="e">
        <f>IF(PREENCHER!#REF!="","",IF(COUNTIF(PREENCHER!$Z46:$AB46,PREENCHER!#REF!)=0,CONCATENATE(PREENCHER!AI46,#REF!),PREENCHER!#REF!))</f>
        <v>#REF!</v>
      </c>
      <c r="F43" s="55" t="str">
        <f>IF(PREENCHER!E46="","",IF(COUNTIF(PREENCHER!$Z46:$AB46,PREENCHER!E46)=0,CONCATENATE(PREENCHER!AJ46,#REF!),PREENCHER!E46))</f>
        <v/>
      </c>
      <c r="G43" s="55" t="e">
        <f>IF(PREENCHER!#REF!="","",IF(COUNTIF(PREENCHER!$Z46:$AB46,PREENCHER!#REF!)=0,CONCATENATE(PREENCHER!AK46,#REF!),PREENCHER!#REF!))</f>
        <v>#REF!</v>
      </c>
      <c r="H43" s="55" t="str">
        <f>IF(PREENCHER!G46="","",IF(COUNTIF(PREENCHER!$Z46:$AB46,PREENCHER!G46)=0,CONCATENATE(PREENCHER!AL46,#REF!),PREENCHER!G46))</f>
        <v/>
      </c>
      <c r="I43" s="55" t="str">
        <f>IF(PREENCHER!H46="","",IF(COUNTIF(PREENCHER!$Z46:$AB46,PREENCHER!H46)=0,CONCATENATE(PREENCHER!AM46,#REF!),PREENCHER!H46))</f>
        <v/>
      </c>
      <c r="J43" s="55" t="e">
        <f>IF(#REF!="","",IF(COUNTIF(PREENCHER!$Z46:$AB46,#REF!)=0,CONCATENATE(PREENCHER!AN46,#REF!),#REF!))</f>
        <v>#REF!</v>
      </c>
      <c r="K43" s="55" t="e">
        <f>IF(PREENCHER!#REF!="","",IF(COUNTIF(PREENCHER!$Z46:$AB46,PREENCHER!#REF!)=0,CONCATENATE(PREENCHER!AO46,#REF!),PREENCHER!#REF!))</f>
        <v>#REF!</v>
      </c>
      <c r="L43" s="55" t="e">
        <f>IF(PREENCHER!#REF!="","",IF(COUNTIF(PREENCHER!$Z46:$AB46,PREENCHER!#REF!)=0,CONCATENATE(PREENCHER!AP46,#REF!),PREENCHER!#REF!))</f>
        <v>#REF!</v>
      </c>
      <c r="M43" s="55" t="e">
        <f>IF(PREENCHER!#REF!="","",IF(COUNTIF(PREENCHER!$Z46:$AB46,PREENCHER!#REF!)=0,CONCATENATE(PREENCHER!AQ46,#REF!),PREENCHER!#REF!))</f>
        <v>#REF!</v>
      </c>
      <c r="N43" s="55" t="e">
        <f>IF(PREENCHER!#REF!="","",IF(COUNTIF(PREENCHER!$Z46:$AB46,PREENCHER!#REF!)=0,CONCATENATE(PREENCHER!AR46,#REF!),PREENCHER!#REF!))</f>
        <v>#REF!</v>
      </c>
      <c r="O43" s="22" t="str">
        <f t="shared" si="5"/>
        <v/>
      </c>
      <c r="P43" s="22" t="str">
        <f t="shared" si="6"/>
        <v/>
      </c>
      <c r="Q43" s="56"/>
      <c r="R43" s="16"/>
      <c r="S43" s="22" t="str">
        <f t="shared" si="7"/>
        <v/>
      </c>
      <c r="T43" s="22" t="str">
        <f t="shared" si="8"/>
        <v/>
      </c>
      <c r="U43" s="57" t="str">
        <f t="shared" si="9"/>
        <v/>
      </c>
    </row>
    <row r="44" spans="1:21" x14ac:dyDescent="0.25">
      <c r="A44" s="54" t="str">
        <f>IF(PREENCHER!A47="","",PREENCHER!A47)</f>
        <v/>
      </c>
      <c r="B44" s="54" t="str">
        <f>IF(PREENCHER!B47="","",PREENCHER!B47)</f>
        <v xml:space="preserve">Forno de bancada elétrico, Inox 46L aço inoxidável, 127V. Características gerais: Especificações: Potência de 2400 W, 3 níveis: 3 Temperatura mínima 50 °C. Temperatura máxima 300 °C. Eficiência energética A. Acessórios incluídos 1 bandeja de migalhas, 1 grelha Peso e dimensões Largura 49 cm Profundidade 49 cm Altura 41.5 cm. GARANTIA MÍNIMA DE 12 MESES, A CONTAR DA DATA DO RECEBIMENTO DEFINITIVO. </v>
      </c>
      <c r="C44" s="54" t="str">
        <f>IF(PREENCHER!C47="","",PREENCHER!C47)</f>
        <v/>
      </c>
      <c r="D44" s="54" t="str">
        <f>IF(PREENCHER!D47="","",PREENCHER!D47)</f>
        <v/>
      </c>
      <c r="E44" s="55" t="e">
        <f>IF(PREENCHER!#REF!="","",IF(COUNTIF(PREENCHER!$Z47:$AB47,PREENCHER!#REF!)=0,CONCATENATE(PREENCHER!AI47,#REF!),PREENCHER!#REF!))</f>
        <v>#REF!</v>
      </c>
      <c r="F44" s="55" t="str">
        <f>IF(PREENCHER!E47="","",IF(COUNTIF(PREENCHER!$Z47:$AB47,PREENCHER!E47)=0,CONCATENATE(PREENCHER!AJ47,#REF!),PREENCHER!E47))</f>
        <v/>
      </c>
      <c r="G44" s="55" t="e">
        <f>IF(PREENCHER!#REF!="","",IF(COUNTIF(PREENCHER!$Z47:$AB47,PREENCHER!#REF!)=0,CONCATENATE(PREENCHER!AK47,#REF!),PREENCHER!#REF!))</f>
        <v>#REF!</v>
      </c>
      <c r="H44" s="55" t="str">
        <f>IF(PREENCHER!G47="","",IF(COUNTIF(PREENCHER!$Z47:$AB47,PREENCHER!G47)=0,CONCATENATE(PREENCHER!AL47,#REF!),PREENCHER!G47))</f>
        <v/>
      </c>
      <c r="I44" s="55" t="str">
        <f>IF(PREENCHER!H47="","",IF(COUNTIF(PREENCHER!$Z47:$AB47,PREENCHER!H47)=0,CONCATENATE(PREENCHER!AM47,#REF!),PREENCHER!H47))</f>
        <v/>
      </c>
      <c r="J44" s="55" t="e">
        <f>IF(#REF!="","",IF(COUNTIF(PREENCHER!$Z47:$AB47,#REF!)=0,CONCATENATE(PREENCHER!AN47,#REF!),#REF!))</f>
        <v>#REF!</v>
      </c>
      <c r="K44" s="55" t="e">
        <f>IF(PREENCHER!#REF!="","",IF(COUNTIF(PREENCHER!$Z47:$AB47,PREENCHER!#REF!)=0,CONCATENATE(PREENCHER!AO47,#REF!),PREENCHER!#REF!))</f>
        <v>#REF!</v>
      </c>
      <c r="L44" s="55" t="e">
        <f>IF(PREENCHER!#REF!="","",IF(COUNTIF(PREENCHER!$Z47:$AB47,PREENCHER!#REF!)=0,CONCATENATE(PREENCHER!AP47,#REF!),PREENCHER!#REF!))</f>
        <v>#REF!</v>
      </c>
      <c r="M44" s="55" t="e">
        <f>IF(PREENCHER!#REF!="","",IF(COUNTIF(PREENCHER!$Z47:$AB47,PREENCHER!#REF!)=0,CONCATENATE(PREENCHER!AQ47,#REF!),PREENCHER!#REF!))</f>
        <v>#REF!</v>
      </c>
      <c r="N44" s="55" t="e">
        <f>IF(PREENCHER!#REF!="","",IF(COUNTIF(PREENCHER!$Z47:$AB47,PREENCHER!#REF!)=0,CONCATENATE(PREENCHER!AR47,#REF!),PREENCHER!#REF!))</f>
        <v>#REF!</v>
      </c>
      <c r="O44" s="22" t="str">
        <f t="shared" si="5"/>
        <v/>
      </c>
      <c r="P44" s="22" t="str">
        <f t="shared" si="6"/>
        <v/>
      </c>
      <c r="Q44" s="56"/>
      <c r="R44" s="16"/>
      <c r="S44" s="22" t="str">
        <f t="shared" si="7"/>
        <v/>
      </c>
      <c r="T44" s="22" t="str">
        <f t="shared" si="8"/>
        <v/>
      </c>
      <c r="U44" s="57" t="str">
        <f t="shared" si="9"/>
        <v/>
      </c>
    </row>
    <row r="45" spans="1:21" x14ac:dyDescent="0.25">
      <c r="A45" s="54" t="str">
        <f>IF(PREENCHER!A48="","",PREENCHER!A48)</f>
        <v/>
      </c>
      <c r="B45" s="54" t="str">
        <f>IF(PREENCHER!B48="","",PREENCHER!B48)</f>
        <v>Freezer vertical, frost free, capacidade total mínima de 228 Litros, 110v, cor branca, porta reversível, painel de controle, congelamento rápido, classificação energética "A". GARANTIA MÍNIMA DE 12 MESES, A CONTAR DA DATA DO RECEBIMENTO DEFINITIVO.</v>
      </c>
      <c r="C45" s="54" t="str">
        <f>IF(PREENCHER!C48="","",PREENCHER!C48)</f>
        <v/>
      </c>
      <c r="D45" s="54" t="str">
        <f>IF(PREENCHER!D48="","",PREENCHER!D48)</f>
        <v/>
      </c>
      <c r="E45" s="55" t="e">
        <f>IF(PREENCHER!#REF!="","",IF(COUNTIF(PREENCHER!$Z48:$AB48,PREENCHER!#REF!)=0,CONCATENATE(PREENCHER!AI48,#REF!),PREENCHER!#REF!))</f>
        <v>#REF!</v>
      </c>
      <c r="F45" s="55" t="str">
        <f>IF(PREENCHER!E48="","",IF(COUNTIF(PREENCHER!$Z48:$AB48,PREENCHER!E48)=0,CONCATENATE(PREENCHER!AJ48,#REF!),PREENCHER!E48))</f>
        <v/>
      </c>
      <c r="G45" s="55" t="e">
        <f>IF(PREENCHER!#REF!="","",IF(COUNTIF(PREENCHER!$Z48:$AB48,PREENCHER!#REF!)=0,CONCATENATE(PREENCHER!AK48,#REF!),PREENCHER!#REF!))</f>
        <v>#REF!</v>
      </c>
      <c r="H45" s="55" t="str">
        <f>IF(PREENCHER!G48="","",IF(COUNTIF(PREENCHER!$Z48:$AB48,PREENCHER!G48)=0,CONCATENATE(PREENCHER!AL48,#REF!),PREENCHER!G48))</f>
        <v/>
      </c>
      <c r="I45" s="55" t="str">
        <f>IF(PREENCHER!H48="","",IF(COUNTIF(PREENCHER!$Z48:$AB48,PREENCHER!H48)=0,CONCATENATE(PREENCHER!AM48,#REF!),PREENCHER!H48))</f>
        <v/>
      </c>
      <c r="J45" s="55" t="e">
        <f>IF(#REF!="","",IF(COUNTIF(PREENCHER!$Z48:$AB48,#REF!)=0,CONCATENATE(PREENCHER!AN48,#REF!),#REF!))</f>
        <v>#REF!</v>
      </c>
      <c r="K45" s="55" t="e">
        <f>IF(PREENCHER!#REF!="","",IF(COUNTIF(PREENCHER!$Z48:$AB48,PREENCHER!#REF!)=0,CONCATENATE(PREENCHER!AO48,#REF!),PREENCHER!#REF!))</f>
        <v>#REF!</v>
      </c>
      <c r="L45" s="55" t="e">
        <f>IF(PREENCHER!#REF!="","",IF(COUNTIF(PREENCHER!$Z48:$AB48,PREENCHER!#REF!)=0,CONCATENATE(PREENCHER!AP48,#REF!),PREENCHER!#REF!))</f>
        <v>#REF!</v>
      </c>
      <c r="M45" s="55" t="e">
        <f>IF(PREENCHER!#REF!="","",IF(COUNTIF(PREENCHER!$Z48:$AB48,PREENCHER!#REF!)=0,CONCATENATE(PREENCHER!AQ48,#REF!),PREENCHER!#REF!))</f>
        <v>#REF!</v>
      </c>
      <c r="N45" s="55" t="e">
        <f>IF(PREENCHER!#REF!="","",IF(COUNTIF(PREENCHER!$Z48:$AB48,PREENCHER!#REF!)=0,CONCATENATE(PREENCHER!AR48,#REF!),PREENCHER!#REF!))</f>
        <v>#REF!</v>
      </c>
      <c r="O45" s="22" t="str">
        <f t="shared" si="5"/>
        <v/>
      </c>
      <c r="P45" s="22" t="str">
        <f t="shared" si="6"/>
        <v/>
      </c>
      <c r="Q45" s="56"/>
      <c r="R45" s="16"/>
      <c r="S45" s="22" t="str">
        <f t="shared" si="7"/>
        <v/>
      </c>
      <c r="T45" s="22" t="str">
        <f t="shared" si="8"/>
        <v/>
      </c>
      <c r="U45" s="57" t="str">
        <f t="shared" si="9"/>
        <v/>
      </c>
    </row>
    <row r="46" spans="1:21" x14ac:dyDescent="0.25">
      <c r="A46" s="54" t="str">
        <f>IF(PREENCHER!A49="","",PREENCHER!A49)</f>
        <v/>
      </c>
      <c r="B46" s="54" t="str">
        <f>IF(PREENCHER!B49="","",PREENCHER!B49)</f>
        <v>Máquina de lavar roupa. Tipo: tanquinho automático, capacidade mínima de 10 KG, painel mecânico, com 6 programas de lavagem, 127V.  GARANTIA MÍNIMA DE 12 MESES, A CONTAR DA DATA DO RECEBIMENTO DEFINITIVO.</v>
      </c>
      <c r="C46" s="54" t="str">
        <f>IF(PREENCHER!C49="","",PREENCHER!C49)</f>
        <v/>
      </c>
      <c r="D46" s="54" t="str">
        <f>IF(PREENCHER!D49="","",PREENCHER!D49)</f>
        <v/>
      </c>
      <c r="E46" s="55" t="e">
        <f>IF(PREENCHER!#REF!="","",IF(COUNTIF(PREENCHER!$Z49:$AB49,PREENCHER!#REF!)=0,CONCATENATE(PREENCHER!AI49,#REF!),PREENCHER!#REF!))</f>
        <v>#REF!</v>
      </c>
      <c r="F46" s="55" t="str">
        <f>IF(PREENCHER!E49="","",IF(COUNTIF(PREENCHER!$Z49:$AB49,PREENCHER!E49)=0,CONCATENATE(PREENCHER!AJ49,#REF!),PREENCHER!E49))</f>
        <v/>
      </c>
      <c r="G46" s="55" t="e">
        <f>IF(PREENCHER!#REF!="","",IF(COUNTIF(PREENCHER!$Z49:$AB49,PREENCHER!#REF!)=0,CONCATENATE(PREENCHER!AK49,#REF!),PREENCHER!#REF!))</f>
        <v>#REF!</v>
      </c>
      <c r="H46" s="55" t="str">
        <f>IF(PREENCHER!G49="","",IF(COUNTIF(PREENCHER!$Z49:$AB49,PREENCHER!G49)=0,CONCATENATE(PREENCHER!AL49,#REF!),PREENCHER!G49))</f>
        <v/>
      </c>
      <c r="I46" s="55" t="str">
        <f>IF(PREENCHER!H49="","",IF(COUNTIF(PREENCHER!$Z49:$AB49,PREENCHER!H49)=0,CONCATENATE(PREENCHER!AM49,#REF!),PREENCHER!H49))</f>
        <v/>
      </c>
      <c r="J46" s="55" t="e">
        <f>IF(#REF!="","",IF(COUNTIF(PREENCHER!$Z49:$AB49,#REF!)=0,CONCATENATE(PREENCHER!AN49,#REF!),#REF!))</f>
        <v>#REF!</v>
      </c>
      <c r="K46" s="55" t="e">
        <f>IF(PREENCHER!#REF!="","",IF(COUNTIF(PREENCHER!$Z49:$AB49,PREENCHER!#REF!)=0,CONCATENATE(PREENCHER!AO49,#REF!),PREENCHER!#REF!))</f>
        <v>#REF!</v>
      </c>
      <c r="L46" s="55" t="e">
        <f>IF(PREENCHER!#REF!="","",IF(COUNTIF(PREENCHER!$Z49:$AB49,PREENCHER!#REF!)=0,CONCATENATE(PREENCHER!AP49,#REF!),PREENCHER!#REF!))</f>
        <v>#REF!</v>
      </c>
      <c r="M46" s="55" t="e">
        <f>IF(PREENCHER!#REF!="","",IF(COUNTIF(PREENCHER!$Z49:$AB49,PREENCHER!#REF!)=0,CONCATENATE(PREENCHER!AQ49,#REF!),PREENCHER!#REF!))</f>
        <v>#REF!</v>
      </c>
      <c r="N46" s="55" t="e">
        <f>IF(PREENCHER!#REF!="","",IF(COUNTIF(PREENCHER!$Z49:$AB49,PREENCHER!#REF!)=0,CONCATENATE(PREENCHER!AR49,#REF!),PREENCHER!#REF!))</f>
        <v>#REF!</v>
      </c>
      <c r="O46" s="22" t="str">
        <f t="shared" si="5"/>
        <v/>
      </c>
      <c r="P46" s="22" t="str">
        <f t="shared" si="6"/>
        <v/>
      </c>
      <c r="Q46" s="56"/>
      <c r="R46" s="16"/>
      <c r="S46" s="22" t="str">
        <f t="shared" si="7"/>
        <v/>
      </c>
      <c r="T46" s="22" t="str">
        <f t="shared" si="8"/>
        <v/>
      </c>
      <c r="U46" s="57" t="str">
        <f t="shared" si="9"/>
        <v/>
      </c>
    </row>
    <row r="47" spans="1:21" x14ac:dyDescent="0.25">
      <c r="A47" s="54" t="str">
        <f>IF(PREENCHER!A50="","",PREENCHER!A50)</f>
        <v/>
      </c>
      <c r="B47" s="54" t="str">
        <f>IF(PREENCHER!B50="","",PREENCHER!B50)</f>
        <v xml:space="preserve">Forno de bancada elétrico, Inox 46L aço inoxidável, 127V. Características gerais: Especificações: Potência de 2400 W, 3 níveis: 3 Temperatura mínima 50 °C. Temperatura máxima 300 °C. Eficiência energética A. Acessórios incluídos 1 bandeja de migalhas, 1 grelha Peso e dimensões Largura 49 cm Profundidade 49 cm Altura 41.5 cm. GARANTIA MÍNIMA DE 12 MESES, A CONTAR DA DATA DO RECEBIMENTO DEFINITIVO. </v>
      </c>
      <c r="C47" s="54" t="str">
        <f>IF(PREENCHER!C50="","",PREENCHER!C50)</f>
        <v/>
      </c>
      <c r="D47" s="54" t="str">
        <f>IF(PREENCHER!D50="","",PREENCHER!D50)</f>
        <v/>
      </c>
      <c r="E47" s="55" t="e">
        <f>IF(PREENCHER!#REF!="","",IF(COUNTIF(PREENCHER!$Z50:$AB50,PREENCHER!#REF!)=0,CONCATENATE(PREENCHER!AI50,#REF!),PREENCHER!#REF!))</f>
        <v>#REF!</v>
      </c>
      <c r="F47" s="55" t="str">
        <f>IF(PREENCHER!E50="","",IF(COUNTIF(PREENCHER!$Z50:$AB50,PREENCHER!E50)=0,CONCATENATE(PREENCHER!AJ50,#REF!),PREENCHER!E50))</f>
        <v/>
      </c>
      <c r="G47" s="55" t="e">
        <f>IF(PREENCHER!#REF!="","",IF(COUNTIF(PREENCHER!$Z50:$AB50,PREENCHER!#REF!)=0,CONCATENATE(PREENCHER!AK50,#REF!),PREENCHER!#REF!))</f>
        <v>#REF!</v>
      </c>
      <c r="H47" s="55" t="str">
        <f>IF(PREENCHER!G50="","",IF(COUNTIF(PREENCHER!$Z50:$AB50,PREENCHER!G50)=0,CONCATENATE(PREENCHER!AL50,#REF!),PREENCHER!G50))</f>
        <v/>
      </c>
      <c r="I47" s="55" t="str">
        <f>IF(PREENCHER!H50="","",IF(COUNTIF(PREENCHER!$Z50:$AB50,PREENCHER!H50)=0,CONCATENATE(PREENCHER!AM50,#REF!),PREENCHER!H50))</f>
        <v/>
      </c>
      <c r="J47" s="55" t="e">
        <f>IF(#REF!="","",IF(COUNTIF(PREENCHER!$Z50:$AB50,#REF!)=0,CONCATENATE(PREENCHER!AN50,#REF!),#REF!))</f>
        <v>#REF!</v>
      </c>
      <c r="K47" s="55" t="e">
        <f>IF(PREENCHER!#REF!="","",IF(COUNTIF(PREENCHER!$Z50:$AB50,PREENCHER!#REF!)=0,CONCATENATE(PREENCHER!AO50,#REF!),PREENCHER!#REF!))</f>
        <v>#REF!</v>
      </c>
      <c r="L47" s="55" t="e">
        <f>IF(PREENCHER!#REF!="","",IF(COUNTIF(PREENCHER!$Z50:$AB50,PREENCHER!#REF!)=0,CONCATENATE(PREENCHER!AP50,#REF!),PREENCHER!#REF!))</f>
        <v>#REF!</v>
      </c>
      <c r="M47" s="55" t="e">
        <f>IF(PREENCHER!#REF!="","",IF(COUNTIF(PREENCHER!$Z50:$AB50,PREENCHER!#REF!)=0,CONCATENATE(PREENCHER!AQ50,#REF!),PREENCHER!#REF!))</f>
        <v>#REF!</v>
      </c>
      <c r="N47" s="55" t="e">
        <f>IF(PREENCHER!#REF!="","",IF(COUNTIF(PREENCHER!$Z50:$AB50,PREENCHER!#REF!)=0,CONCATENATE(PREENCHER!AR50,#REF!),PREENCHER!#REF!))</f>
        <v>#REF!</v>
      </c>
      <c r="O47" s="22" t="str">
        <f t="shared" si="5"/>
        <v/>
      </c>
      <c r="P47" s="22" t="str">
        <f t="shared" si="6"/>
        <v/>
      </c>
      <c r="Q47" s="56"/>
      <c r="R47" s="16"/>
      <c r="S47" s="22" t="str">
        <f t="shared" si="7"/>
        <v/>
      </c>
      <c r="T47" s="22" t="str">
        <f t="shared" si="8"/>
        <v/>
      </c>
      <c r="U47" s="57" t="str">
        <f t="shared" si="9"/>
        <v/>
      </c>
    </row>
    <row r="48" spans="1:21" x14ac:dyDescent="0.25">
      <c r="A48" s="54" t="str">
        <f>IF(PREENCHER!A51="","",PREENCHER!A51)</f>
        <v/>
      </c>
      <c r="B48" s="54" t="str">
        <f>IF(PREENCHER!B51="","",PREENCHER!B51)</f>
        <v>Freezer vertical, frost free, capacidade total mínima de 228 Litros, 110v, cor branca, porta reversível, painel de controle, congelamento rápido, classificação energética "A". GARANTIA MÍNIMA DE 12 MESES, A CONTAR DA DATA DO RECEBIMENTO DEFINITIVO.</v>
      </c>
      <c r="C48" s="54" t="str">
        <f>IF(PREENCHER!C51="","",PREENCHER!C51)</f>
        <v/>
      </c>
      <c r="D48" s="54" t="str">
        <f>IF(PREENCHER!D51="","",PREENCHER!D51)</f>
        <v/>
      </c>
      <c r="E48" s="55" t="e">
        <f>IF(PREENCHER!#REF!="","",IF(COUNTIF(PREENCHER!$Z51:$AB51,PREENCHER!#REF!)=0,CONCATENATE(PREENCHER!AI51,#REF!),PREENCHER!#REF!))</f>
        <v>#REF!</v>
      </c>
      <c r="F48" s="55" t="str">
        <f>IF(PREENCHER!E51="","",IF(COUNTIF(PREENCHER!$Z51:$AB51,PREENCHER!E51)=0,CONCATENATE(PREENCHER!AJ51,#REF!),PREENCHER!E51))</f>
        <v/>
      </c>
      <c r="G48" s="55" t="e">
        <f>IF(PREENCHER!#REF!="","",IF(COUNTIF(PREENCHER!$Z51:$AB51,PREENCHER!#REF!)=0,CONCATENATE(PREENCHER!AK51,#REF!),PREENCHER!#REF!))</f>
        <v>#REF!</v>
      </c>
      <c r="H48" s="55" t="str">
        <f>IF(PREENCHER!G51="","",IF(COUNTIF(PREENCHER!$Z51:$AB51,PREENCHER!G51)=0,CONCATENATE(PREENCHER!AL51,#REF!),PREENCHER!G51))</f>
        <v/>
      </c>
      <c r="I48" s="55" t="str">
        <f>IF(PREENCHER!H51="","",IF(COUNTIF(PREENCHER!$Z51:$AB51,PREENCHER!H51)=0,CONCATENATE(PREENCHER!AM51,#REF!),PREENCHER!H51))</f>
        <v/>
      </c>
      <c r="J48" s="55" t="e">
        <f>IF(#REF!="","",IF(COUNTIF(PREENCHER!$Z51:$AB51,#REF!)=0,CONCATENATE(PREENCHER!AN51,#REF!),#REF!))</f>
        <v>#REF!</v>
      </c>
      <c r="K48" s="55" t="e">
        <f>IF(PREENCHER!#REF!="","",IF(COUNTIF(PREENCHER!$Z51:$AB51,PREENCHER!#REF!)=0,CONCATENATE(PREENCHER!AO51,#REF!),PREENCHER!#REF!))</f>
        <v>#REF!</v>
      </c>
      <c r="L48" s="55" t="e">
        <f>IF(PREENCHER!#REF!="","",IF(COUNTIF(PREENCHER!$Z51:$AB51,PREENCHER!#REF!)=0,CONCATENATE(PREENCHER!AP51,#REF!),PREENCHER!#REF!))</f>
        <v>#REF!</v>
      </c>
      <c r="M48" s="55" t="e">
        <f>IF(PREENCHER!#REF!="","",IF(COUNTIF(PREENCHER!$Z51:$AB51,PREENCHER!#REF!)=0,CONCATENATE(PREENCHER!AQ51,#REF!),PREENCHER!#REF!))</f>
        <v>#REF!</v>
      </c>
      <c r="N48" s="55" t="e">
        <f>IF(PREENCHER!#REF!="","",IF(COUNTIF(PREENCHER!$Z51:$AB51,PREENCHER!#REF!)=0,CONCATENATE(PREENCHER!AR51,#REF!),PREENCHER!#REF!))</f>
        <v>#REF!</v>
      </c>
      <c r="O48" s="22" t="str">
        <f t="shared" si="5"/>
        <v/>
      </c>
      <c r="P48" s="22" t="str">
        <f t="shared" si="6"/>
        <v/>
      </c>
      <c r="Q48" s="56"/>
      <c r="R48" s="16"/>
      <c r="S48" s="22" t="str">
        <f t="shared" si="7"/>
        <v/>
      </c>
      <c r="T48" s="22" t="str">
        <f t="shared" si="8"/>
        <v/>
      </c>
      <c r="U48" s="57" t="str">
        <f t="shared" si="9"/>
        <v/>
      </c>
    </row>
    <row r="49" spans="1:21" x14ac:dyDescent="0.25">
      <c r="A49" s="54" t="str">
        <f>IF(PREENCHER!A52="","",PREENCHER!A52)</f>
        <v/>
      </c>
      <c r="B49" s="54" t="str">
        <f>IF(PREENCHER!B52="","",PREENCHER!B52)</f>
        <v>Máquina de lavar roupa. Tipo: tanquinho automático, capacidade mínima de 10 KG, painel mecânico, com 6 programas de lavagem, 127V.  GARANTIA MÍNIMA DE 12 MESES, A CONTAR DA DATA DO RECEBIMENTO DEFINITIVO.</v>
      </c>
      <c r="C49" s="54" t="str">
        <f>IF(PREENCHER!C52="","",PREENCHER!C52)</f>
        <v/>
      </c>
      <c r="D49" s="54" t="str">
        <f>IF(PREENCHER!D52="","",PREENCHER!D52)</f>
        <v/>
      </c>
      <c r="E49" s="55" t="e">
        <f>IF(PREENCHER!#REF!="","",IF(COUNTIF(PREENCHER!$Z52:$AB52,PREENCHER!#REF!)=0,CONCATENATE(PREENCHER!AI52,#REF!),PREENCHER!#REF!))</f>
        <v>#REF!</v>
      </c>
      <c r="F49" s="55" t="str">
        <f>IF(PREENCHER!E52="","",IF(COUNTIF(PREENCHER!$Z52:$AB52,PREENCHER!E52)=0,CONCATENATE(PREENCHER!AJ52,#REF!),PREENCHER!E52))</f>
        <v/>
      </c>
      <c r="G49" s="55" t="e">
        <f>IF(PREENCHER!#REF!="","",IF(COUNTIF(PREENCHER!$Z52:$AB52,PREENCHER!#REF!)=0,CONCATENATE(PREENCHER!AK52,#REF!),PREENCHER!#REF!))</f>
        <v>#REF!</v>
      </c>
      <c r="H49" s="55" t="str">
        <f>IF(PREENCHER!G52="","",IF(COUNTIF(PREENCHER!$Z52:$AB52,PREENCHER!G52)=0,CONCATENATE(PREENCHER!AL52,#REF!),PREENCHER!G52))</f>
        <v/>
      </c>
      <c r="I49" s="55" t="str">
        <f>IF(PREENCHER!H52="","",IF(COUNTIF(PREENCHER!$Z52:$AB52,PREENCHER!H52)=0,CONCATENATE(PREENCHER!AM52,#REF!),PREENCHER!H52))</f>
        <v/>
      </c>
      <c r="J49" s="55" t="e">
        <f>IF(#REF!="","",IF(COUNTIF(PREENCHER!$Z52:$AB52,#REF!)=0,CONCATENATE(PREENCHER!AN52,#REF!),#REF!))</f>
        <v>#REF!</v>
      </c>
      <c r="K49" s="55" t="e">
        <f>IF(PREENCHER!#REF!="","",IF(COUNTIF(PREENCHER!$Z52:$AB52,PREENCHER!#REF!)=0,CONCATENATE(PREENCHER!AO52,#REF!),PREENCHER!#REF!))</f>
        <v>#REF!</v>
      </c>
      <c r="L49" s="55" t="e">
        <f>IF(PREENCHER!#REF!="","",IF(COUNTIF(PREENCHER!$Z52:$AB52,PREENCHER!#REF!)=0,CONCATENATE(PREENCHER!AP52,#REF!),PREENCHER!#REF!))</f>
        <v>#REF!</v>
      </c>
      <c r="M49" s="55" t="e">
        <f>IF(PREENCHER!#REF!="","",IF(COUNTIF(PREENCHER!$Z52:$AB52,PREENCHER!#REF!)=0,CONCATENATE(PREENCHER!AQ52,#REF!),PREENCHER!#REF!))</f>
        <v>#REF!</v>
      </c>
      <c r="N49" s="55" t="e">
        <f>IF(PREENCHER!#REF!="","",IF(COUNTIF(PREENCHER!$Z52:$AB52,PREENCHER!#REF!)=0,CONCATENATE(PREENCHER!AR52,#REF!),PREENCHER!#REF!))</f>
        <v>#REF!</v>
      </c>
      <c r="O49" s="22" t="str">
        <f t="shared" si="5"/>
        <v/>
      </c>
      <c r="P49" s="22" t="str">
        <f t="shared" si="6"/>
        <v/>
      </c>
      <c r="Q49" s="56"/>
      <c r="R49" s="16"/>
      <c r="S49" s="22" t="str">
        <f t="shared" si="7"/>
        <v/>
      </c>
      <c r="T49" s="22" t="str">
        <f t="shared" si="8"/>
        <v/>
      </c>
      <c r="U49" s="57" t="str">
        <f t="shared" si="9"/>
        <v/>
      </c>
    </row>
    <row r="50" spans="1:21" x14ac:dyDescent="0.25">
      <c r="A50" s="54" t="str">
        <f>IF(PREENCHER!A53="","",PREENCHER!A53)</f>
        <v/>
      </c>
      <c r="B50" s="54" t="str">
        <f>IF(PREENCHER!B53="","",PREENCHER!B53)</f>
        <v xml:space="preserve">Forno de bancada elétrico, Inox 46L aço inoxidável, 127V. Características gerais: Especificações: Potência de 2400 W, 3 níveis: 3 Temperatura mínima 50 °C. Temperatura máxima 300 °C. Eficiência energética A. Acessórios incluídos 1 bandeja de migalhas, 1 grelha Peso e dimensões Largura 49 cm Profundidade 49 cm Altura 41.5 cm. GARANTIA MÍNIMA DE 12 MESES, A CONTAR DA DATA DO RECEBIMENTO DEFINITIVO. </v>
      </c>
      <c r="C50" s="54" t="str">
        <f>IF(PREENCHER!C53="","",PREENCHER!C53)</f>
        <v/>
      </c>
      <c r="D50" s="54" t="str">
        <f>IF(PREENCHER!D53="","",PREENCHER!D53)</f>
        <v/>
      </c>
      <c r="E50" s="55" t="e">
        <f>IF(PREENCHER!#REF!="","",IF(COUNTIF(PREENCHER!$Z53:$AB53,PREENCHER!#REF!)=0,CONCATENATE(PREENCHER!AI53,#REF!),PREENCHER!#REF!))</f>
        <v>#REF!</v>
      </c>
      <c r="F50" s="55" t="str">
        <f>IF(PREENCHER!E53="","",IF(COUNTIF(PREENCHER!$Z53:$AB53,PREENCHER!E53)=0,CONCATENATE(PREENCHER!AJ53,#REF!),PREENCHER!E53))</f>
        <v/>
      </c>
      <c r="G50" s="55" t="e">
        <f>IF(PREENCHER!#REF!="","",IF(COUNTIF(PREENCHER!$Z53:$AB53,PREENCHER!#REF!)=0,CONCATENATE(PREENCHER!AK53,#REF!),PREENCHER!#REF!))</f>
        <v>#REF!</v>
      </c>
      <c r="H50" s="55" t="str">
        <f>IF(PREENCHER!G53="","",IF(COUNTIF(PREENCHER!$Z53:$AB53,PREENCHER!G53)=0,CONCATENATE(PREENCHER!AL53,#REF!),PREENCHER!G53))</f>
        <v/>
      </c>
      <c r="I50" s="55" t="str">
        <f>IF(PREENCHER!H53="","",IF(COUNTIF(PREENCHER!$Z53:$AB53,PREENCHER!H53)=0,CONCATENATE(PREENCHER!AM53,#REF!),PREENCHER!H53))</f>
        <v/>
      </c>
      <c r="J50" s="55" t="e">
        <f>IF(#REF!="","",IF(COUNTIF(PREENCHER!$Z53:$AB53,#REF!)=0,CONCATENATE(PREENCHER!AN53,#REF!),#REF!))</f>
        <v>#REF!</v>
      </c>
      <c r="K50" s="55" t="e">
        <f>IF(PREENCHER!#REF!="","",IF(COUNTIF(PREENCHER!$Z53:$AB53,PREENCHER!#REF!)=0,CONCATENATE(PREENCHER!AO53,#REF!),PREENCHER!#REF!))</f>
        <v>#REF!</v>
      </c>
      <c r="L50" s="55" t="e">
        <f>IF(PREENCHER!#REF!="","",IF(COUNTIF(PREENCHER!$Z53:$AB53,PREENCHER!#REF!)=0,CONCATENATE(PREENCHER!AP53,#REF!),PREENCHER!#REF!))</f>
        <v>#REF!</v>
      </c>
      <c r="M50" s="55" t="e">
        <f>IF(PREENCHER!#REF!="","",IF(COUNTIF(PREENCHER!$Z53:$AB53,PREENCHER!#REF!)=0,CONCATENATE(PREENCHER!AQ53,#REF!),PREENCHER!#REF!))</f>
        <v>#REF!</v>
      </c>
      <c r="N50" s="55" t="e">
        <f>IF(PREENCHER!#REF!="","",IF(COUNTIF(PREENCHER!$Z53:$AB53,PREENCHER!#REF!)=0,CONCATENATE(PREENCHER!AR53,#REF!),PREENCHER!#REF!))</f>
        <v>#REF!</v>
      </c>
      <c r="O50" s="22" t="str">
        <f t="shared" si="5"/>
        <v/>
      </c>
      <c r="P50" s="22" t="str">
        <f t="shared" si="6"/>
        <v/>
      </c>
      <c r="Q50" s="56"/>
      <c r="R50" s="16"/>
      <c r="S50" s="22" t="str">
        <f t="shared" si="7"/>
        <v/>
      </c>
      <c r="T50" s="22" t="str">
        <f t="shared" si="8"/>
        <v/>
      </c>
      <c r="U50" s="57" t="str">
        <f t="shared" si="9"/>
        <v/>
      </c>
    </row>
    <row r="51" spans="1:21" x14ac:dyDescent="0.25">
      <c r="A51" s="54" t="str">
        <f>IF(PREENCHER!A54="","",PREENCHER!A54)</f>
        <v/>
      </c>
      <c r="B51" s="54" t="str">
        <f>IF(PREENCHER!B54="","",PREENCHER!B54)</f>
        <v>Freezer vertical, frost free, capacidade total mínima de 228 Litros, 110v, cor branca, porta reversível, painel de controle, congelamento rápido, classificação energética "A". GARANTIA MÍNIMA DE 12 MESES, A CONTAR DA DATA DO RECEBIMENTO DEFINITIVO.</v>
      </c>
      <c r="C51" s="54" t="str">
        <f>IF(PREENCHER!C54="","",PREENCHER!C54)</f>
        <v/>
      </c>
      <c r="D51" s="54" t="str">
        <f>IF(PREENCHER!D54="","",PREENCHER!D54)</f>
        <v/>
      </c>
      <c r="E51" s="55" t="e">
        <f>IF(PREENCHER!#REF!="","",IF(COUNTIF(PREENCHER!$Z54:$AB54,PREENCHER!#REF!)=0,CONCATENATE(PREENCHER!AI54,#REF!),PREENCHER!#REF!))</f>
        <v>#REF!</v>
      </c>
      <c r="F51" s="55" t="str">
        <f>IF(PREENCHER!E54="","",IF(COUNTIF(PREENCHER!$Z54:$AB54,PREENCHER!E54)=0,CONCATENATE(PREENCHER!AJ54,#REF!),PREENCHER!E54))</f>
        <v/>
      </c>
      <c r="G51" s="55" t="e">
        <f>IF(PREENCHER!#REF!="","",IF(COUNTIF(PREENCHER!$Z54:$AB54,PREENCHER!#REF!)=0,CONCATENATE(PREENCHER!AK54,#REF!),PREENCHER!#REF!))</f>
        <v>#REF!</v>
      </c>
      <c r="H51" s="55" t="str">
        <f>IF(PREENCHER!G54="","",IF(COUNTIF(PREENCHER!$Z54:$AB54,PREENCHER!G54)=0,CONCATENATE(PREENCHER!AL54,#REF!),PREENCHER!G54))</f>
        <v/>
      </c>
      <c r="I51" s="55" t="str">
        <f>IF(PREENCHER!H54="","",IF(COUNTIF(PREENCHER!$Z54:$AB54,PREENCHER!H54)=0,CONCATENATE(PREENCHER!AM54,#REF!),PREENCHER!H54))</f>
        <v/>
      </c>
      <c r="J51" s="55" t="e">
        <f>IF(#REF!="","",IF(COUNTIF(PREENCHER!$Z54:$AB54,#REF!)=0,CONCATENATE(PREENCHER!AN54,#REF!),#REF!))</f>
        <v>#REF!</v>
      </c>
      <c r="K51" s="55" t="e">
        <f>IF(PREENCHER!#REF!="","",IF(COUNTIF(PREENCHER!$Z54:$AB54,PREENCHER!#REF!)=0,CONCATENATE(PREENCHER!AO54,#REF!),PREENCHER!#REF!))</f>
        <v>#REF!</v>
      </c>
      <c r="L51" s="55" t="e">
        <f>IF(PREENCHER!#REF!="","",IF(COUNTIF(PREENCHER!$Z54:$AB54,PREENCHER!#REF!)=0,CONCATENATE(PREENCHER!AP54,#REF!),PREENCHER!#REF!))</f>
        <v>#REF!</v>
      </c>
      <c r="M51" s="55" t="e">
        <f>IF(PREENCHER!#REF!="","",IF(COUNTIF(PREENCHER!$Z54:$AB54,PREENCHER!#REF!)=0,CONCATENATE(PREENCHER!AQ54,#REF!),PREENCHER!#REF!))</f>
        <v>#REF!</v>
      </c>
      <c r="N51" s="55" t="e">
        <f>IF(PREENCHER!#REF!="","",IF(COUNTIF(PREENCHER!$Z54:$AB54,PREENCHER!#REF!)=0,CONCATENATE(PREENCHER!AR54,#REF!),PREENCHER!#REF!))</f>
        <v>#REF!</v>
      </c>
      <c r="O51" s="22" t="str">
        <f t="shared" si="5"/>
        <v/>
      </c>
      <c r="P51" s="22" t="str">
        <f t="shared" si="6"/>
        <v/>
      </c>
      <c r="Q51" s="56"/>
      <c r="R51" s="16"/>
      <c r="S51" s="22" t="str">
        <f t="shared" si="7"/>
        <v/>
      </c>
      <c r="T51" s="22" t="str">
        <f t="shared" si="8"/>
        <v/>
      </c>
      <c r="U51" s="57" t="str">
        <f t="shared" si="9"/>
        <v/>
      </c>
    </row>
    <row r="52" spans="1:21" x14ac:dyDescent="0.25">
      <c r="A52" s="54" t="str">
        <f>IF(PREENCHER!A55="","",PREENCHER!A55)</f>
        <v/>
      </c>
      <c r="B52" s="54" t="str">
        <f>IF(PREENCHER!B55="","",PREENCHER!B55)</f>
        <v>Máquina de lavar roupa. Tipo: tanquinho automático, capacidade mínima de 10 KG, painel mecânico, com 6 programas de lavagem, 127V.  GARANTIA MÍNIMA DE 12 MESES, A CONTAR DA DATA DO RECEBIMENTO DEFINITIVO.</v>
      </c>
      <c r="C52" s="54" t="str">
        <f>IF(PREENCHER!C55="","",PREENCHER!C55)</f>
        <v/>
      </c>
      <c r="D52" s="54" t="str">
        <f>IF(PREENCHER!D55="","",PREENCHER!D55)</f>
        <v/>
      </c>
      <c r="E52" s="55" t="e">
        <f>IF(PREENCHER!#REF!="","",IF(COUNTIF(PREENCHER!$Z55:$AB55,PREENCHER!#REF!)=0,CONCATENATE(PREENCHER!AI55,#REF!),PREENCHER!#REF!))</f>
        <v>#REF!</v>
      </c>
      <c r="F52" s="55" t="str">
        <f>IF(PREENCHER!E55="","",IF(COUNTIF(PREENCHER!$Z55:$AB55,PREENCHER!E55)=0,CONCATENATE(PREENCHER!AJ55,#REF!),PREENCHER!E55))</f>
        <v/>
      </c>
      <c r="G52" s="55" t="e">
        <f>IF(PREENCHER!#REF!="","",IF(COUNTIF(PREENCHER!$Z55:$AB55,PREENCHER!#REF!)=0,CONCATENATE(PREENCHER!AK55,#REF!),PREENCHER!#REF!))</f>
        <v>#REF!</v>
      </c>
      <c r="H52" s="55" t="str">
        <f>IF(PREENCHER!G55="","",IF(COUNTIF(PREENCHER!$Z55:$AB55,PREENCHER!G55)=0,CONCATENATE(PREENCHER!AL55,#REF!),PREENCHER!G55))</f>
        <v/>
      </c>
      <c r="I52" s="55" t="str">
        <f>IF(PREENCHER!H55="","",IF(COUNTIF(PREENCHER!$Z55:$AB55,PREENCHER!H55)=0,CONCATENATE(PREENCHER!AM55,#REF!),PREENCHER!H55))</f>
        <v/>
      </c>
      <c r="J52" s="55" t="e">
        <f>IF(#REF!="","",IF(COUNTIF(PREENCHER!$Z55:$AB55,#REF!)=0,CONCATENATE(PREENCHER!AN55,#REF!),#REF!))</f>
        <v>#REF!</v>
      </c>
      <c r="K52" s="55" t="e">
        <f>IF(PREENCHER!#REF!="","",IF(COUNTIF(PREENCHER!$Z55:$AB55,PREENCHER!#REF!)=0,CONCATENATE(PREENCHER!AO55,#REF!),PREENCHER!#REF!))</f>
        <v>#REF!</v>
      </c>
      <c r="L52" s="55" t="e">
        <f>IF(PREENCHER!#REF!="","",IF(COUNTIF(PREENCHER!$Z55:$AB55,PREENCHER!#REF!)=0,CONCATENATE(PREENCHER!AP55,#REF!),PREENCHER!#REF!))</f>
        <v>#REF!</v>
      </c>
      <c r="M52" s="55" t="e">
        <f>IF(PREENCHER!#REF!="","",IF(COUNTIF(PREENCHER!$Z55:$AB55,PREENCHER!#REF!)=0,CONCATENATE(PREENCHER!AQ55,#REF!),PREENCHER!#REF!))</f>
        <v>#REF!</v>
      </c>
      <c r="N52" s="55" t="e">
        <f>IF(PREENCHER!#REF!="","",IF(COUNTIF(PREENCHER!$Z55:$AB55,PREENCHER!#REF!)=0,CONCATENATE(PREENCHER!AR55,#REF!),PREENCHER!#REF!))</f>
        <v>#REF!</v>
      </c>
      <c r="O52" s="22" t="str">
        <f t="shared" si="5"/>
        <v/>
      </c>
      <c r="P52" s="22" t="str">
        <f t="shared" si="6"/>
        <v/>
      </c>
      <c r="Q52" s="56"/>
      <c r="R52" s="16"/>
      <c r="S52" s="22" t="str">
        <f t="shared" si="7"/>
        <v/>
      </c>
      <c r="T52" s="22" t="str">
        <f t="shared" si="8"/>
        <v/>
      </c>
      <c r="U52" s="57" t="str">
        <f t="shared" si="9"/>
        <v/>
      </c>
    </row>
    <row r="53" spans="1:21" x14ac:dyDescent="0.25">
      <c r="A53" s="54" t="str">
        <f>IF(PREENCHER!A56="","",PREENCHER!A56)</f>
        <v/>
      </c>
      <c r="B53" s="54" t="str">
        <f>IF(PREENCHER!B56="","",PREENCHER!B56)</f>
        <v xml:space="preserve">Forno de bancada elétrico, Inox 46L aço inoxidável, 127V. Características gerais: Especificações: Potência de 2400 W, 3 níveis: 3 Temperatura mínima 50 °C. Temperatura máxima 300 °C. Eficiência energética A. Acessórios incluídos 1 bandeja de migalhas, 1 grelha Peso e dimensões Largura 49 cm Profundidade 49 cm Altura 41.5 cm. GARANTIA MÍNIMA DE 12 MESES, A CONTAR DA DATA DO RECEBIMENTO DEFINITIVO. </v>
      </c>
      <c r="C53" s="54" t="str">
        <f>IF(PREENCHER!C56="","",PREENCHER!C56)</f>
        <v/>
      </c>
      <c r="D53" s="54" t="str">
        <f>IF(PREENCHER!D56="","",PREENCHER!D56)</f>
        <v/>
      </c>
      <c r="E53" s="55" t="e">
        <f>IF(PREENCHER!#REF!="","",IF(COUNTIF(PREENCHER!$Z56:$AB56,PREENCHER!#REF!)=0,CONCATENATE(PREENCHER!AI56,#REF!),PREENCHER!#REF!))</f>
        <v>#REF!</v>
      </c>
      <c r="F53" s="55" t="str">
        <f>IF(PREENCHER!E56="","",IF(COUNTIF(PREENCHER!$Z56:$AB56,PREENCHER!E56)=0,CONCATENATE(PREENCHER!AJ56,#REF!),PREENCHER!E56))</f>
        <v/>
      </c>
      <c r="G53" s="55" t="e">
        <f>IF(PREENCHER!#REF!="","",IF(COUNTIF(PREENCHER!$Z56:$AB56,PREENCHER!#REF!)=0,CONCATENATE(PREENCHER!AK56,#REF!),PREENCHER!#REF!))</f>
        <v>#REF!</v>
      </c>
      <c r="H53" s="55" t="str">
        <f>IF(PREENCHER!G56="","",IF(COUNTIF(PREENCHER!$Z56:$AB56,PREENCHER!G56)=0,CONCATENATE(PREENCHER!AL56,#REF!),PREENCHER!G56))</f>
        <v/>
      </c>
      <c r="I53" s="55" t="str">
        <f>IF(PREENCHER!H56="","",IF(COUNTIF(PREENCHER!$Z56:$AB56,PREENCHER!H56)=0,CONCATENATE(PREENCHER!AM56,#REF!),PREENCHER!H56))</f>
        <v/>
      </c>
      <c r="J53" s="55" t="e">
        <f>IF(#REF!="","",IF(COUNTIF(PREENCHER!$Z56:$AB56,#REF!)=0,CONCATENATE(PREENCHER!AN56,#REF!),#REF!))</f>
        <v>#REF!</v>
      </c>
      <c r="K53" s="55" t="e">
        <f>IF(PREENCHER!#REF!="","",IF(COUNTIF(PREENCHER!$Z56:$AB56,PREENCHER!#REF!)=0,CONCATENATE(PREENCHER!AO56,#REF!),PREENCHER!#REF!))</f>
        <v>#REF!</v>
      </c>
      <c r="L53" s="55" t="e">
        <f>IF(PREENCHER!#REF!="","",IF(COUNTIF(PREENCHER!$Z56:$AB56,PREENCHER!#REF!)=0,CONCATENATE(PREENCHER!AP56,#REF!),PREENCHER!#REF!))</f>
        <v>#REF!</v>
      </c>
      <c r="M53" s="55" t="e">
        <f>IF(PREENCHER!#REF!="","",IF(COUNTIF(PREENCHER!$Z56:$AB56,PREENCHER!#REF!)=0,CONCATENATE(PREENCHER!AQ56,#REF!),PREENCHER!#REF!))</f>
        <v>#REF!</v>
      </c>
      <c r="N53" s="55" t="e">
        <f>IF(PREENCHER!#REF!="","",IF(COUNTIF(PREENCHER!$Z56:$AB56,PREENCHER!#REF!)=0,CONCATENATE(PREENCHER!AR56,#REF!),PREENCHER!#REF!))</f>
        <v>#REF!</v>
      </c>
      <c r="O53" s="22" t="str">
        <f t="shared" si="5"/>
        <v/>
      </c>
      <c r="P53" s="22" t="str">
        <f t="shared" si="6"/>
        <v/>
      </c>
      <c r="Q53" s="56"/>
      <c r="R53" s="16"/>
      <c r="S53" s="22" t="str">
        <f t="shared" si="7"/>
        <v/>
      </c>
      <c r="T53" s="22" t="str">
        <f t="shared" si="8"/>
        <v/>
      </c>
      <c r="U53" s="57" t="str">
        <f t="shared" si="9"/>
        <v/>
      </c>
    </row>
    <row r="54" spans="1:21" x14ac:dyDescent="0.25">
      <c r="A54" s="54" t="str">
        <f>IF(PREENCHER!A57="","",PREENCHER!A57)</f>
        <v/>
      </c>
      <c r="B54" s="54" t="str">
        <f>IF(PREENCHER!B57="","",PREENCHER!B57)</f>
        <v>Freezer vertical, frost free, capacidade total mínima de 228 Litros, 110v, cor branca, porta reversível, painel de controle, congelamento rápido, classificação energética "A". GARANTIA MÍNIMA DE 12 MESES, A CONTAR DA DATA DO RECEBIMENTO DEFINITIVO.</v>
      </c>
      <c r="C54" s="54" t="str">
        <f>IF(PREENCHER!C57="","",PREENCHER!C57)</f>
        <v/>
      </c>
      <c r="D54" s="54" t="str">
        <f>IF(PREENCHER!D57="","",PREENCHER!D57)</f>
        <v/>
      </c>
      <c r="E54" s="55" t="e">
        <f>IF(PREENCHER!#REF!="","",IF(COUNTIF(PREENCHER!$Z57:$AB57,PREENCHER!#REF!)=0,CONCATENATE(PREENCHER!AI57,#REF!),PREENCHER!#REF!))</f>
        <v>#REF!</v>
      </c>
      <c r="F54" s="55" t="str">
        <f>IF(PREENCHER!E57="","",IF(COUNTIF(PREENCHER!$Z57:$AB57,PREENCHER!E57)=0,CONCATENATE(PREENCHER!AJ57,#REF!),PREENCHER!E57))</f>
        <v/>
      </c>
      <c r="G54" s="55" t="e">
        <f>IF(PREENCHER!#REF!="","",IF(COUNTIF(PREENCHER!$Z57:$AB57,PREENCHER!#REF!)=0,CONCATENATE(PREENCHER!AK57,#REF!),PREENCHER!#REF!))</f>
        <v>#REF!</v>
      </c>
      <c r="H54" s="55" t="str">
        <f>IF(PREENCHER!G57="","",IF(COUNTIF(PREENCHER!$Z57:$AB57,PREENCHER!G57)=0,CONCATENATE(PREENCHER!AL57,#REF!),PREENCHER!G57))</f>
        <v/>
      </c>
      <c r="I54" s="55" t="str">
        <f>IF(PREENCHER!H57="","",IF(COUNTIF(PREENCHER!$Z57:$AB57,PREENCHER!H57)=0,CONCATENATE(PREENCHER!AM57,#REF!),PREENCHER!H57))</f>
        <v/>
      </c>
      <c r="J54" s="55" t="e">
        <f>IF(#REF!="","",IF(COUNTIF(PREENCHER!$Z57:$AB57,#REF!)=0,CONCATENATE(PREENCHER!AN57,#REF!),#REF!))</f>
        <v>#REF!</v>
      </c>
      <c r="K54" s="55" t="e">
        <f>IF(PREENCHER!#REF!="","",IF(COUNTIF(PREENCHER!$Z57:$AB57,PREENCHER!#REF!)=0,CONCATENATE(PREENCHER!AO57,#REF!),PREENCHER!#REF!))</f>
        <v>#REF!</v>
      </c>
      <c r="L54" s="55" t="e">
        <f>IF(PREENCHER!#REF!="","",IF(COUNTIF(PREENCHER!$Z57:$AB57,PREENCHER!#REF!)=0,CONCATENATE(PREENCHER!AP57,#REF!),PREENCHER!#REF!))</f>
        <v>#REF!</v>
      </c>
      <c r="M54" s="55" t="e">
        <f>IF(PREENCHER!#REF!="","",IF(COUNTIF(PREENCHER!$Z57:$AB57,PREENCHER!#REF!)=0,CONCATENATE(PREENCHER!AQ57,#REF!),PREENCHER!#REF!))</f>
        <v>#REF!</v>
      </c>
      <c r="N54" s="55" t="e">
        <f>IF(PREENCHER!#REF!="","",IF(COUNTIF(PREENCHER!$Z57:$AB57,PREENCHER!#REF!)=0,CONCATENATE(PREENCHER!AR57,#REF!),PREENCHER!#REF!))</f>
        <v>#REF!</v>
      </c>
      <c r="O54" s="22" t="str">
        <f t="shared" si="5"/>
        <v/>
      </c>
      <c r="P54" s="22" t="str">
        <f t="shared" si="6"/>
        <v/>
      </c>
      <c r="Q54" s="56"/>
      <c r="R54" s="16"/>
      <c r="S54" s="22" t="str">
        <f t="shared" si="7"/>
        <v/>
      </c>
      <c r="T54" s="22" t="str">
        <f t="shared" si="8"/>
        <v/>
      </c>
      <c r="U54" s="57" t="str">
        <f t="shared" si="9"/>
        <v/>
      </c>
    </row>
    <row r="55" spans="1:21" x14ac:dyDescent="0.25">
      <c r="A55" s="54" t="str">
        <f>IF(PREENCHER!A58="","",PREENCHER!A58)</f>
        <v/>
      </c>
      <c r="B55" s="54" t="str">
        <f>IF(PREENCHER!B58="","",PREENCHER!B58)</f>
        <v>Máquina de lavar roupa. Tipo: tanquinho automático, capacidade mínima de 10 KG, painel mecânico, com 6 programas de lavagem, 127V.  GARANTIA MÍNIMA DE 12 MESES, A CONTAR DA DATA DO RECEBIMENTO DEFINITIVO.</v>
      </c>
      <c r="C55" s="54" t="str">
        <f>IF(PREENCHER!C58="","",PREENCHER!C58)</f>
        <v/>
      </c>
      <c r="D55" s="54" t="str">
        <f>IF(PREENCHER!D58="","",PREENCHER!D58)</f>
        <v/>
      </c>
      <c r="E55" s="55" t="e">
        <f>IF(PREENCHER!#REF!="","",IF(COUNTIF(PREENCHER!$Z58:$AB58,PREENCHER!#REF!)=0,CONCATENATE(PREENCHER!AI58,#REF!),PREENCHER!#REF!))</f>
        <v>#REF!</v>
      </c>
      <c r="F55" s="55" t="str">
        <f>IF(PREENCHER!E58="","",IF(COUNTIF(PREENCHER!$Z58:$AB58,PREENCHER!E58)=0,CONCATENATE(PREENCHER!AJ58,#REF!),PREENCHER!E58))</f>
        <v/>
      </c>
      <c r="G55" s="55" t="e">
        <f>IF(PREENCHER!#REF!="","",IF(COUNTIF(PREENCHER!$Z58:$AB58,PREENCHER!#REF!)=0,CONCATENATE(PREENCHER!AK58,#REF!),PREENCHER!#REF!))</f>
        <v>#REF!</v>
      </c>
      <c r="H55" s="55" t="str">
        <f>IF(PREENCHER!G58="","",IF(COUNTIF(PREENCHER!$Z58:$AB58,PREENCHER!G58)=0,CONCATENATE(PREENCHER!AL58,#REF!),PREENCHER!G58))</f>
        <v/>
      </c>
      <c r="I55" s="55" t="str">
        <f>IF(PREENCHER!H58="","",IF(COUNTIF(PREENCHER!$Z58:$AB58,PREENCHER!H58)=0,CONCATENATE(PREENCHER!AM58,#REF!),PREENCHER!H58))</f>
        <v/>
      </c>
      <c r="J55" s="55" t="e">
        <f>IF(#REF!="","",IF(COUNTIF(PREENCHER!$Z58:$AB58,#REF!)=0,CONCATENATE(PREENCHER!AN58,#REF!),#REF!))</f>
        <v>#REF!</v>
      </c>
      <c r="K55" s="55" t="e">
        <f>IF(PREENCHER!#REF!="","",IF(COUNTIF(PREENCHER!$Z58:$AB58,PREENCHER!#REF!)=0,CONCATENATE(PREENCHER!AO58,#REF!),PREENCHER!#REF!))</f>
        <v>#REF!</v>
      </c>
      <c r="L55" s="55" t="e">
        <f>IF(PREENCHER!#REF!="","",IF(COUNTIF(PREENCHER!$Z58:$AB58,PREENCHER!#REF!)=0,CONCATENATE(PREENCHER!AP58,#REF!),PREENCHER!#REF!))</f>
        <v>#REF!</v>
      </c>
      <c r="M55" s="55" t="e">
        <f>IF(PREENCHER!#REF!="","",IF(COUNTIF(PREENCHER!$Z58:$AB58,PREENCHER!#REF!)=0,CONCATENATE(PREENCHER!AQ58,#REF!),PREENCHER!#REF!))</f>
        <v>#REF!</v>
      </c>
      <c r="N55" s="55" t="e">
        <f>IF(PREENCHER!#REF!="","",IF(COUNTIF(PREENCHER!$Z58:$AB58,PREENCHER!#REF!)=0,CONCATENATE(PREENCHER!AR58,#REF!),PREENCHER!#REF!))</f>
        <v>#REF!</v>
      </c>
      <c r="O55" s="22" t="str">
        <f t="shared" si="5"/>
        <v/>
      </c>
      <c r="P55" s="22" t="str">
        <f t="shared" si="6"/>
        <v/>
      </c>
      <c r="Q55" s="56"/>
      <c r="R55" s="16"/>
      <c r="S55" s="22" t="str">
        <f t="shared" si="7"/>
        <v/>
      </c>
      <c r="T55" s="22" t="str">
        <f t="shared" si="8"/>
        <v/>
      </c>
      <c r="U55" s="57" t="str">
        <f t="shared" si="9"/>
        <v/>
      </c>
    </row>
    <row r="56" spans="1:21" x14ac:dyDescent="0.25">
      <c r="A56" s="54" t="str">
        <f>IF(PREENCHER!A59="","",PREENCHER!A59)</f>
        <v/>
      </c>
      <c r="B56" s="54" t="str">
        <f>IF(PREENCHER!B59="","",PREENCHER!B59)</f>
        <v xml:space="preserve">Forno de bancada elétrico, Inox 46L aço inoxidável, 127V. Características gerais: Especificações: Potência de 2400 W, 3 níveis: 3 Temperatura mínima 50 °C. Temperatura máxima 300 °C. Eficiência energética A. Acessórios incluídos 1 bandeja de migalhas, 1 grelha Peso e dimensões Largura 49 cm Profundidade 49 cm Altura 41.5 cm. GARANTIA MÍNIMA DE 12 MESES, A CONTAR DA DATA DO RECEBIMENTO DEFINITIVO. </v>
      </c>
      <c r="C56" s="54" t="str">
        <f>IF(PREENCHER!C59="","",PREENCHER!C59)</f>
        <v/>
      </c>
      <c r="D56" s="54" t="str">
        <f>IF(PREENCHER!D59="","",PREENCHER!D59)</f>
        <v/>
      </c>
      <c r="E56" s="55" t="e">
        <f>IF(PREENCHER!#REF!="","",IF(COUNTIF(PREENCHER!$Z59:$AB59,PREENCHER!#REF!)=0,CONCATENATE(PREENCHER!AI59,#REF!),PREENCHER!#REF!))</f>
        <v>#REF!</v>
      </c>
      <c r="F56" s="55" t="str">
        <f>IF(PREENCHER!E59="","",IF(COUNTIF(PREENCHER!$Z59:$AB59,PREENCHER!E59)=0,CONCATENATE(PREENCHER!AJ59,#REF!),PREENCHER!E59))</f>
        <v/>
      </c>
      <c r="G56" s="55" t="e">
        <f>IF(PREENCHER!#REF!="","",IF(COUNTIF(PREENCHER!$Z59:$AB59,PREENCHER!#REF!)=0,CONCATENATE(PREENCHER!AK59,#REF!),PREENCHER!#REF!))</f>
        <v>#REF!</v>
      </c>
      <c r="H56" s="55" t="str">
        <f>IF(PREENCHER!G59="","",IF(COUNTIF(PREENCHER!$Z59:$AB59,PREENCHER!G59)=0,CONCATENATE(PREENCHER!AL59,#REF!),PREENCHER!G59))</f>
        <v/>
      </c>
      <c r="I56" s="55" t="str">
        <f>IF(PREENCHER!H59="","",IF(COUNTIF(PREENCHER!$Z59:$AB59,PREENCHER!H59)=0,CONCATENATE(PREENCHER!AM59,#REF!),PREENCHER!H59))</f>
        <v/>
      </c>
      <c r="J56" s="55" t="e">
        <f>IF(#REF!="","",IF(COUNTIF(PREENCHER!$Z59:$AB59,#REF!)=0,CONCATENATE(PREENCHER!AN59,#REF!),#REF!))</f>
        <v>#REF!</v>
      </c>
      <c r="K56" s="55" t="e">
        <f>IF(PREENCHER!#REF!="","",IF(COUNTIF(PREENCHER!$Z59:$AB59,PREENCHER!#REF!)=0,CONCATENATE(PREENCHER!AO59,#REF!),PREENCHER!#REF!))</f>
        <v>#REF!</v>
      </c>
      <c r="L56" s="55" t="e">
        <f>IF(PREENCHER!#REF!="","",IF(COUNTIF(PREENCHER!$Z59:$AB59,PREENCHER!#REF!)=0,CONCATENATE(PREENCHER!AP59,#REF!),PREENCHER!#REF!))</f>
        <v>#REF!</v>
      </c>
      <c r="M56" s="55" t="e">
        <f>IF(PREENCHER!#REF!="","",IF(COUNTIF(PREENCHER!$Z59:$AB59,PREENCHER!#REF!)=0,CONCATENATE(PREENCHER!AQ59,#REF!),PREENCHER!#REF!))</f>
        <v>#REF!</v>
      </c>
      <c r="N56" s="55" t="e">
        <f>IF(PREENCHER!#REF!="","",IF(COUNTIF(PREENCHER!$Z59:$AB59,PREENCHER!#REF!)=0,CONCATENATE(PREENCHER!AR59,#REF!),PREENCHER!#REF!))</f>
        <v>#REF!</v>
      </c>
      <c r="O56" s="22" t="str">
        <f t="shared" si="5"/>
        <v/>
      </c>
      <c r="P56" s="22" t="str">
        <f t="shared" si="6"/>
        <v/>
      </c>
      <c r="Q56" s="56"/>
      <c r="R56" s="16"/>
      <c r="S56" s="22" t="str">
        <f t="shared" si="7"/>
        <v/>
      </c>
      <c r="T56" s="22" t="str">
        <f t="shared" si="8"/>
        <v/>
      </c>
      <c r="U56" s="57" t="str">
        <f t="shared" si="9"/>
        <v/>
      </c>
    </row>
    <row r="57" spans="1:21" x14ac:dyDescent="0.25">
      <c r="A57" s="54" t="str">
        <f>IF(PREENCHER!A60="","",PREENCHER!A60)</f>
        <v/>
      </c>
      <c r="B57" s="54" t="str">
        <f>IF(PREENCHER!B60="","",PREENCHER!B60)</f>
        <v>Freezer vertical, frost free, capacidade total mínima de 228 Litros, 110v, cor branca, porta reversível, painel de controle, congelamento rápido, classificação energética "A". GARANTIA MÍNIMA DE 12 MESES, A CONTAR DA DATA DO RECEBIMENTO DEFINITIVO.</v>
      </c>
      <c r="C57" s="54" t="str">
        <f>IF(PREENCHER!C60="","",PREENCHER!C60)</f>
        <v/>
      </c>
      <c r="D57" s="54" t="str">
        <f>IF(PREENCHER!D60="","",PREENCHER!D60)</f>
        <v/>
      </c>
      <c r="E57" s="55" t="e">
        <f>IF(PREENCHER!#REF!="","",IF(COUNTIF(PREENCHER!$Z60:$AB60,PREENCHER!#REF!)=0,CONCATENATE(PREENCHER!AI60,#REF!),PREENCHER!#REF!))</f>
        <v>#REF!</v>
      </c>
      <c r="F57" s="55" t="str">
        <f>IF(PREENCHER!E60="","",IF(COUNTIF(PREENCHER!$Z60:$AB60,PREENCHER!E60)=0,CONCATENATE(PREENCHER!AJ60,#REF!),PREENCHER!E60))</f>
        <v/>
      </c>
      <c r="G57" s="55" t="e">
        <f>IF(PREENCHER!#REF!="","",IF(COUNTIF(PREENCHER!$Z60:$AB60,PREENCHER!#REF!)=0,CONCATENATE(PREENCHER!AK60,#REF!),PREENCHER!#REF!))</f>
        <v>#REF!</v>
      </c>
      <c r="H57" s="55" t="str">
        <f>IF(PREENCHER!G60="","",IF(COUNTIF(PREENCHER!$Z60:$AB60,PREENCHER!G60)=0,CONCATENATE(PREENCHER!AL60,#REF!),PREENCHER!G60))</f>
        <v/>
      </c>
      <c r="I57" s="55" t="str">
        <f>IF(PREENCHER!H60="","",IF(COUNTIF(PREENCHER!$Z60:$AB60,PREENCHER!H60)=0,CONCATENATE(PREENCHER!AM60,#REF!),PREENCHER!H60))</f>
        <v/>
      </c>
      <c r="J57" s="55" t="e">
        <f>IF(#REF!="","",IF(COUNTIF(PREENCHER!$Z60:$AB60,#REF!)=0,CONCATENATE(PREENCHER!AN60,#REF!),#REF!))</f>
        <v>#REF!</v>
      </c>
      <c r="K57" s="55" t="e">
        <f>IF(PREENCHER!#REF!="","",IF(COUNTIF(PREENCHER!$Z60:$AB60,PREENCHER!#REF!)=0,CONCATENATE(PREENCHER!AO60,#REF!),PREENCHER!#REF!))</f>
        <v>#REF!</v>
      </c>
      <c r="L57" s="55" t="e">
        <f>IF(PREENCHER!#REF!="","",IF(COUNTIF(PREENCHER!$Z60:$AB60,PREENCHER!#REF!)=0,CONCATENATE(PREENCHER!AP60,#REF!),PREENCHER!#REF!))</f>
        <v>#REF!</v>
      </c>
      <c r="M57" s="55" t="e">
        <f>IF(PREENCHER!#REF!="","",IF(COUNTIF(PREENCHER!$Z60:$AB60,PREENCHER!#REF!)=0,CONCATENATE(PREENCHER!AQ60,#REF!),PREENCHER!#REF!))</f>
        <v>#REF!</v>
      </c>
      <c r="N57" s="55" t="e">
        <f>IF(PREENCHER!#REF!="","",IF(COUNTIF(PREENCHER!$Z60:$AB60,PREENCHER!#REF!)=0,CONCATENATE(PREENCHER!AR60,#REF!),PREENCHER!#REF!))</f>
        <v>#REF!</v>
      </c>
      <c r="O57" s="22" t="str">
        <f t="shared" si="5"/>
        <v/>
      </c>
      <c r="P57" s="22" t="str">
        <f t="shared" si="6"/>
        <v/>
      </c>
      <c r="Q57" s="56"/>
      <c r="R57" s="16"/>
      <c r="S57" s="22" t="str">
        <f t="shared" si="7"/>
        <v/>
      </c>
      <c r="T57" s="22" t="str">
        <f t="shared" si="8"/>
        <v/>
      </c>
      <c r="U57" s="57" t="str">
        <f t="shared" si="9"/>
        <v/>
      </c>
    </row>
    <row r="58" spans="1:21" x14ac:dyDescent="0.25">
      <c r="A58" s="54" t="str">
        <f>IF(PREENCHER!A61="","",PREENCHER!A61)</f>
        <v/>
      </c>
      <c r="B58" s="54" t="str">
        <f>IF(PREENCHER!B61="","",PREENCHER!B61)</f>
        <v>Máquina de lavar roupa. Tipo: tanquinho automático, capacidade mínima de 10 KG, painel mecânico, com 6 programas de lavagem, 127V.  GARANTIA MÍNIMA DE 12 MESES, A CONTAR DA DATA DO RECEBIMENTO DEFINITIVO.</v>
      </c>
      <c r="C58" s="54" t="str">
        <f>IF(PREENCHER!C61="","",PREENCHER!C61)</f>
        <v/>
      </c>
      <c r="D58" s="54" t="str">
        <f>IF(PREENCHER!D61="","",PREENCHER!D61)</f>
        <v/>
      </c>
      <c r="E58" s="55" t="e">
        <f>IF(PREENCHER!#REF!="","",IF(COUNTIF(PREENCHER!$Z61:$AB61,PREENCHER!#REF!)=0,CONCATENATE(PREENCHER!AI61,#REF!),PREENCHER!#REF!))</f>
        <v>#REF!</v>
      </c>
      <c r="F58" s="55" t="str">
        <f>IF(PREENCHER!E61="","",IF(COUNTIF(PREENCHER!$Z61:$AB61,PREENCHER!E61)=0,CONCATENATE(PREENCHER!AJ61,#REF!),PREENCHER!E61))</f>
        <v/>
      </c>
      <c r="G58" s="55" t="e">
        <f>IF(PREENCHER!#REF!="","",IF(COUNTIF(PREENCHER!$Z61:$AB61,PREENCHER!#REF!)=0,CONCATENATE(PREENCHER!AK61,#REF!),PREENCHER!#REF!))</f>
        <v>#REF!</v>
      </c>
      <c r="H58" s="55" t="str">
        <f>IF(PREENCHER!G61="","",IF(COUNTIF(PREENCHER!$Z61:$AB61,PREENCHER!G61)=0,CONCATENATE(PREENCHER!AL61,#REF!),PREENCHER!G61))</f>
        <v/>
      </c>
      <c r="I58" s="55" t="str">
        <f>IF(PREENCHER!H61="","",IF(COUNTIF(PREENCHER!$Z61:$AB61,PREENCHER!H61)=0,CONCATENATE(PREENCHER!AM61,#REF!),PREENCHER!H61))</f>
        <v/>
      </c>
      <c r="J58" s="55" t="e">
        <f>IF(#REF!="","",IF(COUNTIF(PREENCHER!$Z61:$AB61,#REF!)=0,CONCATENATE(PREENCHER!AN61,#REF!),#REF!))</f>
        <v>#REF!</v>
      </c>
      <c r="K58" s="55" t="e">
        <f>IF(PREENCHER!#REF!="","",IF(COUNTIF(PREENCHER!$Z61:$AB61,PREENCHER!#REF!)=0,CONCATENATE(PREENCHER!AO61,#REF!),PREENCHER!#REF!))</f>
        <v>#REF!</v>
      </c>
      <c r="L58" s="55" t="e">
        <f>IF(PREENCHER!#REF!="","",IF(COUNTIF(PREENCHER!$Z61:$AB61,PREENCHER!#REF!)=0,CONCATENATE(PREENCHER!AP61,#REF!),PREENCHER!#REF!))</f>
        <v>#REF!</v>
      </c>
      <c r="M58" s="55" t="e">
        <f>IF(PREENCHER!#REF!="","",IF(COUNTIF(PREENCHER!$Z61:$AB61,PREENCHER!#REF!)=0,CONCATENATE(PREENCHER!AQ61,#REF!),PREENCHER!#REF!))</f>
        <v>#REF!</v>
      </c>
      <c r="N58" s="55" t="e">
        <f>IF(PREENCHER!#REF!="","",IF(COUNTIF(PREENCHER!$Z61:$AB61,PREENCHER!#REF!)=0,CONCATENATE(PREENCHER!AR61,#REF!),PREENCHER!#REF!))</f>
        <v>#REF!</v>
      </c>
      <c r="O58" s="22" t="str">
        <f t="shared" si="5"/>
        <v/>
      </c>
      <c r="P58" s="22" t="str">
        <f t="shared" si="6"/>
        <v/>
      </c>
      <c r="Q58" s="56"/>
      <c r="R58" s="16"/>
      <c r="S58" s="22" t="str">
        <f t="shared" si="7"/>
        <v/>
      </c>
      <c r="T58" s="22" t="str">
        <f t="shared" si="8"/>
        <v/>
      </c>
      <c r="U58" s="57" t="str">
        <f t="shared" si="9"/>
        <v/>
      </c>
    </row>
    <row r="59" spans="1:21" x14ac:dyDescent="0.25">
      <c r="A59" s="54" t="str">
        <f>IF(PREENCHER!A62="","",PREENCHER!A62)</f>
        <v/>
      </c>
      <c r="B59" s="54" t="str">
        <f>IF(PREENCHER!B62="","",PREENCHER!B62)</f>
        <v xml:space="preserve">Forno de bancada elétrico, Inox 46L aço inoxidável, 127V. Características gerais: Especificações: Potência de 2400 W, 3 níveis: 3 Temperatura mínima 50 °C. Temperatura máxima 300 °C. Eficiência energética A. Acessórios incluídos 1 bandeja de migalhas, 1 grelha Peso e dimensões Largura 49 cm Profundidade 49 cm Altura 41.5 cm. GARANTIA MÍNIMA DE 12 MESES, A CONTAR DA DATA DO RECEBIMENTO DEFINITIVO. </v>
      </c>
      <c r="C59" s="54" t="str">
        <f>IF(PREENCHER!C62="","",PREENCHER!C62)</f>
        <v/>
      </c>
      <c r="D59" s="54" t="str">
        <f>IF(PREENCHER!D62="","",PREENCHER!D62)</f>
        <v/>
      </c>
      <c r="E59" s="55" t="e">
        <f>IF(PREENCHER!#REF!="","",IF(COUNTIF(PREENCHER!$Z62:$AB62,PREENCHER!#REF!)=0,CONCATENATE(PREENCHER!AI62,#REF!),PREENCHER!#REF!))</f>
        <v>#REF!</v>
      </c>
      <c r="F59" s="55" t="str">
        <f>IF(PREENCHER!E62="","",IF(COUNTIF(PREENCHER!$Z62:$AB62,PREENCHER!E62)=0,CONCATENATE(PREENCHER!AJ62,#REF!),PREENCHER!E62))</f>
        <v/>
      </c>
      <c r="G59" s="55" t="e">
        <f>IF(PREENCHER!#REF!="","",IF(COUNTIF(PREENCHER!$Z62:$AB62,PREENCHER!#REF!)=0,CONCATENATE(PREENCHER!AK62,#REF!),PREENCHER!#REF!))</f>
        <v>#REF!</v>
      </c>
      <c r="H59" s="55" t="str">
        <f>IF(PREENCHER!G62="","",IF(COUNTIF(PREENCHER!$Z62:$AB62,PREENCHER!G62)=0,CONCATENATE(PREENCHER!AL62,#REF!),PREENCHER!G62))</f>
        <v/>
      </c>
      <c r="I59" s="55" t="str">
        <f>IF(PREENCHER!H62="","",IF(COUNTIF(PREENCHER!$Z62:$AB62,PREENCHER!H62)=0,CONCATENATE(PREENCHER!AM62,#REF!),PREENCHER!H62))</f>
        <v/>
      </c>
      <c r="J59" s="55" t="e">
        <f>IF(#REF!="","",IF(COUNTIF(PREENCHER!$Z62:$AB62,#REF!)=0,CONCATENATE(PREENCHER!AN62,#REF!),#REF!))</f>
        <v>#REF!</v>
      </c>
      <c r="K59" s="55" t="e">
        <f>IF(PREENCHER!#REF!="","",IF(COUNTIF(PREENCHER!$Z62:$AB62,PREENCHER!#REF!)=0,CONCATENATE(PREENCHER!AO62,#REF!),PREENCHER!#REF!))</f>
        <v>#REF!</v>
      </c>
      <c r="L59" s="55" t="e">
        <f>IF(PREENCHER!#REF!="","",IF(COUNTIF(PREENCHER!$Z62:$AB62,PREENCHER!#REF!)=0,CONCATENATE(PREENCHER!AP62,#REF!),PREENCHER!#REF!))</f>
        <v>#REF!</v>
      </c>
      <c r="M59" s="55" t="e">
        <f>IF(PREENCHER!#REF!="","",IF(COUNTIF(PREENCHER!$Z62:$AB62,PREENCHER!#REF!)=0,CONCATENATE(PREENCHER!AQ62,#REF!),PREENCHER!#REF!))</f>
        <v>#REF!</v>
      </c>
      <c r="N59" s="55" t="e">
        <f>IF(PREENCHER!#REF!="","",IF(COUNTIF(PREENCHER!$Z62:$AB62,PREENCHER!#REF!)=0,CONCATENATE(PREENCHER!AR62,#REF!),PREENCHER!#REF!))</f>
        <v>#REF!</v>
      </c>
      <c r="O59" s="22" t="str">
        <f t="shared" si="5"/>
        <v/>
      </c>
      <c r="P59" s="22" t="str">
        <f t="shared" si="6"/>
        <v/>
      </c>
      <c r="Q59" s="56"/>
      <c r="R59" s="16"/>
      <c r="S59" s="22" t="str">
        <f t="shared" si="7"/>
        <v/>
      </c>
      <c r="T59" s="22" t="str">
        <f t="shared" si="8"/>
        <v/>
      </c>
      <c r="U59" s="57" t="str">
        <f t="shared" si="9"/>
        <v/>
      </c>
    </row>
    <row r="60" spans="1:21" x14ac:dyDescent="0.25">
      <c r="A60" s="54" t="str">
        <f>IF(PREENCHER!A63="","",PREENCHER!A63)</f>
        <v/>
      </c>
      <c r="B60" s="54" t="str">
        <f>IF(PREENCHER!B63="","",PREENCHER!B63)</f>
        <v>Freezer vertical, frost free, capacidade total mínima de 228 Litros, 110v, cor branca, porta reversível, painel de controle, congelamento rápido, classificação energética "A". GARANTIA MÍNIMA DE 12 MESES, A CONTAR DA DATA DO RECEBIMENTO DEFINITIVO.</v>
      </c>
      <c r="C60" s="54" t="str">
        <f>IF(PREENCHER!C63="","",PREENCHER!C63)</f>
        <v/>
      </c>
      <c r="D60" s="54" t="str">
        <f>IF(PREENCHER!D63="","",PREENCHER!D63)</f>
        <v/>
      </c>
      <c r="E60" s="55" t="e">
        <f>IF(PREENCHER!#REF!="","",IF(COUNTIF(PREENCHER!$Z63:$AB63,PREENCHER!#REF!)=0,CONCATENATE(PREENCHER!AI63,#REF!),PREENCHER!#REF!))</f>
        <v>#REF!</v>
      </c>
      <c r="F60" s="55" t="str">
        <f>IF(PREENCHER!E63="","",IF(COUNTIF(PREENCHER!$Z63:$AB63,PREENCHER!E63)=0,CONCATENATE(PREENCHER!AJ63,#REF!),PREENCHER!E63))</f>
        <v/>
      </c>
      <c r="G60" s="55" t="e">
        <f>IF(PREENCHER!#REF!="","",IF(COUNTIF(PREENCHER!$Z63:$AB63,PREENCHER!#REF!)=0,CONCATENATE(PREENCHER!AK63,#REF!),PREENCHER!#REF!))</f>
        <v>#REF!</v>
      </c>
      <c r="H60" s="55" t="str">
        <f>IF(PREENCHER!G63="","",IF(COUNTIF(PREENCHER!$Z63:$AB63,PREENCHER!G63)=0,CONCATENATE(PREENCHER!AL63,#REF!),PREENCHER!G63))</f>
        <v/>
      </c>
      <c r="I60" s="55" t="str">
        <f>IF(PREENCHER!H63="","",IF(COUNTIF(PREENCHER!$Z63:$AB63,PREENCHER!H63)=0,CONCATENATE(PREENCHER!AM63,#REF!),PREENCHER!H63))</f>
        <v/>
      </c>
      <c r="J60" s="55" t="e">
        <f>IF(#REF!="","",IF(COUNTIF(PREENCHER!$Z63:$AB63,#REF!)=0,CONCATENATE(PREENCHER!AN63,#REF!),#REF!))</f>
        <v>#REF!</v>
      </c>
      <c r="K60" s="55" t="e">
        <f>IF(PREENCHER!#REF!="","",IF(COUNTIF(PREENCHER!$Z63:$AB63,PREENCHER!#REF!)=0,CONCATENATE(PREENCHER!AO63,#REF!),PREENCHER!#REF!))</f>
        <v>#REF!</v>
      </c>
      <c r="L60" s="55" t="e">
        <f>IF(PREENCHER!#REF!="","",IF(COUNTIF(PREENCHER!$Z63:$AB63,PREENCHER!#REF!)=0,CONCATENATE(PREENCHER!AP63,#REF!),PREENCHER!#REF!))</f>
        <v>#REF!</v>
      </c>
      <c r="M60" s="55" t="e">
        <f>IF(PREENCHER!#REF!="","",IF(COUNTIF(PREENCHER!$Z63:$AB63,PREENCHER!#REF!)=0,CONCATENATE(PREENCHER!AQ63,#REF!),PREENCHER!#REF!))</f>
        <v>#REF!</v>
      </c>
      <c r="N60" s="55" t="e">
        <f>IF(PREENCHER!#REF!="","",IF(COUNTIF(PREENCHER!$Z63:$AB63,PREENCHER!#REF!)=0,CONCATENATE(PREENCHER!AR63,#REF!),PREENCHER!#REF!))</f>
        <v>#REF!</v>
      </c>
      <c r="O60" s="22" t="str">
        <f t="shared" si="5"/>
        <v/>
      </c>
      <c r="P60" s="22" t="str">
        <f t="shared" si="6"/>
        <v/>
      </c>
      <c r="Q60" s="56"/>
      <c r="R60" s="16"/>
      <c r="S60" s="22" t="str">
        <f t="shared" si="7"/>
        <v/>
      </c>
      <c r="T60" s="22" t="str">
        <f t="shared" si="8"/>
        <v/>
      </c>
      <c r="U60" s="57" t="str">
        <f t="shared" si="9"/>
        <v/>
      </c>
    </row>
    <row r="61" spans="1:21" x14ac:dyDescent="0.25">
      <c r="A61" s="54" t="str">
        <f>IF(PREENCHER!A64="","",PREENCHER!A64)</f>
        <v/>
      </c>
      <c r="B61" s="54" t="str">
        <f>IF(PREENCHER!B64="","",PREENCHER!B64)</f>
        <v>Máquina de lavar roupa. Tipo: tanquinho automático, capacidade mínima de 10 KG, painel mecânico, com 6 programas de lavagem, 127V.  GARANTIA MÍNIMA DE 12 MESES, A CONTAR DA DATA DO RECEBIMENTO DEFINITIVO.</v>
      </c>
      <c r="C61" s="54" t="str">
        <f>IF(PREENCHER!C64="","",PREENCHER!C64)</f>
        <v/>
      </c>
      <c r="D61" s="54" t="str">
        <f>IF(PREENCHER!D64="","",PREENCHER!D64)</f>
        <v/>
      </c>
      <c r="E61" s="55" t="e">
        <f>IF(PREENCHER!#REF!="","",IF(COUNTIF(PREENCHER!$Z64:$AB64,PREENCHER!#REF!)=0,CONCATENATE(PREENCHER!AI64,#REF!),PREENCHER!#REF!))</f>
        <v>#REF!</v>
      </c>
      <c r="F61" s="55" t="str">
        <f>IF(PREENCHER!E64="","",IF(COUNTIF(PREENCHER!$Z64:$AB64,PREENCHER!E64)=0,CONCATENATE(PREENCHER!AJ64,#REF!),PREENCHER!E64))</f>
        <v/>
      </c>
      <c r="G61" s="55" t="e">
        <f>IF(PREENCHER!#REF!="","",IF(COUNTIF(PREENCHER!$Z64:$AB64,PREENCHER!#REF!)=0,CONCATENATE(PREENCHER!AK64,#REF!),PREENCHER!#REF!))</f>
        <v>#REF!</v>
      </c>
      <c r="H61" s="55" t="str">
        <f>IF(PREENCHER!G64="","",IF(COUNTIF(PREENCHER!$Z64:$AB64,PREENCHER!G64)=0,CONCATENATE(PREENCHER!AL64,#REF!),PREENCHER!G64))</f>
        <v/>
      </c>
      <c r="I61" s="55" t="str">
        <f>IF(PREENCHER!H64="","",IF(COUNTIF(PREENCHER!$Z64:$AB64,PREENCHER!H64)=0,CONCATENATE(PREENCHER!AM64,#REF!),PREENCHER!H64))</f>
        <v/>
      </c>
      <c r="J61" s="55" t="e">
        <f>IF(#REF!="","",IF(COUNTIF(PREENCHER!$Z64:$AB64,#REF!)=0,CONCATENATE(PREENCHER!AN64,#REF!),#REF!))</f>
        <v>#REF!</v>
      </c>
      <c r="K61" s="55" t="e">
        <f>IF(PREENCHER!#REF!="","",IF(COUNTIF(PREENCHER!$Z64:$AB64,PREENCHER!#REF!)=0,CONCATENATE(PREENCHER!AO64,#REF!),PREENCHER!#REF!))</f>
        <v>#REF!</v>
      </c>
      <c r="L61" s="55" t="e">
        <f>IF(PREENCHER!#REF!="","",IF(COUNTIF(PREENCHER!$Z64:$AB64,PREENCHER!#REF!)=0,CONCATENATE(PREENCHER!AP64,#REF!),PREENCHER!#REF!))</f>
        <v>#REF!</v>
      </c>
      <c r="M61" s="55" t="e">
        <f>IF(PREENCHER!#REF!="","",IF(COUNTIF(PREENCHER!$Z64:$AB64,PREENCHER!#REF!)=0,CONCATENATE(PREENCHER!AQ64,#REF!),PREENCHER!#REF!))</f>
        <v>#REF!</v>
      </c>
      <c r="N61" s="55" t="e">
        <f>IF(PREENCHER!#REF!="","",IF(COUNTIF(PREENCHER!$Z64:$AB64,PREENCHER!#REF!)=0,CONCATENATE(PREENCHER!AR64,#REF!),PREENCHER!#REF!))</f>
        <v>#REF!</v>
      </c>
      <c r="O61" s="22" t="str">
        <f t="shared" si="5"/>
        <v/>
      </c>
      <c r="P61" s="22" t="str">
        <f t="shared" si="6"/>
        <v/>
      </c>
      <c r="Q61" s="56"/>
      <c r="R61" s="16"/>
      <c r="S61" s="22" t="str">
        <f t="shared" si="7"/>
        <v/>
      </c>
      <c r="T61" s="22" t="str">
        <f t="shared" si="8"/>
        <v/>
      </c>
      <c r="U61" s="57" t="str">
        <f t="shared" si="9"/>
        <v/>
      </c>
    </row>
    <row r="62" spans="1:21" x14ac:dyDescent="0.25">
      <c r="A62" s="54" t="str">
        <f>IF(PREENCHER!A65="","",PREENCHER!A65)</f>
        <v/>
      </c>
      <c r="B62" s="54" t="str">
        <f>IF(PREENCHER!B65="","",PREENCHER!B65)</f>
        <v xml:space="preserve">Forno de bancada elétrico, Inox 46L aço inoxidável, 127V. Características gerais: Especificações: Potência de 2400 W, 3 níveis: 3 Temperatura mínima 50 °C. Temperatura máxima 300 °C. Eficiência energética A. Acessórios incluídos 1 bandeja de migalhas, 1 grelha Peso e dimensões Largura 49 cm Profundidade 49 cm Altura 41.5 cm. GARANTIA MÍNIMA DE 12 MESES, A CONTAR DA DATA DO RECEBIMENTO DEFINITIVO. </v>
      </c>
      <c r="C62" s="54" t="str">
        <f>IF(PREENCHER!C65="","",PREENCHER!C65)</f>
        <v/>
      </c>
      <c r="D62" s="54" t="str">
        <f>IF(PREENCHER!D65="","",PREENCHER!D65)</f>
        <v/>
      </c>
      <c r="E62" s="55" t="e">
        <f>IF(PREENCHER!#REF!="","",IF(COUNTIF(PREENCHER!$Z65:$AB65,PREENCHER!#REF!)=0,CONCATENATE(PREENCHER!AI65,#REF!),PREENCHER!#REF!))</f>
        <v>#REF!</v>
      </c>
      <c r="F62" s="55" t="str">
        <f>IF(PREENCHER!E65="","",IF(COUNTIF(PREENCHER!$Z65:$AB65,PREENCHER!E65)=0,CONCATENATE(PREENCHER!AJ65,#REF!),PREENCHER!E65))</f>
        <v/>
      </c>
      <c r="G62" s="55" t="e">
        <f>IF(PREENCHER!#REF!="","",IF(COUNTIF(PREENCHER!$Z65:$AB65,PREENCHER!#REF!)=0,CONCATENATE(PREENCHER!AK65,#REF!),PREENCHER!#REF!))</f>
        <v>#REF!</v>
      </c>
      <c r="H62" s="55" t="str">
        <f>IF(PREENCHER!G65="","",IF(COUNTIF(PREENCHER!$Z65:$AB65,PREENCHER!G65)=0,CONCATENATE(PREENCHER!AL65,#REF!),PREENCHER!G65))</f>
        <v/>
      </c>
      <c r="I62" s="55" t="str">
        <f>IF(PREENCHER!H65="","",IF(COUNTIF(PREENCHER!$Z65:$AB65,PREENCHER!H65)=0,CONCATENATE(PREENCHER!AM65,#REF!),PREENCHER!H65))</f>
        <v/>
      </c>
      <c r="J62" s="55" t="e">
        <f>IF(#REF!="","",IF(COUNTIF(PREENCHER!$Z65:$AB65,#REF!)=0,CONCATENATE(PREENCHER!AN65,#REF!),#REF!))</f>
        <v>#REF!</v>
      </c>
      <c r="K62" s="55" t="e">
        <f>IF(PREENCHER!#REF!="","",IF(COUNTIF(PREENCHER!$Z65:$AB65,PREENCHER!#REF!)=0,CONCATENATE(PREENCHER!AO65,#REF!),PREENCHER!#REF!))</f>
        <v>#REF!</v>
      </c>
      <c r="L62" s="55" t="e">
        <f>IF(PREENCHER!#REF!="","",IF(COUNTIF(PREENCHER!$Z65:$AB65,PREENCHER!#REF!)=0,CONCATENATE(PREENCHER!AP65,#REF!),PREENCHER!#REF!))</f>
        <v>#REF!</v>
      </c>
      <c r="M62" s="55" t="e">
        <f>IF(PREENCHER!#REF!="","",IF(COUNTIF(PREENCHER!$Z65:$AB65,PREENCHER!#REF!)=0,CONCATENATE(PREENCHER!AQ65,#REF!),PREENCHER!#REF!))</f>
        <v>#REF!</v>
      </c>
      <c r="N62" s="55" t="e">
        <f>IF(PREENCHER!#REF!="","",IF(COUNTIF(PREENCHER!$Z65:$AB65,PREENCHER!#REF!)=0,CONCATENATE(PREENCHER!AR65,#REF!),PREENCHER!#REF!))</f>
        <v>#REF!</v>
      </c>
      <c r="O62" s="22" t="str">
        <f t="shared" si="5"/>
        <v/>
      </c>
      <c r="P62" s="22" t="str">
        <f t="shared" si="6"/>
        <v/>
      </c>
      <c r="Q62" s="56"/>
      <c r="R62" s="16"/>
      <c r="S62" s="22" t="str">
        <f t="shared" si="7"/>
        <v/>
      </c>
      <c r="T62" s="22" t="str">
        <f t="shared" si="8"/>
        <v/>
      </c>
      <c r="U62" s="57" t="str">
        <f t="shared" si="9"/>
        <v/>
      </c>
    </row>
    <row r="63" spans="1:21" x14ac:dyDescent="0.25">
      <c r="A63" s="54" t="str">
        <f>IF(PREENCHER!A66="","",PREENCHER!A66)</f>
        <v/>
      </c>
      <c r="B63" s="54" t="str">
        <f>IF(PREENCHER!B66="","",PREENCHER!B66)</f>
        <v>Freezer vertical, frost free, capacidade total mínima de 228 Litros, 110v, cor branca, porta reversível, painel de controle, congelamento rápido, classificação energética "A". GARANTIA MÍNIMA DE 12 MESES, A CONTAR DA DATA DO RECEBIMENTO DEFINITIVO.</v>
      </c>
      <c r="C63" s="54" t="str">
        <f>IF(PREENCHER!C66="","",PREENCHER!C66)</f>
        <v/>
      </c>
      <c r="D63" s="54" t="str">
        <f>IF(PREENCHER!D66="","",PREENCHER!D66)</f>
        <v/>
      </c>
      <c r="E63" s="55" t="e">
        <f>IF(PREENCHER!#REF!="","",IF(COUNTIF(PREENCHER!$Z66:$AB66,PREENCHER!#REF!)=0,CONCATENATE(PREENCHER!AI66,#REF!),PREENCHER!#REF!))</f>
        <v>#REF!</v>
      </c>
      <c r="F63" s="55" t="str">
        <f>IF(PREENCHER!E66="","",IF(COUNTIF(PREENCHER!$Z66:$AB66,PREENCHER!E66)=0,CONCATENATE(PREENCHER!AJ66,#REF!),PREENCHER!E66))</f>
        <v/>
      </c>
      <c r="G63" s="55" t="e">
        <f>IF(PREENCHER!#REF!="","",IF(COUNTIF(PREENCHER!$Z66:$AB66,PREENCHER!#REF!)=0,CONCATENATE(PREENCHER!AK66,#REF!),PREENCHER!#REF!))</f>
        <v>#REF!</v>
      </c>
      <c r="H63" s="55" t="str">
        <f>IF(PREENCHER!G66="","",IF(COUNTIF(PREENCHER!$Z66:$AB66,PREENCHER!G66)=0,CONCATENATE(PREENCHER!AL66,#REF!),PREENCHER!G66))</f>
        <v/>
      </c>
      <c r="I63" s="55" t="str">
        <f>IF(PREENCHER!H66="","",IF(COUNTIF(PREENCHER!$Z66:$AB66,PREENCHER!H66)=0,CONCATENATE(PREENCHER!AM66,#REF!),PREENCHER!H66))</f>
        <v/>
      </c>
      <c r="J63" s="55" t="e">
        <f>IF(#REF!="","",IF(COUNTIF(PREENCHER!$Z66:$AB66,#REF!)=0,CONCATENATE(PREENCHER!AN66,#REF!),#REF!))</f>
        <v>#REF!</v>
      </c>
      <c r="K63" s="55" t="e">
        <f>IF(PREENCHER!#REF!="","",IF(COUNTIF(PREENCHER!$Z66:$AB66,PREENCHER!#REF!)=0,CONCATENATE(PREENCHER!AO66,#REF!),PREENCHER!#REF!))</f>
        <v>#REF!</v>
      </c>
      <c r="L63" s="55" t="e">
        <f>IF(PREENCHER!#REF!="","",IF(COUNTIF(PREENCHER!$Z66:$AB66,PREENCHER!#REF!)=0,CONCATENATE(PREENCHER!AP66,#REF!),PREENCHER!#REF!))</f>
        <v>#REF!</v>
      </c>
      <c r="M63" s="55" t="e">
        <f>IF(PREENCHER!#REF!="","",IF(COUNTIF(PREENCHER!$Z66:$AB66,PREENCHER!#REF!)=0,CONCATENATE(PREENCHER!AQ66,#REF!),PREENCHER!#REF!))</f>
        <v>#REF!</v>
      </c>
      <c r="N63" s="55" t="e">
        <f>IF(PREENCHER!#REF!="","",IF(COUNTIF(PREENCHER!$Z66:$AB66,PREENCHER!#REF!)=0,CONCATENATE(PREENCHER!AR66,#REF!),PREENCHER!#REF!))</f>
        <v>#REF!</v>
      </c>
      <c r="O63" s="22" t="str">
        <f t="shared" si="5"/>
        <v/>
      </c>
      <c r="P63" s="22" t="str">
        <f t="shared" si="6"/>
        <v/>
      </c>
      <c r="Q63" s="56"/>
      <c r="R63" s="16"/>
      <c r="S63" s="22" t="str">
        <f t="shared" si="7"/>
        <v/>
      </c>
      <c r="T63" s="22" t="str">
        <f t="shared" si="8"/>
        <v/>
      </c>
      <c r="U63" s="57" t="str">
        <f t="shared" si="9"/>
        <v/>
      </c>
    </row>
    <row r="64" spans="1:21" x14ac:dyDescent="0.25">
      <c r="A64" s="54" t="str">
        <f>IF(PREENCHER!A67="","",PREENCHER!A67)</f>
        <v/>
      </c>
      <c r="B64" s="54" t="str">
        <f>IF(PREENCHER!B67="","",PREENCHER!B67)</f>
        <v>Máquina de lavar roupa. Tipo: tanquinho automático, capacidade mínima de 10 KG, painel mecânico, com 6 programas de lavagem, 127V.  GARANTIA MÍNIMA DE 12 MESES, A CONTAR DA DATA DO RECEBIMENTO DEFINITIVO.</v>
      </c>
      <c r="C64" s="54" t="str">
        <f>IF(PREENCHER!C67="","",PREENCHER!C67)</f>
        <v/>
      </c>
      <c r="D64" s="54" t="str">
        <f>IF(PREENCHER!D67="","",PREENCHER!D67)</f>
        <v/>
      </c>
      <c r="E64" s="55" t="e">
        <f>IF(PREENCHER!#REF!="","",IF(COUNTIF(PREENCHER!$Z67:$AB67,PREENCHER!#REF!)=0,CONCATENATE(PREENCHER!AI67,#REF!),PREENCHER!#REF!))</f>
        <v>#REF!</v>
      </c>
      <c r="F64" s="55" t="str">
        <f>IF(PREENCHER!E67="","",IF(COUNTIF(PREENCHER!$Z67:$AB67,PREENCHER!E67)=0,CONCATENATE(PREENCHER!AJ67,#REF!),PREENCHER!E67))</f>
        <v/>
      </c>
      <c r="G64" s="55" t="e">
        <f>IF(PREENCHER!#REF!="","",IF(COUNTIF(PREENCHER!$Z67:$AB67,PREENCHER!#REF!)=0,CONCATENATE(PREENCHER!AK67,#REF!),PREENCHER!#REF!))</f>
        <v>#REF!</v>
      </c>
      <c r="H64" s="55" t="str">
        <f>IF(PREENCHER!G67="","",IF(COUNTIF(PREENCHER!$Z67:$AB67,PREENCHER!G67)=0,CONCATENATE(PREENCHER!AL67,#REF!),PREENCHER!G67))</f>
        <v/>
      </c>
      <c r="I64" s="55" t="str">
        <f>IF(PREENCHER!H67="","",IF(COUNTIF(PREENCHER!$Z67:$AB67,PREENCHER!H67)=0,CONCATENATE(PREENCHER!AM67,#REF!),PREENCHER!H67))</f>
        <v/>
      </c>
      <c r="J64" s="55" t="e">
        <f>IF(#REF!="","",IF(COUNTIF(PREENCHER!$Z67:$AB67,#REF!)=0,CONCATENATE(PREENCHER!AN67,#REF!),#REF!))</f>
        <v>#REF!</v>
      </c>
      <c r="K64" s="55" t="e">
        <f>IF(PREENCHER!#REF!="","",IF(COUNTIF(PREENCHER!$Z67:$AB67,PREENCHER!#REF!)=0,CONCATENATE(PREENCHER!AO67,#REF!),PREENCHER!#REF!))</f>
        <v>#REF!</v>
      </c>
      <c r="L64" s="55" t="e">
        <f>IF(PREENCHER!#REF!="","",IF(COUNTIF(PREENCHER!$Z67:$AB67,PREENCHER!#REF!)=0,CONCATENATE(PREENCHER!AP67,#REF!),PREENCHER!#REF!))</f>
        <v>#REF!</v>
      </c>
      <c r="M64" s="55" t="e">
        <f>IF(PREENCHER!#REF!="","",IF(COUNTIF(PREENCHER!$Z67:$AB67,PREENCHER!#REF!)=0,CONCATENATE(PREENCHER!AQ67,#REF!),PREENCHER!#REF!))</f>
        <v>#REF!</v>
      </c>
      <c r="N64" s="55" t="e">
        <f>IF(PREENCHER!#REF!="","",IF(COUNTIF(PREENCHER!$Z67:$AB67,PREENCHER!#REF!)=0,CONCATENATE(PREENCHER!AR67,#REF!),PREENCHER!#REF!))</f>
        <v>#REF!</v>
      </c>
      <c r="O64" s="22" t="str">
        <f t="shared" si="5"/>
        <v/>
      </c>
      <c r="P64" s="22" t="str">
        <f t="shared" si="6"/>
        <v/>
      </c>
      <c r="Q64" s="56"/>
      <c r="R64" s="16"/>
      <c r="S64" s="22" t="str">
        <f t="shared" si="7"/>
        <v/>
      </c>
      <c r="T64" s="22" t="str">
        <f t="shared" si="8"/>
        <v/>
      </c>
      <c r="U64" s="57" t="str">
        <f t="shared" si="9"/>
        <v/>
      </c>
    </row>
    <row r="65" spans="1:21" x14ac:dyDescent="0.25">
      <c r="A65" s="54" t="str">
        <f>IF(PREENCHER!A68="","",PREENCHER!A68)</f>
        <v/>
      </c>
      <c r="B65" s="54" t="str">
        <f>IF(PREENCHER!B68="","",PREENCHER!B68)</f>
        <v xml:space="preserve">Forno de bancada elétrico, Inox 46L aço inoxidável, 127V. Características gerais: Especificações: Potência de 2400 W, 3 níveis: 3 Temperatura mínima 50 °C. Temperatura máxima 300 °C. Eficiência energética A. Acessórios incluídos 1 bandeja de migalhas, 1 grelha Peso e dimensões Largura 49 cm Profundidade 49 cm Altura 41.5 cm. GARANTIA MÍNIMA DE 12 MESES, A CONTAR DA DATA DO RECEBIMENTO DEFINITIVO. </v>
      </c>
      <c r="C65" s="54" t="str">
        <f>IF(PREENCHER!C68="","",PREENCHER!C68)</f>
        <v/>
      </c>
      <c r="D65" s="54" t="str">
        <f>IF(PREENCHER!D68="","",PREENCHER!D68)</f>
        <v/>
      </c>
      <c r="E65" s="55" t="e">
        <f>IF(PREENCHER!#REF!="","",IF(COUNTIF(PREENCHER!$Z68:$AB68,PREENCHER!#REF!)=0,CONCATENATE(PREENCHER!AI68,#REF!),PREENCHER!#REF!))</f>
        <v>#REF!</v>
      </c>
      <c r="F65" s="55" t="str">
        <f>IF(PREENCHER!E68="","",IF(COUNTIF(PREENCHER!$Z68:$AB68,PREENCHER!E68)=0,CONCATENATE(PREENCHER!AJ68,#REF!),PREENCHER!E68))</f>
        <v/>
      </c>
      <c r="G65" s="55" t="e">
        <f>IF(PREENCHER!#REF!="","",IF(COUNTIF(PREENCHER!$Z68:$AB68,PREENCHER!#REF!)=0,CONCATENATE(PREENCHER!AK68,#REF!),PREENCHER!#REF!))</f>
        <v>#REF!</v>
      </c>
      <c r="H65" s="55" t="str">
        <f>IF(PREENCHER!G68="","",IF(COUNTIF(PREENCHER!$Z68:$AB68,PREENCHER!G68)=0,CONCATENATE(PREENCHER!AL68,#REF!),PREENCHER!G68))</f>
        <v/>
      </c>
      <c r="I65" s="55" t="str">
        <f>IF(PREENCHER!H68="","",IF(COUNTIF(PREENCHER!$Z68:$AB68,PREENCHER!H68)=0,CONCATENATE(PREENCHER!AM68,#REF!),PREENCHER!H68))</f>
        <v/>
      </c>
      <c r="J65" s="55" t="e">
        <f>IF(#REF!="","",IF(COUNTIF(PREENCHER!$Z68:$AB68,#REF!)=0,CONCATENATE(PREENCHER!AN68,#REF!),#REF!))</f>
        <v>#REF!</v>
      </c>
      <c r="K65" s="55" t="e">
        <f>IF(PREENCHER!#REF!="","",IF(COUNTIF(PREENCHER!$Z68:$AB68,PREENCHER!#REF!)=0,CONCATENATE(PREENCHER!AO68,#REF!),PREENCHER!#REF!))</f>
        <v>#REF!</v>
      </c>
      <c r="L65" s="55" t="e">
        <f>IF(PREENCHER!#REF!="","",IF(COUNTIF(PREENCHER!$Z68:$AB68,PREENCHER!#REF!)=0,CONCATENATE(PREENCHER!AP68,#REF!),PREENCHER!#REF!))</f>
        <v>#REF!</v>
      </c>
      <c r="M65" s="55" t="e">
        <f>IF(PREENCHER!#REF!="","",IF(COUNTIF(PREENCHER!$Z68:$AB68,PREENCHER!#REF!)=0,CONCATENATE(PREENCHER!AQ68,#REF!),PREENCHER!#REF!))</f>
        <v>#REF!</v>
      </c>
      <c r="N65" s="55" t="e">
        <f>IF(PREENCHER!#REF!="","",IF(COUNTIF(PREENCHER!$Z68:$AB68,PREENCHER!#REF!)=0,CONCATENATE(PREENCHER!AR68,#REF!),PREENCHER!#REF!))</f>
        <v>#REF!</v>
      </c>
      <c r="O65" s="22" t="str">
        <f t="shared" si="5"/>
        <v/>
      </c>
      <c r="P65" s="22" t="str">
        <f t="shared" si="6"/>
        <v/>
      </c>
      <c r="Q65" s="56"/>
      <c r="R65" s="16"/>
      <c r="S65" s="22" t="str">
        <f t="shared" si="7"/>
        <v/>
      </c>
      <c r="T65" s="22" t="str">
        <f t="shared" si="8"/>
        <v/>
      </c>
      <c r="U65" s="57" t="str">
        <f t="shared" si="9"/>
        <v/>
      </c>
    </row>
    <row r="66" spans="1:21" x14ac:dyDescent="0.25">
      <c r="A66" s="54" t="str">
        <f>IF(PREENCHER!A69="","",PREENCHER!A69)</f>
        <v/>
      </c>
      <c r="B66" s="54" t="str">
        <f>IF(PREENCHER!B69="","",PREENCHER!B69)</f>
        <v>Freezer vertical, frost free, capacidade total mínima de 228 Litros, 110v, cor branca, porta reversível, painel de controle, congelamento rápido, classificação energética "A". GARANTIA MÍNIMA DE 12 MESES, A CONTAR DA DATA DO RECEBIMENTO DEFINITIVO.</v>
      </c>
      <c r="C66" s="54" t="str">
        <f>IF(PREENCHER!C69="","",PREENCHER!C69)</f>
        <v/>
      </c>
      <c r="D66" s="54" t="str">
        <f>IF(PREENCHER!D69="","",PREENCHER!D69)</f>
        <v/>
      </c>
      <c r="E66" s="55" t="e">
        <f>IF(PREENCHER!#REF!="","",IF(COUNTIF(PREENCHER!$Z69:$AB69,PREENCHER!#REF!)=0,CONCATENATE(PREENCHER!AI69,#REF!),PREENCHER!#REF!))</f>
        <v>#REF!</v>
      </c>
      <c r="F66" s="55" t="str">
        <f>IF(PREENCHER!E69="","",IF(COUNTIF(PREENCHER!$Z69:$AB69,PREENCHER!E69)=0,CONCATENATE(PREENCHER!AJ69,#REF!),PREENCHER!E69))</f>
        <v/>
      </c>
      <c r="G66" s="55" t="e">
        <f>IF(PREENCHER!#REF!="","",IF(COUNTIF(PREENCHER!$Z69:$AB69,PREENCHER!#REF!)=0,CONCATENATE(PREENCHER!AK69,#REF!),PREENCHER!#REF!))</f>
        <v>#REF!</v>
      </c>
      <c r="H66" s="55" t="str">
        <f>IF(PREENCHER!G69="","",IF(COUNTIF(PREENCHER!$Z69:$AB69,PREENCHER!G69)=0,CONCATENATE(PREENCHER!AL69,#REF!),PREENCHER!G69))</f>
        <v/>
      </c>
      <c r="I66" s="55" t="str">
        <f>IF(PREENCHER!H69="","",IF(COUNTIF(PREENCHER!$Z69:$AB69,PREENCHER!H69)=0,CONCATENATE(PREENCHER!AM69,#REF!),PREENCHER!H69))</f>
        <v/>
      </c>
      <c r="J66" s="55" t="e">
        <f>IF(#REF!="","",IF(COUNTIF(PREENCHER!$Z69:$AB69,#REF!)=0,CONCATENATE(PREENCHER!AN69,#REF!),#REF!))</f>
        <v>#REF!</v>
      </c>
      <c r="K66" s="55" t="e">
        <f>IF(PREENCHER!#REF!="","",IF(COUNTIF(PREENCHER!$Z69:$AB69,PREENCHER!#REF!)=0,CONCATENATE(PREENCHER!AO69,#REF!),PREENCHER!#REF!))</f>
        <v>#REF!</v>
      </c>
      <c r="L66" s="55" t="e">
        <f>IF(PREENCHER!#REF!="","",IF(COUNTIF(PREENCHER!$Z69:$AB69,PREENCHER!#REF!)=0,CONCATENATE(PREENCHER!AP69,#REF!),PREENCHER!#REF!))</f>
        <v>#REF!</v>
      </c>
      <c r="M66" s="55" t="e">
        <f>IF(PREENCHER!#REF!="","",IF(COUNTIF(PREENCHER!$Z69:$AB69,PREENCHER!#REF!)=0,CONCATENATE(PREENCHER!AQ69,#REF!),PREENCHER!#REF!))</f>
        <v>#REF!</v>
      </c>
      <c r="N66" s="55" t="e">
        <f>IF(PREENCHER!#REF!="","",IF(COUNTIF(PREENCHER!$Z69:$AB69,PREENCHER!#REF!)=0,CONCATENATE(PREENCHER!AR69,#REF!),PREENCHER!#REF!))</f>
        <v>#REF!</v>
      </c>
      <c r="O66" s="22" t="str">
        <f t="shared" si="5"/>
        <v/>
      </c>
      <c r="P66" s="22" t="str">
        <f t="shared" si="6"/>
        <v/>
      </c>
      <c r="Q66" s="56"/>
      <c r="R66" s="16"/>
      <c r="S66" s="22" t="str">
        <f t="shared" si="7"/>
        <v/>
      </c>
      <c r="T66" s="22" t="str">
        <f t="shared" si="8"/>
        <v/>
      </c>
      <c r="U66" s="57" t="str">
        <f t="shared" si="9"/>
        <v/>
      </c>
    </row>
    <row r="67" spans="1:21" x14ac:dyDescent="0.25">
      <c r="A67" s="54" t="str">
        <f>IF(PREENCHER!A70="","",PREENCHER!A70)</f>
        <v/>
      </c>
      <c r="B67" s="54" t="str">
        <f>IF(PREENCHER!B70="","",PREENCHER!B70)</f>
        <v>Máquina de lavar roupa. Tipo: tanquinho automático, capacidade mínima de 10 KG, painel mecânico, com 6 programas de lavagem, 127V.  GARANTIA MÍNIMA DE 12 MESES, A CONTAR DA DATA DO RECEBIMENTO DEFINITIVO.</v>
      </c>
      <c r="C67" s="54" t="str">
        <f>IF(PREENCHER!C70="","",PREENCHER!C70)</f>
        <v/>
      </c>
      <c r="D67" s="54" t="str">
        <f>IF(PREENCHER!D70="","",PREENCHER!D70)</f>
        <v/>
      </c>
      <c r="E67" s="55" t="e">
        <f>IF(PREENCHER!#REF!="","",IF(COUNTIF(PREENCHER!$Z70:$AB70,PREENCHER!#REF!)=0,CONCATENATE(PREENCHER!AI70,#REF!),PREENCHER!#REF!))</f>
        <v>#REF!</v>
      </c>
      <c r="F67" s="55" t="str">
        <f>IF(PREENCHER!E70="","",IF(COUNTIF(PREENCHER!$Z70:$AB70,PREENCHER!E70)=0,CONCATENATE(PREENCHER!AJ70,#REF!),PREENCHER!E70))</f>
        <v/>
      </c>
      <c r="G67" s="55" t="e">
        <f>IF(PREENCHER!#REF!="","",IF(COUNTIF(PREENCHER!$Z70:$AB70,PREENCHER!#REF!)=0,CONCATENATE(PREENCHER!AK70,#REF!),PREENCHER!#REF!))</f>
        <v>#REF!</v>
      </c>
      <c r="H67" s="55" t="str">
        <f>IF(PREENCHER!G70="","",IF(COUNTIF(PREENCHER!$Z70:$AB70,PREENCHER!G70)=0,CONCATENATE(PREENCHER!AL70,#REF!),PREENCHER!G70))</f>
        <v/>
      </c>
      <c r="I67" s="55" t="str">
        <f>IF(PREENCHER!H70="","",IF(COUNTIF(PREENCHER!$Z70:$AB70,PREENCHER!H70)=0,CONCATENATE(PREENCHER!AM70,#REF!),PREENCHER!H70))</f>
        <v/>
      </c>
      <c r="J67" s="55" t="e">
        <f>IF(#REF!="","",IF(COUNTIF(PREENCHER!$Z70:$AB70,#REF!)=0,CONCATENATE(PREENCHER!AN70,#REF!),#REF!))</f>
        <v>#REF!</v>
      </c>
      <c r="K67" s="55" t="e">
        <f>IF(PREENCHER!#REF!="","",IF(COUNTIF(PREENCHER!$Z70:$AB70,PREENCHER!#REF!)=0,CONCATENATE(PREENCHER!AO70,#REF!),PREENCHER!#REF!))</f>
        <v>#REF!</v>
      </c>
      <c r="L67" s="55" t="e">
        <f>IF(PREENCHER!#REF!="","",IF(COUNTIF(PREENCHER!$Z70:$AB70,PREENCHER!#REF!)=0,CONCATENATE(PREENCHER!AP70,#REF!),PREENCHER!#REF!))</f>
        <v>#REF!</v>
      </c>
      <c r="M67" s="55" t="e">
        <f>IF(PREENCHER!#REF!="","",IF(COUNTIF(PREENCHER!$Z70:$AB70,PREENCHER!#REF!)=0,CONCATENATE(PREENCHER!AQ70,#REF!),PREENCHER!#REF!))</f>
        <v>#REF!</v>
      </c>
      <c r="N67" s="55" t="e">
        <f>IF(PREENCHER!#REF!="","",IF(COUNTIF(PREENCHER!$Z70:$AB70,PREENCHER!#REF!)=0,CONCATENATE(PREENCHER!AR70,#REF!),PREENCHER!#REF!))</f>
        <v>#REF!</v>
      </c>
      <c r="O67" s="22" t="str">
        <f t="shared" si="5"/>
        <v/>
      </c>
      <c r="P67" s="22" t="str">
        <f t="shared" si="6"/>
        <v/>
      </c>
      <c r="Q67" s="56"/>
      <c r="R67" s="16"/>
      <c r="S67" s="22" t="str">
        <f t="shared" si="7"/>
        <v/>
      </c>
      <c r="T67" s="22" t="str">
        <f t="shared" si="8"/>
        <v/>
      </c>
      <c r="U67" s="57" t="str">
        <f t="shared" si="9"/>
        <v/>
      </c>
    </row>
    <row r="68" spans="1:21" ht="15" customHeight="1" x14ac:dyDescent="0.25">
      <c r="A68" s="67" t="s">
        <v>55</v>
      </c>
      <c r="B68" s="67"/>
      <c r="C68" s="67"/>
      <c r="D68" s="67"/>
      <c r="E68" s="67"/>
      <c r="F68" s="67"/>
      <c r="G68" s="67"/>
      <c r="H68" s="67"/>
      <c r="I68" s="67"/>
      <c r="J68" s="67"/>
      <c r="K68" s="67"/>
      <c r="L68" s="67"/>
      <c r="M68" s="67"/>
      <c r="N68" s="67"/>
      <c r="O68" s="67"/>
      <c r="P68" s="24" t="str">
        <f>IF(SUM(P8:P67)=0,"",SUM(P8:P67))</f>
        <v/>
      </c>
      <c r="Q68" s="16"/>
      <c r="R68" s="16"/>
      <c r="S68" s="16"/>
      <c r="T68" s="16"/>
      <c r="U68" s="16"/>
    </row>
  </sheetData>
  <mergeCells count="2">
    <mergeCell ref="S6:U6"/>
    <mergeCell ref="A68:O68"/>
  </mergeCells>
  <pageMargins left="0.78749999999999998" right="0.78749999999999998" top="0.98402777777777795" bottom="0.98402777777777795" header="0.511811023622047" footer="0.511811023622047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6:U68"/>
  <sheetViews>
    <sheetView zoomScaleNormal="100" workbookViewId="0">
      <selection activeCell="A6" sqref="A6"/>
    </sheetView>
  </sheetViews>
  <sheetFormatPr defaultColWidth="8.7109375" defaultRowHeight="15" x14ac:dyDescent="0.25"/>
  <cols>
    <col min="1" max="1" width="5.85546875" customWidth="1"/>
    <col min="2" max="2" width="27.28515625" customWidth="1"/>
    <col min="3" max="4" width="7.5703125" customWidth="1"/>
    <col min="16" max="16" width="11.7109375" customWidth="1"/>
    <col min="17" max="17" width="25.7109375" customWidth="1"/>
    <col min="19" max="19" width="11.7109375" customWidth="1"/>
    <col min="20" max="20" width="12.140625" customWidth="1"/>
    <col min="21" max="21" width="13.5703125" customWidth="1"/>
  </cols>
  <sheetData>
    <row r="6" spans="1:21" x14ac:dyDescent="0.25">
      <c r="S6" s="66" t="s">
        <v>2</v>
      </c>
      <c r="T6" s="66"/>
      <c r="U6" s="66"/>
    </row>
    <row r="7" spans="1:21" ht="60" x14ac:dyDescent="0.25">
      <c r="A7" s="6" t="str">
        <f>PREENCHER!A6</f>
        <v>ITEM</v>
      </c>
      <c r="B7" s="6" t="str">
        <f>PREENCHER!B6</f>
        <v>ESPECIFICAÇÃO</v>
      </c>
      <c r="C7" s="6" t="str">
        <f>PREENCHER!C6</f>
        <v>UN</v>
      </c>
      <c r="D7" s="6" t="str">
        <f>PREENCHER!D6</f>
        <v>QTDE</v>
      </c>
      <c r="E7" s="6" t="e">
        <f>PREENCHER!#REF!</f>
        <v>#REF!</v>
      </c>
      <c r="F7" s="6" t="e">
        <f>PREENCHER!#REF!</f>
        <v>#REF!</v>
      </c>
      <c r="G7" s="6" t="str">
        <f>PREENCHER!E7</f>
        <v>BANCO DE PREÇOS</v>
      </c>
      <c r="H7" s="6" t="e">
        <f>PREENCHER!#REF!</f>
        <v>#REF!</v>
      </c>
      <c r="I7" s="6" t="str">
        <f>PREENCHER!G7</f>
        <v>PESQUISA INTERNET 2</v>
      </c>
      <c r="J7" s="6" t="str">
        <f>PREENCHER!H7</f>
        <v>PESQUISA INTERNET 3</v>
      </c>
      <c r="K7" s="6" t="e">
        <f>PREENCHER!#REF!</f>
        <v>#REF!</v>
      </c>
      <c r="L7" s="6" t="e">
        <f>PREENCHER!#REF!</f>
        <v>#REF!</v>
      </c>
      <c r="M7" s="6" t="e">
        <f>PREENCHER!#REF!</f>
        <v>#REF!</v>
      </c>
      <c r="N7" s="6" t="e">
        <f>PREENCHER!#REF!</f>
        <v>#REF!</v>
      </c>
      <c r="O7" s="6" t="str">
        <f>PREENCHER!I7</f>
        <v>UNITÁRIO</v>
      </c>
      <c r="P7" s="6" t="str">
        <f>PREENCHER!J7</f>
        <v>TOTAL</v>
      </c>
      <c r="Q7" s="6" t="str">
        <f>PREENCHER!K6</f>
        <v>OBSERVAÇÃO</v>
      </c>
      <c r="S7" s="6" t="s">
        <v>23</v>
      </c>
      <c r="T7" s="6" t="s">
        <v>24</v>
      </c>
      <c r="U7" s="6" t="s">
        <v>25</v>
      </c>
    </row>
    <row r="8" spans="1:21" x14ac:dyDescent="0.25">
      <c r="A8" s="54">
        <f>IF(PREENCHER!A8="","",PREENCHER!A8)</f>
        <v>1</v>
      </c>
      <c r="B8" s="54" t="str">
        <f>IF(PREENCHER!B8="","",PREENCHER!B8)</f>
        <v xml:space="preserve">Forno de elétrico de bancada, de 45L a 52L, gabinete externo em aço inoxidável, gabinete interno com revestimento autolimpante, frontal em aço inoxidável, puxador em aço inox, 127V. Potência mínima de 2000W, 3 níveis: 3 Temperatura mínima 50 °C. Temperatura máxima 300 °C. Eficiência energética A. Acessórios incluídos 1 bandeja de migalhas, 1 grelha. GARANTIA MÍNIMA DE 12 MESES, A CONTAR DA DATA DO RECEBIMENTO DEFINITIVO. </v>
      </c>
      <c r="C8" s="54" t="str">
        <f>IF(PREENCHER!C8="","",PREENCHER!C8)</f>
        <v>UN</v>
      </c>
      <c r="D8" s="54">
        <f>IF(PREENCHER!D8="","",PREENCHER!D8)</f>
        <v>3</v>
      </c>
      <c r="E8" s="55" t="e">
        <f>IF(PREENCHER!#REF!="","",IF(COUNTIF(PREENCHER!$AA8:$AC8,PREENCHER!#REF!)=0,CONCATENATE(PREENCHER!AI8,#REF!),PREENCHER!#REF!))</f>
        <v>#REF!</v>
      </c>
      <c r="F8" s="55" t="e">
        <f>IF(PREENCHER!E8="","",IF(COUNTIF(PREENCHER!$AA8:$AC8,PREENCHER!E8)=0,CONCATENATE(PREENCHER!AJ8,#REF!),PREENCHER!E8))</f>
        <v>#REF!</v>
      </c>
      <c r="G8" s="55" t="e">
        <f>IF(PREENCHER!#REF!="","",IF(COUNTIF(PREENCHER!$AA8:$AC8,PREENCHER!#REF!)=0,CONCATENATE(PREENCHER!AK8,#REF!),PREENCHER!#REF!))</f>
        <v>#REF!</v>
      </c>
      <c r="H8" s="55" t="e">
        <f>IF(PREENCHER!G8="","",IF(COUNTIF(PREENCHER!$AA8:$AC8,PREENCHER!G8)=0,CONCATENATE(PREENCHER!AL8,#REF!),PREENCHER!G8))</f>
        <v>#REF!</v>
      </c>
      <c r="I8" s="55" t="e">
        <f>IF(PREENCHER!H8="","",IF(COUNTIF(PREENCHER!$AA8:$AC8,PREENCHER!H8)=0,CONCATENATE(PREENCHER!AM8,#REF!),PREENCHER!H8))</f>
        <v>#REF!</v>
      </c>
      <c r="J8" s="55" t="e">
        <f>IF(#REF!="","",IF(COUNTIF(PREENCHER!$AA8:$AC8,#REF!)=0,CONCATENATE(PREENCHER!AN8,#REF!),#REF!))</f>
        <v>#REF!</v>
      </c>
      <c r="K8" s="55" t="e">
        <f>IF(PREENCHER!#REF!="","",IF(COUNTIF(PREENCHER!$AA8:$AC8,PREENCHER!#REF!)=0,CONCATENATE(PREENCHER!AO8,#REF!),PREENCHER!#REF!))</f>
        <v>#REF!</v>
      </c>
      <c r="L8" s="55" t="e">
        <f>IF(PREENCHER!#REF!="","",IF(COUNTIF(PREENCHER!$AA8:$AC8,PREENCHER!#REF!)=0,CONCATENATE(PREENCHER!AP8,#REF!),PREENCHER!#REF!))</f>
        <v>#REF!</v>
      </c>
      <c r="M8" s="55" t="e">
        <f>IF(PREENCHER!#REF!="","",IF(COUNTIF(PREENCHER!$AA8:$AC8,PREENCHER!#REF!)=0,CONCATENATE(PREENCHER!AQ8,#REF!),PREENCHER!#REF!))</f>
        <v>#REF!</v>
      </c>
      <c r="N8" s="55" t="e">
        <f>IF(PREENCHER!#REF!="","",IF(COUNTIF(PREENCHER!$AA8:$AC8,PREENCHER!#REF!)=0,CONCATENATE(PREENCHER!AR8,#REF!),PREENCHER!#REF!))</f>
        <v>#REF!</v>
      </c>
      <c r="O8" s="22" t="str">
        <f t="shared" ref="O8:O39" si="0">IF(ISERROR(ROUND(AVERAGE(E8:N8),2)),"",ROUND(AVERAGE(E8:N8),2))</f>
        <v/>
      </c>
      <c r="P8" s="22" t="str">
        <f t="shared" ref="P8:P39" si="1">IF(ISERROR(ROUND(O8*D8,2)),"",ROUND(O8*D8,2))</f>
        <v/>
      </c>
      <c r="Q8" s="56"/>
      <c r="R8" s="16"/>
      <c r="S8" s="22" t="str">
        <f t="shared" ref="S8:S39" si="2">IF(ISERROR(MEDIAN(E8:N8)),"",MEDIAN(E8:N8))</f>
        <v/>
      </c>
      <c r="T8" s="22" t="str">
        <f t="shared" ref="T8:T39" si="3">IF(ISERROR(STDEV(E8:N8)),"",STDEV(E8:N8))</f>
        <v/>
      </c>
      <c r="U8" s="57" t="str">
        <f t="shared" ref="U8:U39" si="4">IF(ISERROR(T8/O8),"",T8/O8)</f>
        <v/>
      </c>
    </row>
    <row r="9" spans="1:21" x14ac:dyDescent="0.25">
      <c r="A9" s="54" t="str">
        <f>IF(PREENCHER!A12="","",PREENCHER!A12)</f>
        <v/>
      </c>
      <c r="B9" s="54" t="str">
        <f>IF(PREENCHER!B12="","",PREENCHER!B12)</f>
        <v>Freezer vertical, frost free, capacidade total mínima de 228 Litros, 110v, cor branca, porta reversível, painel de controle, congelamento rápido, classificação energética "A". GARANTIA MÍNIMA DE 12 MESES, A CONTAR DA DATA DO RECEBIMENTO DEFINITIVO.</v>
      </c>
      <c r="C9" s="54" t="str">
        <f>IF(PREENCHER!C12="","",PREENCHER!C12)</f>
        <v/>
      </c>
      <c r="D9" s="54" t="str">
        <f>IF(PREENCHER!D12="","",PREENCHER!D12)</f>
        <v/>
      </c>
      <c r="E9" s="55" t="e">
        <f>IF(PREENCHER!#REF!="","",IF(COUNTIF(PREENCHER!$AA12:$AC12,PREENCHER!#REF!)=0,CONCATENATE(PREENCHER!AI12,#REF!),PREENCHER!#REF!))</f>
        <v>#REF!</v>
      </c>
      <c r="F9" s="55" t="str">
        <f>IF(PREENCHER!E12="","",IF(COUNTIF(PREENCHER!$AA12:$AC12,PREENCHER!E12)=0,CONCATENATE(PREENCHER!AJ12,#REF!),PREENCHER!E12))</f>
        <v/>
      </c>
      <c r="G9" s="55" t="e">
        <f>IF(PREENCHER!#REF!="","",IF(COUNTIF(PREENCHER!$AA12:$AC12,PREENCHER!#REF!)=0,CONCATENATE(PREENCHER!AK12,#REF!),PREENCHER!#REF!))</f>
        <v>#REF!</v>
      </c>
      <c r="H9" s="55" t="str">
        <f>IF(PREENCHER!G12="","",IF(COUNTIF(PREENCHER!$AA12:$AC12,PREENCHER!G12)=0,CONCATENATE(PREENCHER!AL12,#REF!),PREENCHER!G12))</f>
        <v/>
      </c>
      <c r="I9" s="55" t="str">
        <f>IF(PREENCHER!H12="","",IF(COUNTIF(PREENCHER!$AA12:$AC12,PREENCHER!H12)=0,CONCATENATE(PREENCHER!AM12,#REF!),PREENCHER!H12))</f>
        <v/>
      </c>
      <c r="J9" s="55" t="e">
        <f>IF(#REF!="","",IF(COUNTIF(PREENCHER!$AA12:$AC12,#REF!)=0,CONCATENATE(PREENCHER!AN12,#REF!),#REF!))</f>
        <v>#REF!</v>
      </c>
      <c r="K9" s="55" t="e">
        <f>IF(PREENCHER!#REF!="","",IF(COUNTIF(PREENCHER!$AA12:$AC12,PREENCHER!#REF!)=0,CONCATENATE(PREENCHER!AO12,#REF!),PREENCHER!#REF!))</f>
        <v>#REF!</v>
      </c>
      <c r="L9" s="55" t="e">
        <f>IF(PREENCHER!#REF!="","",IF(COUNTIF(PREENCHER!$AA12:$AC12,PREENCHER!#REF!)=0,CONCATENATE(PREENCHER!AP12,#REF!),PREENCHER!#REF!))</f>
        <v>#REF!</v>
      </c>
      <c r="M9" s="55" t="e">
        <f>IF(PREENCHER!#REF!="","",IF(COUNTIF(PREENCHER!$AA12:$AC12,PREENCHER!#REF!)=0,CONCATENATE(PREENCHER!AQ12,#REF!),PREENCHER!#REF!))</f>
        <v>#REF!</v>
      </c>
      <c r="N9" s="55" t="e">
        <f>IF(PREENCHER!#REF!="","",IF(COUNTIF(PREENCHER!$AA12:$AC12,PREENCHER!#REF!)=0,CONCATENATE(PREENCHER!AR12,#REF!),PREENCHER!#REF!))</f>
        <v>#REF!</v>
      </c>
      <c r="O9" s="22" t="str">
        <f t="shared" si="0"/>
        <v/>
      </c>
      <c r="P9" s="22" t="str">
        <f t="shared" si="1"/>
        <v/>
      </c>
      <c r="Q9" s="56"/>
      <c r="R9" s="16"/>
      <c r="S9" s="22" t="str">
        <f t="shared" si="2"/>
        <v/>
      </c>
      <c r="T9" s="22" t="str">
        <f t="shared" si="3"/>
        <v/>
      </c>
      <c r="U9" s="57" t="str">
        <f t="shared" si="4"/>
        <v/>
      </c>
    </row>
    <row r="10" spans="1:21" x14ac:dyDescent="0.25">
      <c r="A10" s="54" t="str">
        <f>IF(PREENCHER!A13="","",PREENCHER!A13)</f>
        <v/>
      </c>
      <c r="B10" s="54" t="str">
        <f>IF(PREENCHER!B13="","",PREENCHER!B13)</f>
        <v>Máquina de lavar roupa. Tipo: tanquinho automático, capacidade mínima de 10 KG, painel mecânico, com 6 programas de lavagem, 127V.  GARANTIA MÍNIMA DE 12 MESES, A CONTAR DA DATA DO RECEBIMENTO DEFINITIVO.</v>
      </c>
      <c r="C10" s="54" t="str">
        <f>IF(PREENCHER!C13="","",PREENCHER!C13)</f>
        <v/>
      </c>
      <c r="D10" s="54" t="str">
        <f>IF(PREENCHER!D13="","",PREENCHER!D13)</f>
        <v/>
      </c>
      <c r="E10" s="55" t="e">
        <f>IF(PREENCHER!#REF!="","",IF(COUNTIF(PREENCHER!$AA13:$AC13,PREENCHER!#REF!)=0,CONCATENATE(PREENCHER!AI13,#REF!),PREENCHER!#REF!))</f>
        <v>#REF!</v>
      </c>
      <c r="F10" s="55" t="str">
        <f>IF(PREENCHER!E13="","",IF(COUNTIF(PREENCHER!$AA13:$AC13,PREENCHER!E13)=0,CONCATENATE(PREENCHER!AJ13,#REF!),PREENCHER!E13))</f>
        <v/>
      </c>
      <c r="G10" s="55" t="e">
        <f>IF(PREENCHER!#REF!="","",IF(COUNTIF(PREENCHER!$AA13:$AC13,PREENCHER!#REF!)=0,CONCATENATE(PREENCHER!AK13,#REF!),PREENCHER!#REF!))</f>
        <v>#REF!</v>
      </c>
      <c r="H10" s="55" t="str">
        <f>IF(PREENCHER!G13="","",IF(COUNTIF(PREENCHER!$AA13:$AC13,PREENCHER!G13)=0,CONCATENATE(PREENCHER!AL13,#REF!),PREENCHER!G13))</f>
        <v/>
      </c>
      <c r="I10" s="55" t="str">
        <f>IF(PREENCHER!H13="","",IF(COUNTIF(PREENCHER!$AA13:$AC13,PREENCHER!H13)=0,CONCATENATE(PREENCHER!AM13,#REF!),PREENCHER!H13))</f>
        <v/>
      </c>
      <c r="J10" s="55" t="e">
        <f>IF(#REF!="","",IF(COUNTIF(PREENCHER!$AA13:$AC13,#REF!)=0,CONCATENATE(PREENCHER!AN13,#REF!),#REF!))</f>
        <v>#REF!</v>
      </c>
      <c r="K10" s="55" t="e">
        <f>IF(PREENCHER!#REF!="","",IF(COUNTIF(PREENCHER!$AA13:$AC13,PREENCHER!#REF!)=0,CONCATENATE(PREENCHER!AO13,#REF!),PREENCHER!#REF!))</f>
        <v>#REF!</v>
      </c>
      <c r="L10" s="55" t="e">
        <f>IF(PREENCHER!#REF!="","",IF(COUNTIF(PREENCHER!$AA13:$AC13,PREENCHER!#REF!)=0,CONCATENATE(PREENCHER!AP13,#REF!),PREENCHER!#REF!))</f>
        <v>#REF!</v>
      </c>
      <c r="M10" s="55" t="e">
        <f>IF(PREENCHER!#REF!="","",IF(COUNTIF(PREENCHER!$AA13:$AC13,PREENCHER!#REF!)=0,CONCATENATE(PREENCHER!AQ13,#REF!),PREENCHER!#REF!))</f>
        <v>#REF!</v>
      </c>
      <c r="N10" s="55" t="e">
        <f>IF(PREENCHER!#REF!="","",IF(COUNTIF(PREENCHER!$AA13:$AC13,PREENCHER!#REF!)=0,CONCATENATE(PREENCHER!AR13,#REF!),PREENCHER!#REF!))</f>
        <v>#REF!</v>
      </c>
      <c r="O10" s="22" t="str">
        <f t="shared" si="0"/>
        <v/>
      </c>
      <c r="P10" s="22" t="str">
        <f t="shared" si="1"/>
        <v/>
      </c>
      <c r="Q10" s="56"/>
      <c r="R10" s="16"/>
      <c r="S10" s="22" t="str">
        <f t="shared" si="2"/>
        <v/>
      </c>
      <c r="T10" s="22" t="str">
        <f t="shared" si="3"/>
        <v/>
      </c>
      <c r="U10" s="57" t="str">
        <f t="shared" si="4"/>
        <v/>
      </c>
    </row>
    <row r="11" spans="1:21" x14ac:dyDescent="0.25">
      <c r="A11" s="54" t="str">
        <f>IF(PREENCHER!A14="","",PREENCHER!A14)</f>
        <v/>
      </c>
      <c r="B11" s="54" t="str">
        <f>IF(PREENCHER!B14="","",PREENCHER!B14)</f>
        <v xml:space="preserve">Forno de bancada elétrico, Inox 46L aço inoxidável, 127V. Características gerais: Especificações: Potência de 2400 W, 3 níveis: 3 Temperatura mínima 50 °C. Temperatura máxima 300 °C. Eficiência energética A. Acessórios incluídos 1 bandeja de migalhas, 1 grelha Peso e dimensões Largura 49 cm Profundidade 49 cm Altura 41.5 cm. GARANTIA MÍNIMA DE 12 MESES, A CONTAR DA DATA DO RECEBIMENTO DEFINITIVO. </v>
      </c>
      <c r="C11" s="54" t="str">
        <f>IF(PREENCHER!C14="","",PREENCHER!C14)</f>
        <v/>
      </c>
      <c r="D11" s="54" t="str">
        <f>IF(PREENCHER!D14="","",PREENCHER!D14)</f>
        <v/>
      </c>
      <c r="E11" s="55" t="e">
        <f>IF(PREENCHER!#REF!="","",IF(COUNTIF(PREENCHER!$AA14:$AC14,PREENCHER!#REF!)=0,CONCATENATE(PREENCHER!AI14,#REF!),PREENCHER!#REF!))</f>
        <v>#REF!</v>
      </c>
      <c r="F11" s="55" t="str">
        <f>IF(PREENCHER!E14="","",IF(COUNTIF(PREENCHER!$AA14:$AC14,PREENCHER!E14)=0,CONCATENATE(PREENCHER!AJ14,#REF!),PREENCHER!E14))</f>
        <v/>
      </c>
      <c r="G11" s="55" t="e">
        <f>IF(PREENCHER!#REF!="","",IF(COUNTIF(PREENCHER!$AA14:$AC14,PREENCHER!#REF!)=0,CONCATENATE(PREENCHER!AK14,#REF!),PREENCHER!#REF!))</f>
        <v>#REF!</v>
      </c>
      <c r="H11" s="55" t="str">
        <f>IF(PREENCHER!G14="","",IF(COUNTIF(PREENCHER!$AA14:$AC14,PREENCHER!G14)=0,CONCATENATE(PREENCHER!AL14,#REF!),PREENCHER!G14))</f>
        <v/>
      </c>
      <c r="I11" s="55" t="str">
        <f>IF(PREENCHER!H14="","",IF(COUNTIF(PREENCHER!$AA14:$AC14,PREENCHER!H14)=0,CONCATENATE(PREENCHER!AM14,#REF!),PREENCHER!H14))</f>
        <v/>
      </c>
      <c r="J11" s="55" t="e">
        <f>IF(#REF!="","",IF(COUNTIF(PREENCHER!$AA14:$AC14,#REF!)=0,CONCATENATE(PREENCHER!AN14,#REF!),#REF!))</f>
        <v>#REF!</v>
      </c>
      <c r="K11" s="55" t="e">
        <f>IF(PREENCHER!#REF!="","",IF(COUNTIF(PREENCHER!$AA14:$AC14,PREENCHER!#REF!)=0,CONCATENATE(PREENCHER!AO14,#REF!),PREENCHER!#REF!))</f>
        <v>#REF!</v>
      </c>
      <c r="L11" s="55" t="e">
        <f>IF(PREENCHER!#REF!="","",IF(COUNTIF(PREENCHER!$AA14:$AC14,PREENCHER!#REF!)=0,CONCATENATE(PREENCHER!AP14,#REF!),PREENCHER!#REF!))</f>
        <v>#REF!</v>
      </c>
      <c r="M11" s="55" t="e">
        <f>IF(PREENCHER!#REF!="","",IF(COUNTIF(PREENCHER!$AA14:$AC14,PREENCHER!#REF!)=0,CONCATENATE(PREENCHER!AQ14,#REF!),PREENCHER!#REF!))</f>
        <v>#REF!</v>
      </c>
      <c r="N11" s="55" t="e">
        <f>IF(PREENCHER!#REF!="","",IF(COUNTIF(PREENCHER!$AA14:$AC14,PREENCHER!#REF!)=0,CONCATENATE(PREENCHER!AR14,#REF!),PREENCHER!#REF!))</f>
        <v>#REF!</v>
      </c>
      <c r="O11" s="22" t="str">
        <f t="shared" si="0"/>
        <v/>
      </c>
      <c r="P11" s="22" t="str">
        <f t="shared" si="1"/>
        <v/>
      </c>
      <c r="Q11" s="56"/>
      <c r="R11" s="16"/>
      <c r="S11" s="22" t="str">
        <f t="shared" si="2"/>
        <v/>
      </c>
      <c r="T11" s="22" t="str">
        <f t="shared" si="3"/>
        <v/>
      </c>
      <c r="U11" s="57" t="str">
        <f t="shared" si="4"/>
        <v/>
      </c>
    </row>
    <row r="12" spans="1:21" x14ac:dyDescent="0.25">
      <c r="A12" s="54" t="str">
        <f>IF(PREENCHER!A15="","",PREENCHER!A15)</f>
        <v/>
      </c>
      <c r="B12" s="54" t="str">
        <f>IF(PREENCHER!B15="","",PREENCHER!B15)</f>
        <v>Freezer vertical, frost free, capacidade total mínima de 228 Litros, 110v, cor branca, porta reversível, painel de controle, congelamento rápido, classificação energética "A". GARANTIA MÍNIMA DE 12 MESES, A CONTAR DA DATA DO RECEBIMENTO DEFINITIVO.</v>
      </c>
      <c r="C12" s="54" t="str">
        <f>IF(PREENCHER!C15="","",PREENCHER!C15)</f>
        <v/>
      </c>
      <c r="D12" s="54" t="str">
        <f>IF(PREENCHER!D15="","",PREENCHER!D15)</f>
        <v/>
      </c>
      <c r="E12" s="55" t="e">
        <f>IF(PREENCHER!#REF!="","",IF(COUNTIF(PREENCHER!$AA15:$AC15,PREENCHER!#REF!)=0,CONCATENATE(PREENCHER!AI15,#REF!),PREENCHER!#REF!))</f>
        <v>#REF!</v>
      </c>
      <c r="F12" s="55" t="str">
        <f>IF(PREENCHER!E15="","",IF(COUNTIF(PREENCHER!$AA15:$AC15,PREENCHER!E15)=0,CONCATENATE(PREENCHER!AJ15,#REF!),PREENCHER!E15))</f>
        <v/>
      </c>
      <c r="G12" s="55" t="e">
        <f>IF(PREENCHER!#REF!="","",IF(COUNTIF(PREENCHER!$AA15:$AC15,PREENCHER!#REF!)=0,CONCATENATE(PREENCHER!AK15,#REF!),PREENCHER!#REF!))</f>
        <v>#REF!</v>
      </c>
      <c r="H12" s="55" t="str">
        <f>IF(PREENCHER!G15="","",IF(COUNTIF(PREENCHER!$AA15:$AC15,PREENCHER!G15)=0,CONCATENATE(PREENCHER!AL15,#REF!),PREENCHER!G15))</f>
        <v/>
      </c>
      <c r="I12" s="55" t="str">
        <f>IF(PREENCHER!H15="","",IF(COUNTIF(PREENCHER!$AA15:$AC15,PREENCHER!H15)=0,CONCATENATE(PREENCHER!AM15,#REF!),PREENCHER!H15))</f>
        <v/>
      </c>
      <c r="J12" s="55" t="e">
        <f>IF(#REF!="","",IF(COUNTIF(PREENCHER!$AA15:$AC15,#REF!)=0,CONCATENATE(PREENCHER!AN15,#REF!),#REF!))</f>
        <v>#REF!</v>
      </c>
      <c r="K12" s="55" t="e">
        <f>IF(PREENCHER!#REF!="","",IF(COUNTIF(PREENCHER!$AA15:$AC15,PREENCHER!#REF!)=0,CONCATENATE(PREENCHER!AO15,#REF!),PREENCHER!#REF!))</f>
        <v>#REF!</v>
      </c>
      <c r="L12" s="55" t="e">
        <f>IF(PREENCHER!#REF!="","",IF(COUNTIF(PREENCHER!$AA15:$AC15,PREENCHER!#REF!)=0,CONCATENATE(PREENCHER!AP15,#REF!),PREENCHER!#REF!))</f>
        <v>#REF!</v>
      </c>
      <c r="M12" s="55" t="e">
        <f>IF(PREENCHER!#REF!="","",IF(COUNTIF(PREENCHER!$AA15:$AC15,PREENCHER!#REF!)=0,CONCATENATE(PREENCHER!AQ15,#REF!),PREENCHER!#REF!))</f>
        <v>#REF!</v>
      </c>
      <c r="N12" s="55" t="e">
        <f>IF(PREENCHER!#REF!="","",IF(COUNTIF(PREENCHER!$AA15:$AC15,PREENCHER!#REF!)=0,CONCATENATE(PREENCHER!AR15,#REF!),PREENCHER!#REF!))</f>
        <v>#REF!</v>
      </c>
      <c r="O12" s="22" t="str">
        <f t="shared" si="0"/>
        <v/>
      </c>
      <c r="P12" s="22" t="str">
        <f t="shared" si="1"/>
        <v/>
      </c>
      <c r="Q12" s="56"/>
      <c r="R12" s="16"/>
      <c r="S12" s="22" t="str">
        <f t="shared" si="2"/>
        <v/>
      </c>
      <c r="T12" s="22" t="str">
        <f t="shared" si="3"/>
        <v/>
      </c>
      <c r="U12" s="57" t="str">
        <f t="shared" si="4"/>
        <v/>
      </c>
    </row>
    <row r="13" spans="1:21" x14ac:dyDescent="0.25">
      <c r="A13" s="54" t="str">
        <f>IF(PREENCHER!A16="","",PREENCHER!A16)</f>
        <v/>
      </c>
      <c r="B13" s="54" t="str">
        <f>IF(PREENCHER!B16="","",PREENCHER!B16)</f>
        <v>Máquina de lavar roupa. Tipo: tanquinho automático, capacidade mínima de 10 KG, painel mecânico, com 6 programas de lavagem, 127V.  GARANTIA MÍNIMA DE 12 MESES, A CONTAR DA DATA DO RECEBIMENTO DEFINITIVO.</v>
      </c>
      <c r="C13" s="54" t="str">
        <f>IF(PREENCHER!C16="","",PREENCHER!C16)</f>
        <v/>
      </c>
      <c r="D13" s="54" t="str">
        <f>IF(PREENCHER!D16="","",PREENCHER!D16)</f>
        <v/>
      </c>
      <c r="E13" s="55" t="e">
        <f>IF(PREENCHER!#REF!="","",IF(COUNTIF(PREENCHER!$AA16:$AC16,PREENCHER!#REF!)=0,CONCATENATE(PREENCHER!AI16,#REF!),PREENCHER!#REF!))</f>
        <v>#REF!</v>
      </c>
      <c r="F13" s="55" t="str">
        <f>IF(PREENCHER!E16="","",IF(COUNTIF(PREENCHER!$AA16:$AC16,PREENCHER!E16)=0,CONCATENATE(PREENCHER!AJ16,#REF!),PREENCHER!E16))</f>
        <v/>
      </c>
      <c r="G13" s="55" t="e">
        <f>IF(PREENCHER!#REF!="","",IF(COUNTIF(PREENCHER!$AA16:$AC16,PREENCHER!#REF!)=0,CONCATENATE(PREENCHER!AK16,#REF!),PREENCHER!#REF!))</f>
        <v>#REF!</v>
      </c>
      <c r="H13" s="55" t="str">
        <f>IF(PREENCHER!G16="","",IF(COUNTIF(PREENCHER!$AA16:$AC16,PREENCHER!G16)=0,CONCATENATE(PREENCHER!AL16,#REF!),PREENCHER!G16))</f>
        <v/>
      </c>
      <c r="I13" s="55" t="str">
        <f>IF(PREENCHER!H16="","",IF(COUNTIF(PREENCHER!$AA16:$AC16,PREENCHER!H16)=0,CONCATENATE(PREENCHER!AM16,#REF!),PREENCHER!H16))</f>
        <v/>
      </c>
      <c r="J13" s="55" t="e">
        <f>IF(#REF!="","",IF(COUNTIF(PREENCHER!$AA16:$AC16,#REF!)=0,CONCATENATE(PREENCHER!AN16,#REF!),#REF!))</f>
        <v>#REF!</v>
      </c>
      <c r="K13" s="55" t="e">
        <f>IF(PREENCHER!#REF!="","",IF(COUNTIF(PREENCHER!$AA16:$AC16,PREENCHER!#REF!)=0,CONCATENATE(PREENCHER!AO16,#REF!),PREENCHER!#REF!))</f>
        <v>#REF!</v>
      </c>
      <c r="L13" s="55" t="e">
        <f>IF(PREENCHER!#REF!="","",IF(COUNTIF(PREENCHER!$AA16:$AC16,PREENCHER!#REF!)=0,CONCATENATE(PREENCHER!AP16,#REF!),PREENCHER!#REF!))</f>
        <v>#REF!</v>
      </c>
      <c r="M13" s="55" t="e">
        <f>IF(PREENCHER!#REF!="","",IF(COUNTIF(PREENCHER!$AA16:$AC16,PREENCHER!#REF!)=0,CONCATENATE(PREENCHER!AQ16,#REF!),PREENCHER!#REF!))</f>
        <v>#REF!</v>
      </c>
      <c r="N13" s="55" t="e">
        <f>IF(PREENCHER!#REF!="","",IF(COUNTIF(PREENCHER!$AA16:$AC16,PREENCHER!#REF!)=0,CONCATENATE(PREENCHER!AR16,#REF!),PREENCHER!#REF!))</f>
        <v>#REF!</v>
      </c>
      <c r="O13" s="22" t="str">
        <f t="shared" si="0"/>
        <v/>
      </c>
      <c r="P13" s="22" t="str">
        <f t="shared" si="1"/>
        <v/>
      </c>
      <c r="Q13" s="56"/>
      <c r="R13" s="16"/>
      <c r="S13" s="22" t="str">
        <f t="shared" si="2"/>
        <v/>
      </c>
      <c r="T13" s="22" t="str">
        <f t="shared" si="3"/>
        <v/>
      </c>
      <c r="U13" s="57" t="str">
        <f t="shared" si="4"/>
        <v/>
      </c>
    </row>
    <row r="14" spans="1:21" x14ac:dyDescent="0.25">
      <c r="A14" s="54" t="str">
        <f>IF(PREENCHER!A17="","",PREENCHER!A17)</f>
        <v/>
      </c>
      <c r="B14" s="54" t="str">
        <f>IF(PREENCHER!B17="","",PREENCHER!B17)</f>
        <v xml:space="preserve">Forno de bancada elétrico, Inox 46L aço inoxidável, 127V. Características gerais: Especificações: Potência de 2400 W, 3 níveis: 3 Temperatura mínima 50 °C. Temperatura máxima 300 °C. Eficiência energética A. Acessórios incluídos 1 bandeja de migalhas, 1 grelha Peso e dimensões Largura 49 cm Profundidade 49 cm Altura 41.5 cm. GARANTIA MÍNIMA DE 12 MESES, A CONTAR DA DATA DO RECEBIMENTO DEFINITIVO. </v>
      </c>
      <c r="C14" s="54" t="str">
        <f>IF(PREENCHER!C17="","",PREENCHER!C17)</f>
        <v/>
      </c>
      <c r="D14" s="54" t="str">
        <f>IF(PREENCHER!D17="","",PREENCHER!D17)</f>
        <v/>
      </c>
      <c r="E14" s="55" t="e">
        <f>IF(PREENCHER!#REF!="","",IF(COUNTIF(PREENCHER!$AA17:$AC17,PREENCHER!#REF!)=0,CONCATENATE(PREENCHER!AI17,#REF!),PREENCHER!#REF!))</f>
        <v>#REF!</v>
      </c>
      <c r="F14" s="55" t="str">
        <f>IF(PREENCHER!E17="","",IF(COUNTIF(PREENCHER!$AA17:$AC17,PREENCHER!E17)=0,CONCATENATE(PREENCHER!AJ17,#REF!),PREENCHER!E17))</f>
        <v/>
      </c>
      <c r="G14" s="55" t="e">
        <f>IF(PREENCHER!#REF!="","",IF(COUNTIF(PREENCHER!$AA17:$AC17,PREENCHER!#REF!)=0,CONCATENATE(PREENCHER!AK17,#REF!),PREENCHER!#REF!))</f>
        <v>#REF!</v>
      </c>
      <c r="H14" s="55" t="str">
        <f>IF(PREENCHER!G17="","",IF(COUNTIF(PREENCHER!$AA17:$AC17,PREENCHER!G17)=0,CONCATENATE(PREENCHER!AL17,#REF!),PREENCHER!G17))</f>
        <v/>
      </c>
      <c r="I14" s="55" t="str">
        <f>IF(PREENCHER!H17="","",IF(COUNTIF(PREENCHER!$AA17:$AC17,PREENCHER!H17)=0,CONCATENATE(PREENCHER!AM17,#REF!),PREENCHER!H17))</f>
        <v/>
      </c>
      <c r="J14" s="55" t="e">
        <f>IF(#REF!="","",IF(COUNTIF(PREENCHER!$AA17:$AC17,#REF!)=0,CONCATENATE(PREENCHER!AN17,#REF!),#REF!))</f>
        <v>#REF!</v>
      </c>
      <c r="K14" s="55" t="e">
        <f>IF(PREENCHER!#REF!="","",IF(COUNTIF(PREENCHER!$AA17:$AC17,PREENCHER!#REF!)=0,CONCATENATE(PREENCHER!AO17,#REF!),PREENCHER!#REF!))</f>
        <v>#REF!</v>
      </c>
      <c r="L14" s="55" t="e">
        <f>IF(PREENCHER!#REF!="","",IF(COUNTIF(PREENCHER!$AA17:$AC17,PREENCHER!#REF!)=0,CONCATENATE(PREENCHER!AP17,#REF!),PREENCHER!#REF!))</f>
        <v>#REF!</v>
      </c>
      <c r="M14" s="55" t="e">
        <f>IF(PREENCHER!#REF!="","",IF(COUNTIF(PREENCHER!$AA17:$AC17,PREENCHER!#REF!)=0,CONCATENATE(PREENCHER!AQ17,#REF!),PREENCHER!#REF!))</f>
        <v>#REF!</v>
      </c>
      <c r="N14" s="55" t="e">
        <f>IF(PREENCHER!#REF!="","",IF(COUNTIF(PREENCHER!$AA17:$AC17,PREENCHER!#REF!)=0,CONCATENATE(PREENCHER!AR17,#REF!),PREENCHER!#REF!))</f>
        <v>#REF!</v>
      </c>
      <c r="O14" s="22" t="str">
        <f t="shared" si="0"/>
        <v/>
      </c>
      <c r="P14" s="22" t="str">
        <f t="shared" si="1"/>
        <v/>
      </c>
      <c r="Q14" s="56"/>
      <c r="R14" s="16"/>
      <c r="S14" s="22" t="str">
        <f t="shared" si="2"/>
        <v/>
      </c>
      <c r="T14" s="22" t="str">
        <f t="shared" si="3"/>
        <v/>
      </c>
      <c r="U14" s="57" t="str">
        <f t="shared" si="4"/>
        <v/>
      </c>
    </row>
    <row r="15" spans="1:21" x14ac:dyDescent="0.25">
      <c r="A15" s="54" t="str">
        <f>IF(PREENCHER!A18="","",PREENCHER!A18)</f>
        <v/>
      </c>
      <c r="B15" s="54" t="str">
        <f>IF(PREENCHER!B18="","",PREENCHER!B18)</f>
        <v>Freezer vertical, frost free, capacidade total mínima de 228 Litros, 110v, cor branca, porta reversível, painel de controle, congelamento rápido, classificação energética "A". GARANTIA MÍNIMA DE 12 MESES, A CONTAR DA DATA DO RECEBIMENTO DEFINITIVO.</v>
      </c>
      <c r="C15" s="54" t="str">
        <f>IF(PREENCHER!C18="","",PREENCHER!C18)</f>
        <v/>
      </c>
      <c r="D15" s="54" t="str">
        <f>IF(PREENCHER!D18="","",PREENCHER!D18)</f>
        <v/>
      </c>
      <c r="E15" s="55" t="e">
        <f>IF(PREENCHER!#REF!="","",IF(COUNTIF(PREENCHER!$AA18:$AC18,PREENCHER!#REF!)=0,CONCATENATE(PREENCHER!AI18,#REF!),PREENCHER!#REF!))</f>
        <v>#REF!</v>
      </c>
      <c r="F15" s="55" t="str">
        <f>IF(PREENCHER!E18="","",IF(COUNTIF(PREENCHER!$AA18:$AC18,PREENCHER!E18)=0,CONCATENATE(PREENCHER!AJ18,#REF!),PREENCHER!E18))</f>
        <v/>
      </c>
      <c r="G15" s="55" t="e">
        <f>IF(PREENCHER!#REF!="","",IF(COUNTIF(PREENCHER!$AA18:$AC18,PREENCHER!#REF!)=0,CONCATENATE(PREENCHER!AK18,#REF!),PREENCHER!#REF!))</f>
        <v>#REF!</v>
      </c>
      <c r="H15" s="55" t="str">
        <f>IF(PREENCHER!G18="","",IF(COUNTIF(PREENCHER!$AA18:$AC18,PREENCHER!G18)=0,CONCATENATE(PREENCHER!AL18,#REF!),PREENCHER!G18))</f>
        <v/>
      </c>
      <c r="I15" s="55" t="str">
        <f>IF(PREENCHER!H18="","",IF(COUNTIF(PREENCHER!$AA18:$AC18,PREENCHER!H18)=0,CONCATENATE(PREENCHER!AM18,#REF!),PREENCHER!H18))</f>
        <v/>
      </c>
      <c r="J15" s="55" t="e">
        <f>IF(#REF!="","",IF(COUNTIF(PREENCHER!$AA18:$AC18,#REF!)=0,CONCATENATE(PREENCHER!AN18,#REF!),#REF!))</f>
        <v>#REF!</v>
      </c>
      <c r="K15" s="55" t="e">
        <f>IF(PREENCHER!#REF!="","",IF(COUNTIF(PREENCHER!$AA18:$AC18,PREENCHER!#REF!)=0,CONCATENATE(PREENCHER!AO18,#REF!),PREENCHER!#REF!))</f>
        <v>#REF!</v>
      </c>
      <c r="L15" s="55" t="e">
        <f>IF(PREENCHER!#REF!="","",IF(COUNTIF(PREENCHER!$AA18:$AC18,PREENCHER!#REF!)=0,CONCATENATE(PREENCHER!AP18,#REF!),PREENCHER!#REF!))</f>
        <v>#REF!</v>
      </c>
      <c r="M15" s="55" t="e">
        <f>IF(PREENCHER!#REF!="","",IF(COUNTIF(PREENCHER!$AA18:$AC18,PREENCHER!#REF!)=0,CONCATENATE(PREENCHER!AQ18,#REF!),PREENCHER!#REF!))</f>
        <v>#REF!</v>
      </c>
      <c r="N15" s="55" t="e">
        <f>IF(PREENCHER!#REF!="","",IF(COUNTIF(PREENCHER!$AA18:$AC18,PREENCHER!#REF!)=0,CONCATENATE(PREENCHER!AR18,#REF!),PREENCHER!#REF!))</f>
        <v>#REF!</v>
      </c>
      <c r="O15" s="22" t="str">
        <f t="shared" si="0"/>
        <v/>
      </c>
      <c r="P15" s="22" t="str">
        <f t="shared" si="1"/>
        <v/>
      </c>
      <c r="Q15" s="56"/>
      <c r="R15" s="16"/>
      <c r="S15" s="22" t="str">
        <f t="shared" si="2"/>
        <v/>
      </c>
      <c r="T15" s="22" t="str">
        <f t="shared" si="3"/>
        <v/>
      </c>
      <c r="U15" s="57" t="str">
        <f t="shared" si="4"/>
        <v/>
      </c>
    </row>
    <row r="16" spans="1:21" x14ac:dyDescent="0.25">
      <c r="A16" s="54" t="str">
        <f>IF(PREENCHER!A19="","",PREENCHER!A19)</f>
        <v/>
      </c>
      <c r="B16" s="54" t="str">
        <f>IF(PREENCHER!B19="","",PREENCHER!B19)</f>
        <v>Máquina de lavar roupa. Tipo: tanquinho automático, capacidade mínima de 10 KG, painel mecânico, com 6 programas de lavagem, 127V.  GARANTIA MÍNIMA DE 12 MESES, A CONTAR DA DATA DO RECEBIMENTO DEFINITIVO.</v>
      </c>
      <c r="C16" s="54" t="str">
        <f>IF(PREENCHER!C19="","",PREENCHER!C19)</f>
        <v/>
      </c>
      <c r="D16" s="54" t="str">
        <f>IF(PREENCHER!D19="","",PREENCHER!D19)</f>
        <v/>
      </c>
      <c r="E16" s="55" t="e">
        <f>IF(PREENCHER!#REF!="","",IF(COUNTIF(PREENCHER!$AA19:$AC19,PREENCHER!#REF!)=0,CONCATENATE(PREENCHER!AI19,#REF!),PREENCHER!#REF!))</f>
        <v>#REF!</v>
      </c>
      <c r="F16" s="55" t="str">
        <f>IF(PREENCHER!E19="","",IF(COUNTIF(PREENCHER!$AA19:$AC19,PREENCHER!E19)=0,CONCATENATE(PREENCHER!AJ19,#REF!),PREENCHER!E19))</f>
        <v/>
      </c>
      <c r="G16" s="55" t="e">
        <f>IF(PREENCHER!#REF!="","",IF(COUNTIF(PREENCHER!$AA19:$AC19,PREENCHER!#REF!)=0,CONCATENATE(PREENCHER!AK19,#REF!),PREENCHER!#REF!))</f>
        <v>#REF!</v>
      </c>
      <c r="H16" s="55" t="str">
        <f>IF(PREENCHER!G19="","",IF(COUNTIF(PREENCHER!$AA19:$AC19,PREENCHER!G19)=0,CONCATENATE(PREENCHER!AL19,#REF!),PREENCHER!G19))</f>
        <v/>
      </c>
      <c r="I16" s="55" t="str">
        <f>IF(PREENCHER!H19="","",IF(COUNTIF(PREENCHER!$AA19:$AC19,PREENCHER!H19)=0,CONCATENATE(PREENCHER!AM19,#REF!),PREENCHER!H19))</f>
        <v/>
      </c>
      <c r="J16" s="55" t="e">
        <f>IF(#REF!="","",IF(COUNTIF(PREENCHER!$AA19:$AC19,#REF!)=0,CONCATENATE(PREENCHER!AN19,#REF!),#REF!))</f>
        <v>#REF!</v>
      </c>
      <c r="K16" s="55" t="e">
        <f>IF(PREENCHER!#REF!="","",IF(COUNTIF(PREENCHER!$AA19:$AC19,PREENCHER!#REF!)=0,CONCATENATE(PREENCHER!AO19,#REF!),PREENCHER!#REF!))</f>
        <v>#REF!</v>
      </c>
      <c r="L16" s="55" t="e">
        <f>IF(PREENCHER!#REF!="","",IF(COUNTIF(PREENCHER!$AA19:$AC19,PREENCHER!#REF!)=0,CONCATENATE(PREENCHER!AP19,#REF!),PREENCHER!#REF!))</f>
        <v>#REF!</v>
      </c>
      <c r="M16" s="55" t="e">
        <f>IF(PREENCHER!#REF!="","",IF(COUNTIF(PREENCHER!$AA19:$AC19,PREENCHER!#REF!)=0,CONCATENATE(PREENCHER!AQ19,#REF!),PREENCHER!#REF!))</f>
        <v>#REF!</v>
      </c>
      <c r="N16" s="55" t="e">
        <f>IF(PREENCHER!#REF!="","",IF(COUNTIF(PREENCHER!$AA19:$AC19,PREENCHER!#REF!)=0,CONCATENATE(PREENCHER!AR19,#REF!),PREENCHER!#REF!))</f>
        <v>#REF!</v>
      </c>
      <c r="O16" s="22" t="str">
        <f t="shared" si="0"/>
        <v/>
      </c>
      <c r="P16" s="22" t="str">
        <f t="shared" si="1"/>
        <v/>
      </c>
      <c r="Q16" s="56"/>
      <c r="R16" s="16"/>
      <c r="S16" s="22" t="str">
        <f t="shared" si="2"/>
        <v/>
      </c>
      <c r="T16" s="22" t="str">
        <f t="shared" si="3"/>
        <v/>
      </c>
      <c r="U16" s="57" t="str">
        <f t="shared" si="4"/>
        <v/>
      </c>
    </row>
    <row r="17" spans="1:21" x14ac:dyDescent="0.25">
      <c r="A17" s="54" t="str">
        <f>IF(PREENCHER!A20="","",PREENCHER!A20)</f>
        <v/>
      </c>
      <c r="B17" s="54" t="str">
        <f>IF(PREENCHER!B20="","",PREENCHER!B20)</f>
        <v xml:space="preserve">Forno de bancada elétrico, Inox 46L aço inoxidável, 127V. Características gerais: Especificações: Potência de 2400 W, 3 níveis: 3 Temperatura mínima 50 °C. Temperatura máxima 300 °C. Eficiência energética A. Acessórios incluídos 1 bandeja de migalhas, 1 grelha Peso e dimensões Largura 49 cm Profundidade 49 cm Altura 41.5 cm. GARANTIA MÍNIMA DE 12 MESES, A CONTAR DA DATA DO RECEBIMENTO DEFINITIVO. </v>
      </c>
      <c r="C17" s="54" t="str">
        <f>IF(PREENCHER!C20="","",PREENCHER!C20)</f>
        <v/>
      </c>
      <c r="D17" s="54" t="str">
        <f>IF(PREENCHER!D20="","",PREENCHER!D20)</f>
        <v/>
      </c>
      <c r="E17" s="55" t="e">
        <f>IF(PREENCHER!#REF!="","",IF(COUNTIF(PREENCHER!$AA20:$AC20,PREENCHER!#REF!)=0,CONCATENATE(PREENCHER!AI20,#REF!),PREENCHER!#REF!))</f>
        <v>#REF!</v>
      </c>
      <c r="F17" s="55" t="str">
        <f>IF(PREENCHER!E20="","",IF(COUNTIF(PREENCHER!$AA20:$AC20,PREENCHER!E20)=0,CONCATENATE(PREENCHER!AJ20,#REF!),PREENCHER!E20))</f>
        <v/>
      </c>
      <c r="G17" s="55" t="e">
        <f>IF(PREENCHER!#REF!="","",IF(COUNTIF(PREENCHER!$AA20:$AC20,PREENCHER!#REF!)=0,CONCATENATE(PREENCHER!AK20,#REF!),PREENCHER!#REF!))</f>
        <v>#REF!</v>
      </c>
      <c r="H17" s="55" t="str">
        <f>IF(PREENCHER!G20="","",IF(COUNTIF(PREENCHER!$AA20:$AC20,PREENCHER!G20)=0,CONCATENATE(PREENCHER!AL20,#REF!),PREENCHER!G20))</f>
        <v/>
      </c>
      <c r="I17" s="55" t="str">
        <f>IF(PREENCHER!H20="","",IF(COUNTIF(PREENCHER!$AA20:$AC20,PREENCHER!H20)=0,CONCATENATE(PREENCHER!AM20,#REF!),PREENCHER!H20))</f>
        <v/>
      </c>
      <c r="J17" s="55" t="e">
        <f>IF(#REF!="","",IF(COUNTIF(PREENCHER!$AA20:$AC20,#REF!)=0,CONCATENATE(PREENCHER!AN20,#REF!),#REF!))</f>
        <v>#REF!</v>
      </c>
      <c r="K17" s="55" t="e">
        <f>IF(PREENCHER!#REF!="","",IF(COUNTIF(PREENCHER!$AA20:$AC20,PREENCHER!#REF!)=0,CONCATENATE(PREENCHER!AO20,#REF!),PREENCHER!#REF!))</f>
        <v>#REF!</v>
      </c>
      <c r="L17" s="55" t="e">
        <f>IF(PREENCHER!#REF!="","",IF(COUNTIF(PREENCHER!$AA20:$AC20,PREENCHER!#REF!)=0,CONCATENATE(PREENCHER!AP20,#REF!),PREENCHER!#REF!))</f>
        <v>#REF!</v>
      </c>
      <c r="M17" s="55" t="e">
        <f>IF(PREENCHER!#REF!="","",IF(COUNTIF(PREENCHER!$AA20:$AC20,PREENCHER!#REF!)=0,CONCATENATE(PREENCHER!AQ20,#REF!),PREENCHER!#REF!))</f>
        <v>#REF!</v>
      </c>
      <c r="N17" s="55" t="e">
        <f>IF(PREENCHER!#REF!="","",IF(COUNTIF(PREENCHER!$AA20:$AC20,PREENCHER!#REF!)=0,CONCATENATE(PREENCHER!AR20,#REF!),PREENCHER!#REF!))</f>
        <v>#REF!</v>
      </c>
      <c r="O17" s="22" t="str">
        <f t="shared" si="0"/>
        <v/>
      </c>
      <c r="P17" s="22" t="str">
        <f t="shared" si="1"/>
        <v/>
      </c>
      <c r="Q17" s="56"/>
      <c r="R17" s="16"/>
      <c r="S17" s="22" t="str">
        <f t="shared" si="2"/>
        <v/>
      </c>
      <c r="T17" s="22" t="str">
        <f t="shared" si="3"/>
        <v/>
      </c>
      <c r="U17" s="57" t="str">
        <f t="shared" si="4"/>
        <v/>
      </c>
    </row>
    <row r="18" spans="1:21" x14ac:dyDescent="0.25">
      <c r="A18" s="54" t="str">
        <f>IF(PREENCHER!A21="","",PREENCHER!A21)</f>
        <v/>
      </c>
      <c r="B18" s="54" t="str">
        <f>IF(PREENCHER!B21="","",PREENCHER!B21)</f>
        <v>Freezer vertical, frost free, capacidade total mínima de 228 Litros, 110v, cor branca, porta reversível, painel de controle, congelamento rápido, classificação energética "A". GARANTIA MÍNIMA DE 12 MESES, A CONTAR DA DATA DO RECEBIMENTO DEFINITIVO.</v>
      </c>
      <c r="C18" s="54" t="str">
        <f>IF(PREENCHER!C21="","",PREENCHER!C21)</f>
        <v/>
      </c>
      <c r="D18" s="54" t="str">
        <f>IF(PREENCHER!D21="","",PREENCHER!D21)</f>
        <v/>
      </c>
      <c r="E18" s="55" t="e">
        <f>IF(PREENCHER!#REF!="","",IF(COUNTIF(PREENCHER!$AA21:$AC21,PREENCHER!#REF!)=0,CONCATENATE(PREENCHER!AI21,#REF!),PREENCHER!#REF!))</f>
        <v>#REF!</v>
      </c>
      <c r="F18" s="55" t="str">
        <f>IF(PREENCHER!E21="","",IF(COUNTIF(PREENCHER!$AA21:$AC21,PREENCHER!E21)=0,CONCATENATE(PREENCHER!AJ21,#REF!),PREENCHER!E21))</f>
        <v/>
      </c>
      <c r="G18" s="55" t="e">
        <f>IF(PREENCHER!#REF!="","",IF(COUNTIF(PREENCHER!$AA21:$AC21,PREENCHER!#REF!)=0,CONCATENATE(PREENCHER!AK21,#REF!),PREENCHER!#REF!))</f>
        <v>#REF!</v>
      </c>
      <c r="H18" s="55" t="str">
        <f>IF(PREENCHER!G21="","",IF(COUNTIF(PREENCHER!$AA21:$AC21,PREENCHER!G21)=0,CONCATENATE(PREENCHER!AL21,#REF!),PREENCHER!G21))</f>
        <v/>
      </c>
      <c r="I18" s="55" t="str">
        <f>IF(PREENCHER!H21="","",IF(COUNTIF(PREENCHER!$AA21:$AC21,PREENCHER!H21)=0,CONCATENATE(PREENCHER!AM21,#REF!),PREENCHER!H21))</f>
        <v/>
      </c>
      <c r="J18" s="55" t="e">
        <f>IF(#REF!="","",IF(COUNTIF(PREENCHER!$AA21:$AC21,#REF!)=0,CONCATENATE(PREENCHER!AN21,#REF!),#REF!))</f>
        <v>#REF!</v>
      </c>
      <c r="K18" s="55" t="e">
        <f>IF(PREENCHER!#REF!="","",IF(COUNTIF(PREENCHER!$AA21:$AC21,PREENCHER!#REF!)=0,CONCATENATE(PREENCHER!AO21,#REF!),PREENCHER!#REF!))</f>
        <v>#REF!</v>
      </c>
      <c r="L18" s="55" t="e">
        <f>IF(PREENCHER!#REF!="","",IF(COUNTIF(PREENCHER!$AA21:$AC21,PREENCHER!#REF!)=0,CONCATENATE(PREENCHER!AP21,#REF!),PREENCHER!#REF!))</f>
        <v>#REF!</v>
      </c>
      <c r="M18" s="55" t="e">
        <f>IF(PREENCHER!#REF!="","",IF(COUNTIF(PREENCHER!$AA21:$AC21,PREENCHER!#REF!)=0,CONCATENATE(PREENCHER!AQ21,#REF!),PREENCHER!#REF!))</f>
        <v>#REF!</v>
      </c>
      <c r="N18" s="55" t="e">
        <f>IF(PREENCHER!#REF!="","",IF(COUNTIF(PREENCHER!$AA21:$AC21,PREENCHER!#REF!)=0,CONCATENATE(PREENCHER!AR21,#REF!),PREENCHER!#REF!))</f>
        <v>#REF!</v>
      </c>
      <c r="O18" s="22" t="str">
        <f t="shared" si="0"/>
        <v/>
      </c>
      <c r="P18" s="22" t="str">
        <f t="shared" si="1"/>
        <v/>
      </c>
      <c r="Q18" s="56"/>
      <c r="R18" s="16"/>
      <c r="S18" s="22" t="str">
        <f t="shared" si="2"/>
        <v/>
      </c>
      <c r="T18" s="22" t="str">
        <f t="shared" si="3"/>
        <v/>
      </c>
      <c r="U18" s="57" t="str">
        <f t="shared" si="4"/>
        <v/>
      </c>
    </row>
    <row r="19" spans="1:21" x14ac:dyDescent="0.25">
      <c r="A19" s="54" t="str">
        <f>IF(PREENCHER!A22="","",PREENCHER!A22)</f>
        <v/>
      </c>
      <c r="B19" s="54" t="str">
        <f>IF(PREENCHER!B22="","",PREENCHER!B22)</f>
        <v>Máquina de lavar roupa. Tipo: tanquinho automático, capacidade mínima de 10 KG, painel mecânico, com 6 programas de lavagem, 127V.  GARANTIA MÍNIMA DE 12 MESES, A CONTAR DA DATA DO RECEBIMENTO DEFINITIVO.</v>
      </c>
      <c r="C19" s="54" t="str">
        <f>IF(PREENCHER!C22="","",PREENCHER!C22)</f>
        <v/>
      </c>
      <c r="D19" s="54" t="str">
        <f>IF(PREENCHER!D22="","",PREENCHER!D22)</f>
        <v/>
      </c>
      <c r="E19" s="55" t="e">
        <f>IF(PREENCHER!#REF!="","",IF(COUNTIF(PREENCHER!$AA22:$AC22,PREENCHER!#REF!)=0,CONCATENATE(PREENCHER!AI22,#REF!),PREENCHER!#REF!))</f>
        <v>#REF!</v>
      </c>
      <c r="F19" s="55" t="str">
        <f>IF(PREENCHER!E22="","",IF(COUNTIF(PREENCHER!$AA22:$AC22,PREENCHER!E22)=0,CONCATENATE(PREENCHER!AJ22,#REF!),PREENCHER!E22))</f>
        <v/>
      </c>
      <c r="G19" s="55" t="e">
        <f>IF(PREENCHER!#REF!="","",IF(COUNTIF(PREENCHER!$AA22:$AC22,PREENCHER!#REF!)=0,CONCATENATE(PREENCHER!AK22,#REF!),PREENCHER!#REF!))</f>
        <v>#REF!</v>
      </c>
      <c r="H19" s="55" t="str">
        <f>IF(PREENCHER!G22="","",IF(COUNTIF(PREENCHER!$AA22:$AC22,PREENCHER!G22)=0,CONCATENATE(PREENCHER!AL22,#REF!),PREENCHER!G22))</f>
        <v/>
      </c>
      <c r="I19" s="55" t="str">
        <f>IF(PREENCHER!H22="","",IF(COUNTIF(PREENCHER!$AA22:$AC22,PREENCHER!H22)=0,CONCATENATE(PREENCHER!AM22,#REF!),PREENCHER!H22))</f>
        <v/>
      </c>
      <c r="J19" s="55" t="e">
        <f>IF(#REF!="","",IF(COUNTIF(PREENCHER!$AA22:$AC22,#REF!)=0,CONCATENATE(PREENCHER!AN22,#REF!),#REF!))</f>
        <v>#REF!</v>
      </c>
      <c r="K19" s="55" t="e">
        <f>IF(PREENCHER!#REF!="","",IF(COUNTIF(PREENCHER!$AA22:$AC22,PREENCHER!#REF!)=0,CONCATENATE(PREENCHER!AO22,#REF!),PREENCHER!#REF!))</f>
        <v>#REF!</v>
      </c>
      <c r="L19" s="55" t="e">
        <f>IF(PREENCHER!#REF!="","",IF(COUNTIF(PREENCHER!$AA22:$AC22,PREENCHER!#REF!)=0,CONCATENATE(PREENCHER!AP22,#REF!),PREENCHER!#REF!))</f>
        <v>#REF!</v>
      </c>
      <c r="M19" s="55" t="e">
        <f>IF(PREENCHER!#REF!="","",IF(COUNTIF(PREENCHER!$AA22:$AC22,PREENCHER!#REF!)=0,CONCATENATE(PREENCHER!AQ22,#REF!),PREENCHER!#REF!))</f>
        <v>#REF!</v>
      </c>
      <c r="N19" s="55" t="e">
        <f>IF(PREENCHER!#REF!="","",IF(COUNTIF(PREENCHER!$AA22:$AC22,PREENCHER!#REF!)=0,CONCATENATE(PREENCHER!AR22,#REF!),PREENCHER!#REF!))</f>
        <v>#REF!</v>
      </c>
      <c r="O19" s="22" t="str">
        <f t="shared" si="0"/>
        <v/>
      </c>
      <c r="P19" s="22" t="str">
        <f t="shared" si="1"/>
        <v/>
      </c>
      <c r="Q19" s="56"/>
      <c r="R19" s="16"/>
      <c r="S19" s="22" t="str">
        <f t="shared" si="2"/>
        <v/>
      </c>
      <c r="T19" s="22" t="str">
        <f t="shared" si="3"/>
        <v/>
      </c>
      <c r="U19" s="57" t="str">
        <f t="shared" si="4"/>
        <v/>
      </c>
    </row>
    <row r="20" spans="1:21" x14ac:dyDescent="0.25">
      <c r="A20" s="54" t="str">
        <f>IF(PREENCHER!A23="","",PREENCHER!A23)</f>
        <v/>
      </c>
      <c r="B20" s="54" t="str">
        <f>IF(PREENCHER!B23="","",PREENCHER!B23)</f>
        <v xml:space="preserve">Forno de bancada elétrico, Inox 46L aço inoxidável, 127V. Características gerais: Especificações: Potência de 2400 W, 3 níveis: 3 Temperatura mínima 50 °C. Temperatura máxima 300 °C. Eficiência energética A. Acessórios incluídos 1 bandeja de migalhas, 1 grelha Peso e dimensões Largura 49 cm Profundidade 49 cm Altura 41.5 cm. GARANTIA MÍNIMA DE 12 MESES, A CONTAR DA DATA DO RECEBIMENTO DEFINITIVO. </v>
      </c>
      <c r="C20" s="54" t="str">
        <f>IF(PREENCHER!C23="","",PREENCHER!C23)</f>
        <v/>
      </c>
      <c r="D20" s="54" t="str">
        <f>IF(PREENCHER!D23="","",PREENCHER!D23)</f>
        <v/>
      </c>
      <c r="E20" s="55" t="e">
        <f>IF(PREENCHER!#REF!="","",IF(COUNTIF(PREENCHER!$AA23:$AC23,PREENCHER!#REF!)=0,CONCATENATE(PREENCHER!AI23,#REF!),PREENCHER!#REF!))</f>
        <v>#REF!</v>
      </c>
      <c r="F20" s="55" t="str">
        <f>IF(PREENCHER!E23="","",IF(COUNTIF(PREENCHER!$AA23:$AC23,PREENCHER!E23)=0,CONCATENATE(PREENCHER!AJ23,#REF!),PREENCHER!E23))</f>
        <v/>
      </c>
      <c r="G20" s="55" t="e">
        <f>IF(PREENCHER!#REF!="","",IF(COUNTIF(PREENCHER!$AA23:$AC23,PREENCHER!#REF!)=0,CONCATENATE(PREENCHER!AK23,#REF!),PREENCHER!#REF!))</f>
        <v>#REF!</v>
      </c>
      <c r="H20" s="55" t="str">
        <f>IF(PREENCHER!G23="","",IF(COUNTIF(PREENCHER!$AA23:$AC23,PREENCHER!G23)=0,CONCATENATE(PREENCHER!AL23,#REF!),PREENCHER!G23))</f>
        <v/>
      </c>
      <c r="I20" s="55" t="str">
        <f>IF(PREENCHER!H23="","",IF(COUNTIF(PREENCHER!$AA23:$AC23,PREENCHER!H23)=0,CONCATENATE(PREENCHER!AM23,#REF!),PREENCHER!H23))</f>
        <v/>
      </c>
      <c r="J20" s="55" t="e">
        <f>IF(#REF!="","",IF(COUNTIF(PREENCHER!$AA23:$AC23,#REF!)=0,CONCATENATE(PREENCHER!AN23,#REF!),#REF!))</f>
        <v>#REF!</v>
      </c>
      <c r="K20" s="55" t="e">
        <f>IF(PREENCHER!#REF!="","",IF(COUNTIF(PREENCHER!$AA23:$AC23,PREENCHER!#REF!)=0,CONCATENATE(PREENCHER!AO23,#REF!),PREENCHER!#REF!))</f>
        <v>#REF!</v>
      </c>
      <c r="L20" s="55" t="e">
        <f>IF(PREENCHER!#REF!="","",IF(COUNTIF(PREENCHER!$AA23:$AC23,PREENCHER!#REF!)=0,CONCATENATE(PREENCHER!AP23,#REF!),PREENCHER!#REF!))</f>
        <v>#REF!</v>
      </c>
      <c r="M20" s="55" t="e">
        <f>IF(PREENCHER!#REF!="","",IF(COUNTIF(PREENCHER!$AA23:$AC23,PREENCHER!#REF!)=0,CONCATENATE(PREENCHER!AQ23,#REF!),PREENCHER!#REF!))</f>
        <v>#REF!</v>
      </c>
      <c r="N20" s="55" t="e">
        <f>IF(PREENCHER!#REF!="","",IF(COUNTIF(PREENCHER!$AA23:$AC23,PREENCHER!#REF!)=0,CONCATENATE(PREENCHER!AR23,#REF!),PREENCHER!#REF!))</f>
        <v>#REF!</v>
      </c>
      <c r="O20" s="22" t="str">
        <f t="shared" si="0"/>
        <v/>
      </c>
      <c r="P20" s="22" t="str">
        <f t="shared" si="1"/>
        <v/>
      </c>
      <c r="Q20" s="56"/>
      <c r="R20" s="16"/>
      <c r="S20" s="22" t="str">
        <f t="shared" si="2"/>
        <v/>
      </c>
      <c r="T20" s="22" t="str">
        <f t="shared" si="3"/>
        <v/>
      </c>
      <c r="U20" s="57" t="str">
        <f t="shared" si="4"/>
        <v/>
      </c>
    </row>
    <row r="21" spans="1:21" x14ac:dyDescent="0.25">
      <c r="A21" s="54" t="str">
        <f>IF(PREENCHER!A24="","",PREENCHER!A24)</f>
        <v/>
      </c>
      <c r="B21" s="54" t="str">
        <f>IF(PREENCHER!B24="","",PREENCHER!B24)</f>
        <v>Freezer vertical, frost free, capacidade total mínima de 228 Litros, 110v, cor branca, porta reversível, painel de controle, congelamento rápido, classificação energética "A". GARANTIA MÍNIMA DE 12 MESES, A CONTAR DA DATA DO RECEBIMENTO DEFINITIVO.</v>
      </c>
      <c r="C21" s="54" t="str">
        <f>IF(PREENCHER!C24="","",PREENCHER!C24)</f>
        <v/>
      </c>
      <c r="D21" s="54" t="str">
        <f>IF(PREENCHER!D24="","",PREENCHER!D24)</f>
        <v/>
      </c>
      <c r="E21" s="55" t="e">
        <f>IF(PREENCHER!#REF!="","",IF(COUNTIF(PREENCHER!$AA24:$AC24,PREENCHER!#REF!)=0,CONCATENATE(PREENCHER!AI24,#REF!),PREENCHER!#REF!))</f>
        <v>#REF!</v>
      </c>
      <c r="F21" s="55" t="str">
        <f>IF(PREENCHER!E24="","",IF(COUNTIF(PREENCHER!$AA24:$AC24,PREENCHER!E24)=0,CONCATENATE(PREENCHER!AJ24,#REF!),PREENCHER!E24))</f>
        <v/>
      </c>
      <c r="G21" s="55" t="e">
        <f>IF(PREENCHER!#REF!="","",IF(COUNTIF(PREENCHER!$AA24:$AC24,PREENCHER!#REF!)=0,CONCATENATE(PREENCHER!AK24,#REF!),PREENCHER!#REF!))</f>
        <v>#REF!</v>
      </c>
      <c r="H21" s="55" t="str">
        <f>IF(PREENCHER!G24="","",IF(COUNTIF(PREENCHER!$AA24:$AC24,PREENCHER!G24)=0,CONCATENATE(PREENCHER!AL24,#REF!),PREENCHER!G24))</f>
        <v/>
      </c>
      <c r="I21" s="55" t="str">
        <f>IF(PREENCHER!H24="","",IF(COUNTIF(PREENCHER!$AA24:$AC24,PREENCHER!H24)=0,CONCATENATE(PREENCHER!AM24,#REF!),PREENCHER!H24))</f>
        <v/>
      </c>
      <c r="J21" s="55" t="e">
        <f>IF(#REF!="","",IF(COUNTIF(PREENCHER!$AA24:$AC24,#REF!)=0,CONCATENATE(PREENCHER!AN24,#REF!),#REF!))</f>
        <v>#REF!</v>
      </c>
      <c r="K21" s="55" t="e">
        <f>IF(PREENCHER!#REF!="","",IF(COUNTIF(PREENCHER!$AA24:$AC24,PREENCHER!#REF!)=0,CONCATENATE(PREENCHER!AO24,#REF!),PREENCHER!#REF!))</f>
        <v>#REF!</v>
      </c>
      <c r="L21" s="55" t="e">
        <f>IF(PREENCHER!#REF!="","",IF(COUNTIF(PREENCHER!$AA24:$AC24,PREENCHER!#REF!)=0,CONCATENATE(PREENCHER!AP24,#REF!),PREENCHER!#REF!))</f>
        <v>#REF!</v>
      </c>
      <c r="M21" s="55" t="e">
        <f>IF(PREENCHER!#REF!="","",IF(COUNTIF(PREENCHER!$AA24:$AC24,PREENCHER!#REF!)=0,CONCATENATE(PREENCHER!AQ24,#REF!),PREENCHER!#REF!))</f>
        <v>#REF!</v>
      </c>
      <c r="N21" s="55" t="e">
        <f>IF(PREENCHER!#REF!="","",IF(COUNTIF(PREENCHER!$AA24:$AC24,PREENCHER!#REF!)=0,CONCATENATE(PREENCHER!AR24,#REF!),PREENCHER!#REF!))</f>
        <v>#REF!</v>
      </c>
      <c r="O21" s="22" t="str">
        <f t="shared" si="0"/>
        <v/>
      </c>
      <c r="P21" s="22" t="str">
        <f t="shared" si="1"/>
        <v/>
      </c>
      <c r="Q21" s="56"/>
      <c r="R21" s="16"/>
      <c r="S21" s="22" t="str">
        <f t="shared" si="2"/>
        <v/>
      </c>
      <c r="T21" s="22" t="str">
        <f t="shared" si="3"/>
        <v/>
      </c>
      <c r="U21" s="57" t="str">
        <f t="shared" si="4"/>
        <v/>
      </c>
    </row>
    <row r="22" spans="1:21" x14ac:dyDescent="0.25">
      <c r="A22" s="54" t="str">
        <f>IF(PREENCHER!A25="","",PREENCHER!A25)</f>
        <v/>
      </c>
      <c r="B22" s="54" t="str">
        <f>IF(PREENCHER!B25="","",PREENCHER!B25)</f>
        <v>Máquina de lavar roupa. Tipo: tanquinho automático, capacidade mínima de 10 KG, painel mecânico, com 6 programas de lavagem, 127V.  GARANTIA MÍNIMA DE 12 MESES, A CONTAR DA DATA DO RECEBIMENTO DEFINITIVO.</v>
      </c>
      <c r="C22" s="54" t="str">
        <f>IF(PREENCHER!C25="","",PREENCHER!C25)</f>
        <v/>
      </c>
      <c r="D22" s="54" t="str">
        <f>IF(PREENCHER!D25="","",PREENCHER!D25)</f>
        <v/>
      </c>
      <c r="E22" s="55" t="e">
        <f>IF(PREENCHER!#REF!="","",IF(COUNTIF(PREENCHER!$AA25:$AC25,PREENCHER!#REF!)=0,CONCATENATE(PREENCHER!AI25,#REF!),PREENCHER!#REF!))</f>
        <v>#REF!</v>
      </c>
      <c r="F22" s="55" t="str">
        <f>IF(PREENCHER!E25="","",IF(COUNTIF(PREENCHER!$AA25:$AC25,PREENCHER!E25)=0,CONCATENATE(PREENCHER!AJ25,#REF!),PREENCHER!E25))</f>
        <v/>
      </c>
      <c r="G22" s="55" t="e">
        <f>IF(PREENCHER!#REF!="","",IF(COUNTIF(PREENCHER!$AA25:$AC25,PREENCHER!#REF!)=0,CONCATENATE(PREENCHER!AK25,#REF!),PREENCHER!#REF!))</f>
        <v>#REF!</v>
      </c>
      <c r="H22" s="55" t="str">
        <f>IF(PREENCHER!G25="","",IF(COUNTIF(PREENCHER!$AA25:$AC25,PREENCHER!G25)=0,CONCATENATE(PREENCHER!AL25,#REF!),PREENCHER!G25))</f>
        <v/>
      </c>
      <c r="I22" s="55" t="str">
        <f>IF(PREENCHER!H25="","",IF(COUNTIF(PREENCHER!$AA25:$AC25,PREENCHER!H25)=0,CONCATENATE(PREENCHER!AM25,#REF!),PREENCHER!H25))</f>
        <v/>
      </c>
      <c r="J22" s="55" t="e">
        <f>IF(#REF!="","",IF(COUNTIF(PREENCHER!$AA25:$AC25,#REF!)=0,CONCATENATE(PREENCHER!AN25,#REF!),#REF!))</f>
        <v>#REF!</v>
      </c>
      <c r="K22" s="55" t="e">
        <f>IF(PREENCHER!#REF!="","",IF(COUNTIF(PREENCHER!$AA25:$AC25,PREENCHER!#REF!)=0,CONCATENATE(PREENCHER!AO25,#REF!),PREENCHER!#REF!))</f>
        <v>#REF!</v>
      </c>
      <c r="L22" s="55" t="e">
        <f>IF(PREENCHER!#REF!="","",IF(COUNTIF(PREENCHER!$AA25:$AC25,PREENCHER!#REF!)=0,CONCATENATE(PREENCHER!AP25,#REF!),PREENCHER!#REF!))</f>
        <v>#REF!</v>
      </c>
      <c r="M22" s="55" t="e">
        <f>IF(PREENCHER!#REF!="","",IF(COUNTIF(PREENCHER!$AA25:$AC25,PREENCHER!#REF!)=0,CONCATENATE(PREENCHER!AQ25,#REF!),PREENCHER!#REF!))</f>
        <v>#REF!</v>
      </c>
      <c r="N22" s="55" t="e">
        <f>IF(PREENCHER!#REF!="","",IF(COUNTIF(PREENCHER!$AA25:$AC25,PREENCHER!#REF!)=0,CONCATENATE(PREENCHER!AR25,#REF!),PREENCHER!#REF!))</f>
        <v>#REF!</v>
      </c>
      <c r="O22" s="22" t="str">
        <f t="shared" si="0"/>
        <v/>
      </c>
      <c r="P22" s="22" t="str">
        <f t="shared" si="1"/>
        <v/>
      </c>
      <c r="Q22" s="56"/>
      <c r="R22" s="16"/>
      <c r="S22" s="22" t="str">
        <f t="shared" si="2"/>
        <v/>
      </c>
      <c r="T22" s="22" t="str">
        <f t="shared" si="3"/>
        <v/>
      </c>
      <c r="U22" s="57" t="str">
        <f t="shared" si="4"/>
        <v/>
      </c>
    </row>
    <row r="23" spans="1:21" x14ac:dyDescent="0.25">
      <c r="A23" s="54" t="str">
        <f>IF(PREENCHER!A26="","",PREENCHER!A26)</f>
        <v/>
      </c>
      <c r="B23" s="54" t="str">
        <f>IF(PREENCHER!B26="","",PREENCHER!B26)</f>
        <v xml:space="preserve">Forno de bancada elétrico, Inox 46L aço inoxidável, 127V. Características gerais: Especificações: Potência de 2400 W, 3 níveis: 3 Temperatura mínima 50 °C. Temperatura máxima 300 °C. Eficiência energética A. Acessórios incluídos 1 bandeja de migalhas, 1 grelha Peso e dimensões Largura 49 cm Profundidade 49 cm Altura 41.5 cm. GARANTIA MÍNIMA DE 12 MESES, A CONTAR DA DATA DO RECEBIMENTO DEFINITIVO. </v>
      </c>
      <c r="C23" s="54" t="str">
        <f>IF(PREENCHER!C26="","",PREENCHER!C26)</f>
        <v/>
      </c>
      <c r="D23" s="54" t="str">
        <f>IF(PREENCHER!D26="","",PREENCHER!D26)</f>
        <v/>
      </c>
      <c r="E23" s="55" t="e">
        <f>IF(PREENCHER!#REF!="","",IF(COUNTIF(PREENCHER!$AA26:$AC26,PREENCHER!#REF!)=0,CONCATENATE(PREENCHER!AI26,#REF!),PREENCHER!#REF!))</f>
        <v>#REF!</v>
      </c>
      <c r="F23" s="55" t="str">
        <f>IF(PREENCHER!E26="","",IF(COUNTIF(PREENCHER!$AA26:$AC26,PREENCHER!E26)=0,CONCATENATE(PREENCHER!AJ26,#REF!),PREENCHER!E26))</f>
        <v/>
      </c>
      <c r="G23" s="55" t="e">
        <f>IF(PREENCHER!#REF!="","",IF(COUNTIF(PREENCHER!$AA26:$AC26,PREENCHER!#REF!)=0,CONCATENATE(PREENCHER!AK26,#REF!),PREENCHER!#REF!))</f>
        <v>#REF!</v>
      </c>
      <c r="H23" s="55" t="str">
        <f>IF(PREENCHER!G26="","",IF(COUNTIF(PREENCHER!$AA26:$AC26,PREENCHER!G26)=0,CONCATENATE(PREENCHER!AL26,#REF!),PREENCHER!G26))</f>
        <v/>
      </c>
      <c r="I23" s="55" t="str">
        <f>IF(PREENCHER!H26="","",IF(COUNTIF(PREENCHER!$AA26:$AC26,PREENCHER!H26)=0,CONCATENATE(PREENCHER!AM26,#REF!),PREENCHER!H26))</f>
        <v/>
      </c>
      <c r="J23" s="55" t="e">
        <f>IF(#REF!="","",IF(COUNTIF(PREENCHER!$AA26:$AC26,#REF!)=0,CONCATENATE(PREENCHER!AN26,#REF!),#REF!))</f>
        <v>#REF!</v>
      </c>
      <c r="K23" s="55" t="e">
        <f>IF(PREENCHER!#REF!="","",IF(COUNTIF(PREENCHER!$AA26:$AC26,PREENCHER!#REF!)=0,CONCATENATE(PREENCHER!AO26,#REF!),PREENCHER!#REF!))</f>
        <v>#REF!</v>
      </c>
      <c r="L23" s="55" t="e">
        <f>IF(PREENCHER!#REF!="","",IF(COUNTIF(PREENCHER!$AA26:$AC26,PREENCHER!#REF!)=0,CONCATENATE(PREENCHER!AP26,#REF!),PREENCHER!#REF!))</f>
        <v>#REF!</v>
      </c>
      <c r="M23" s="55" t="e">
        <f>IF(PREENCHER!#REF!="","",IF(COUNTIF(PREENCHER!$AA26:$AC26,PREENCHER!#REF!)=0,CONCATENATE(PREENCHER!AQ26,#REF!),PREENCHER!#REF!))</f>
        <v>#REF!</v>
      </c>
      <c r="N23" s="55" t="e">
        <f>IF(PREENCHER!#REF!="","",IF(COUNTIF(PREENCHER!$AA26:$AC26,PREENCHER!#REF!)=0,CONCATENATE(PREENCHER!AR26,#REF!),PREENCHER!#REF!))</f>
        <v>#REF!</v>
      </c>
      <c r="O23" s="22" t="str">
        <f t="shared" si="0"/>
        <v/>
      </c>
      <c r="P23" s="22" t="str">
        <f t="shared" si="1"/>
        <v/>
      </c>
      <c r="Q23" s="56"/>
      <c r="R23" s="16"/>
      <c r="S23" s="22" t="str">
        <f t="shared" si="2"/>
        <v/>
      </c>
      <c r="T23" s="22" t="str">
        <f t="shared" si="3"/>
        <v/>
      </c>
      <c r="U23" s="57" t="str">
        <f t="shared" si="4"/>
        <v/>
      </c>
    </row>
    <row r="24" spans="1:21" x14ac:dyDescent="0.25">
      <c r="A24" s="54" t="str">
        <f>IF(PREENCHER!A27="","",PREENCHER!A27)</f>
        <v/>
      </c>
      <c r="B24" s="54" t="str">
        <f>IF(PREENCHER!B27="","",PREENCHER!B27)</f>
        <v>Freezer vertical, frost free, capacidade total mínima de 228 Litros, 110v, cor branca, porta reversível, painel de controle, congelamento rápido, classificação energética "A". GARANTIA MÍNIMA DE 12 MESES, A CONTAR DA DATA DO RECEBIMENTO DEFINITIVO.</v>
      </c>
      <c r="C24" s="54" t="str">
        <f>IF(PREENCHER!C27="","",PREENCHER!C27)</f>
        <v/>
      </c>
      <c r="D24" s="54" t="str">
        <f>IF(PREENCHER!D27="","",PREENCHER!D27)</f>
        <v/>
      </c>
      <c r="E24" s="55" t="e">
        <f>IF(PREENCHER!#REF!="","",IF(COUNTIF(PREENCHER!$AA27:$AC27,PREENCHER!#REF!)=0,CONCATENATE(PREENCHER!AI27,#REF!),PREENCHER!#REF!))</f>
        <v>#REF!</v>
      </c>
      <c r="F24" s="55" t="str">
        <f>IF(PREENCHER!E27="","",IF(COUNTIF(PREENCHER!$AA27:$AC27,PREENCHER!E27)=0,CONCATENATE(PREENCHER!AJ27,#REF!),PREENCHER!E27))</f>
        <v/>
      </c>
      <c r="G24" s="55" t="e">
        <f>IF(PREENCHER!#REF!="","",IF(COUNTIF(PREENCHER!$AA27:$AC27,PREENCHER!#REF!)=0,CONCATENATE(PREENCHER!AK27,#REF!),PREENCHER!#REF!))</f>
        <v>#REF!</v>
      </c>
      <c r="H24" s="55" t="str">
        <f>IF(PREENCHER!G27="","",IF(COUNTIF(PREENCHER!$AA27:$AC27,PREENCHER!G27)=0,CONCATENATE(PREENCHER!AL27,#REF!),PREENCHER!G27))</f>
        <v/>
      </c>
      <c r="I24" s="55" t="str">
        <f>IF(PREENCHER!H27="","",IF(COUNTIF(PREENCHER!$AA27:$AC27,PREENCHER!H27)=0,CONCATENATE(PREENCHER!AM27,#REF!),PREENCHER!H27))</f>
        <v/>
      </c>
      <c r="J24" s="55" t="e">
        <f>IF(#REF!="","",IF(COUNTIF(PREENCHER!$AA27:$AC27,#REF!)=0,CONCATENATE(PREENCHER!AN27,#REF!),#REF!))</f>
        <v>#REF!</v>
      </c>
      <c r="K24" s="55" t="e">
        <f>IF(PREENCHER!#REF!="","",IF(COUNTIF(PREENCHER!$AA27:$AC27,PREENCHER!#REF!)=0,CONCATENATE(PREENCHER!AO27,#REF!),PREENCHER!#REF!))</f>
        <v>#REF!</v>
      </c>
      <c r="L24" s="55" t="e">
        <f>IF(PREENCHER!#REF!="","",IF(COUNTIF(PREENCHER!$AA27:$AC27,PREENCHER!#REF!)=0,CONCATENATE(PREENCHER!AP27,#REF!),PREENCHER!#REF!))</f>
        <v>#REF!</v>
      </c>
      <c r="M24" s="55" t="e">
        <f>IF(PREENCHER!#REF!="","",IF(COUNTIF(PREENCHER!$AA27:$AC27,PREENCHER!#REF!)=0,CONCATENATE(PREENCHER!AQ27,#REF!),PREENCHER!#REF!))</f>
        <v>#REF!</v>
      </c>
      <c r="N24" s="55" t="e">
        <f>IF(PREENCHER!#REF!="","",IF(COUNTIF(PREENCHER!$AA27:$AC27,PREENCHER!#REF!)=0,CONCATENATE(PREENCHER!AR27,#REF!),PREENCHER!#REF!))</f>
        <v>#REF!</v>
      </c>
      <c r="O24" s="22" t="str">
        <f t="shared" si="0"/>
        <v/>
      </c>
      <c r="P24" s="22" t="str">
        <f t="shared" si="1"/>
        <v/>
      </c>
      <c r="Q24" s="56"/>
      <c r="R24" s="16"/>
      <c r="S24" s="22" t="str">
        <f t="shared" si="2"/>
        <v/>
      </c>
      <c r="T24" s="22" t="str">
        <f t="shared" si="3"/>
        <v/>
      </c>
      <c r="U24" s="57" t="str">
        <f t="shared" si="4"/>
        <v/>
      </c>
    </row>
    <row r="25" spans="1:21" x14ac:dyDescent="0.25">
      <c r="A25" s="54" t="str">
        <f>IF(PREENCHER!A28="","",PREENCHER!A28)</f>
        <v/>
      </c>
      <c r="B25" s="54" t="str">
        <f>IF(PREENCHER!B28="","",PREENCHER!B28)</f>
        <v>Máquina de lavar roupa. Tipo: tanquinho automático, capacidade mínima de 10 KG, painel mecânico, com 6 programas de lavagem, 127V.  GARANTIA MÍNIMA DE 12 MESES, A CONTAR DA DATA DO RECEBIMENTO DEFINITIVO.</v>
      </c>
      <c r="C25" s="54" t="str">
        <f>IF(PREENCHER!C28="","",PREENCHER!C28)</f>
        <v/>
      </c>
      <c r="D25" s="54" t="str">
        <f>IF(PREENCHER!D28="","",PREENCHER!D28)</f>
        <v/>
      </c>
      <c r="E25" s="55" t="e">
        <f>IF(PREENCHER!#REF!="","",IF(COUNTIF(PREENCHER!$AA28:$AC28,PREENCHER!#REF!)=0,CONCATENATE(PREENCHER!AI28,#REF!),PREENCHER!#REF!))</f>
        <v>#REF!</v>
      </c>
      <c r="F25" s="55" t="str">
        <f>IF(PREENCHER!E28="","",IF(COUNTIF(PREENCHER!$AA28:$AC28,PREENCHER!E28)=0,CONCATENATE(PREENCHER!AJ28,#REF!),PREENCHER!E28))</f>
        <v/>
      </c>
      <c r="G25" s="55" t="e">
        <f>IF(PREENCHER!#REF!="","",IF(COUNTIF(PREENCHER!$AA28:$AC28,PREENCHER!#REF!)=0,CONCATENATE(PREENCHER!AK28,#REF!),PREENCHER!#REF!))</f>
        <v>#REF!</v>
      </c>
      <c r="H25" s="55" t="str">
        <f>IF(PREENCHER!G28="","",IF(COUNTIF(PREENCHER!$AA28:$AC28,PREENCHER!G28)=0,CONCATENATE(PREENCHER!AL28,#REF!),PREENCHER!G28))</f>
        <v/>
      </c>
      <c r="I25" s="55" t="str">
        <f>IF(PREENCHER!H28="","",IF(COUNTIF(PREENCHER!$AA28:$AC28,PREENCHER!H28)=0,CONCATENATE(PREENCHER!AM28,#REF!),PREENCHER!H28))</f>
        <v/>
      </c>
      <c r="J25" s="55" t="e">
        <f>IF(#REF!="","",IF(COUNTIF(PREENCHER!$AA28:$AC28,#REF!)=0,CONCATENATE(PREENCHER!AN28,#REF!),#REF!))</f>
        <v>#REF!</v>
      </c>
      <c r="K25" s="55" t="e">
        <f>IF(PREENCHER!#REF!="","",IF(COUNTIF(PREENCHER!$AA28:$AC28,PREENCHER!#REF!)=0,CONCATENATE(PREENCHER!AO28,#REF!),PREENCHER!#REF!))</f>
        <v>#REF!</v>
      </c>
      <c r="L25" s="55" t="e">
        <f>IF(PREENCHER!#REF!="","",IF(COUNTIF(PREENCHER!$AA28:$AC28,PREENCHER!#REF!)=0,CONCATENATE(PREENCHER!AP28,#REF!),PREENCHER!#REF!))</f>
        <v>#REF!</v>
      </c>
      <c r="M25" s="55" t="e">
        <f>IF(PREENCHER!#REF!="","",IF(COUNTIF(PREENCHER!$AA28:$AC28,PREENCHER!#REF!)=0,CONCATENATE(PREENCHER!AQ28,#REF!),PREENCHER!#REF!))</f>
        <v>#REF!</v>
      </c>
      <c r="N25" s="55" t="e">
        <f>IF(PREENCHER!#REF!="","",IF(COUNTIF(PREENCHER!$AA28:$AC28,PREENCHER!#REF!)=0,CONCATENATE(PREENCHER!AR28,#REF!),PREENCHER!#REF!))</f>
        <v>#REF!</v>
      </c>
      <c r="O25" s="22" t="str">
        <f t="shared" si="0"/>
        <v/>
      </c>
      <c r="P25" s="22" t="str">
        <f t="shared" si="1"/>
        <v/>
      </c>
      <c r="Q25" s="56"/>
      <c r="R25" s="16"/>
      <c r="S25" s="22" t="str">
        <f t="shared" si="2"/>
        <v/>
      </c>
      <c r="T25" s="22" t="str">
        <f t="shared" si="3"/>
        <v/>
      </c>
      <c r="U25" s="57" t="str">
        <f t="shared" si="4"/>
        <v/>
      </c>
    </row>
    <row r="26" spans="1:21" x14ac:dyDescent="0.25">
      <c r="A26" s="54" t="str">
        <f>IF(PREENCHER!A29="","",PREENCHER!A29)</f>
        <v/>
      </c>
      <c r="B26" s="54" t="str">
        <f>IF(PREENCHER!B29="","",PREENCHER!B29)</f>
        <v xml:space="preserve">Forno de bancada elétrico, Inox 46L aço inoxidável, 127V. Características gerais: Especificações: Potência de 2400 W, 3 níveis: 3 Temperatura mínima 50 °C. Temperatura máxima 300 °C. Eficiência energética A. Acessórios incluídos 1 bandeja de migalhas, 1 grelha Peso e dimensões Largura 49 cm Profundidade 49 cm Altura 41.5 cm. GARANTIA MÍNIMA DE 12 MESES, A CONTAR DA DATA DO RECEBIMENTO DEFINITIVO. </v>
      </c>
      <c r="C26" s="54" t="str">
        <f>IF(PREENCHER!C29="","",PREENCHER!C29)</f>
        <v/>
      </c>
      <c r="D26" s="54" t="str">
        <f>IF(PREENCHER!D29="","",PREENCHER!D29)</f>
        <v/>
      </c>
      <c r="E26" s="55" t="e">
        <f>IF(PREENCHER!#REF!="","",IF(COUNTIF(PREENCHER!$AA29:$AC29,PREENCHER!#REF!)=0,CONCATENATE(PREENCHER!AI29,#REF!),PREENCHER!#REF!))</f>
        <v>#REF!</v>
      </c>
      <c r="F26" s="55" t="str">
        <f>IF(PREENCHER!E29="","",IF(COUNTIF(PREENCHER!$AA29:$AC29,PREENCHER!E29)=0,CONCATENATE(PREENCHER!AJ29,#REF!),PREENCHER!E29))</f>
        <v/>
      </c>
      <c r="G26" s="55" t="e">
        <f>IF(PREENCHER!#REF!="","",IF(COUNTIF(PREENCHER!$AA29:$AC29,PREENCHER!#REF!)=0,CONCATENATE(PREENCHER!AK29,#REF!),PREENCHER!#REF!))</f>
        <v>#REF!</v>
      </c>
      <c r="H26" s="55" t="str">
        <f>IF(PREENCHER!G29="","",IF(COUNTIF(PREENCHER!$AA29:$AC29,PREENCHER!G29)=0,CONCATENATE(PREENCHER!AL29,#REF!),PREENCHER!G29))</f>
        <v/>
      </c>
      <c r="I26" s="55" t="str">
        <f>IF(PREENCHER!H29="","",IF(COUNTIF(PREENCHER!$AA29:$AC29,PREENCHER!H29)=0,CONCATENATE(PREENCHER!AM29,#REF!),PREENCHER!H29))</f>
        <v/>
      </c>
      <c r="J26" s="55" t="e">
        <f>IF(#REF!="","",IF(COUNTIF(PREENCHER!$AA29:$AC29,#REF!)=0,CONCATENATE(PREENCHER!AN29,#REF!),#REF!))</f>
        <v>#REF!</v>
      </c>
      <c r="K26" s="55" t="e">
        <f>IF(PREENCHER!#REF!="","",IF(COUNTIF(PREENCHER!$AA29:$AC29,PREENCHER!#REF!)=0,CONCATENATE(PREENCHER!AO29,#REF!),PREENCHER!#REF!))</f>
        <v>#REF!</v>
      </c>
      <c r="L26" s="55" t="e">
        <f>IF(PREENCHER!#REF!="","",IF(COUNTIF(PREENCHER!$AA29:$AC29,PREENCHER!#REF!)=0,CONCATENATE(PREENCHER!AP29,#REF!),PREENCHER!#REF!))</f>
        <v>#REF!</v>
      </c>
      <c r="M26" s="55" t="e">
        <f>IF(PREENCHER!#REF!="","",IF(COUNTIF(PREENCHER!$AA29:$AC29,PREENCHER!#REF!)=0,CONCATENATE(PREENCHER!AQ29,#REF!),PREENCHER!#REF!))</f>
        <v>#REF!</v>
      </c>
      <c r="N26" s="55" t="e">
        <f>IF(PREENCHER!#REF!="","",IF(COUNTIF(PREENCHER!$AA29:$AC29,PREENCHER!#REF!)=0,CONCATENATE(PREENCHER!AR29,#REF!),PREENCHER!#REF!))</f>
        <v>#REF!</v>
      </c>
      <c r="O26" s="22" t="str">
        <f t="shared" si="0"/>
        <v/>
      </c>
      <c r="P26" s="22" t="str">
        <f t="shared" si="1"/>
        <v/>
      </c>
      <c r="Q26" s="56"/>
      <c r="R26" s="16"/>
      <c r="S26" s="22" t="str">
        <f t="shared" si="2"/>
        <v/>
      </c>
      <c r="T26" s="22" t="str">
        <f t="shared" si="3"/>
        <v/>
      </c>
      <c r="U26" s="57" t="str">
        <f t="shared" si="4"/>
        <v/>
      </c>
    </row>
    <row r="27" spans="1:21" x14ac:dyDescent="0.25">
      <c r="A27" s="54" t="str">
        <f>IF(PREENCHER!A30="","",PREENCHER!A30)</f>
        <v/>
      </c>
      <c r="B27" s="54" t="str">
        <f>IF(PREENCHER!B30="","",PREENCHER!B30)</f>
        <v>Freezer vertical, frost free, capacidade total mínima de 228 Litros, 110v, cor branca, porta reversível, painel de controle, congelamento rápido, classificação energética "A". GARANTIA MÍNIMA DE 12 MESES, A CONTAR DA DATA DO RECEBIMENTO DEFINITIVO.</v>
      </c>
      <c r="C27" s="54" t="str">
        <f>IF(PREENCHER!C30="","",PREENCHER!C30)</f>
        <v/>
      </c>
      <c r="D27" s="54" t="str">
        <f>IF(PREENCHER!D30="","",PREENCHER!D30)</f>
        <v/>
      </c>
      <c r="E27" s="55" t="e">
        <f>IF(PREENCHER!#REF!="","",IF(COUNTIF(PREENCHER!$AA30:$AC30,PREENCHER!#REF!)=0,CONCATENATE(PREENCHER!AI30,#REF!),PREENCHER!#REF!))</f>
        <v>#REF!</v>
      </c>
      <c r="F27" s="55" t="str">
        <f>IF(PREENCHER!E30="","",IF(COUNTIF(PREENCHER!$AA30:$AC30,PREENCHER!E30)=0,CONCATENATE(PREENCHER!AJ30,#REF!),PREENCHER!E30))</f>
        <v/>
      </c>
      <c r="G27" s="55" t="e">
        <f>IF(PREENCHER!#REF!="","",IF(COUNTIF(PREENCHER!$AA30:$AC30,PREENCHER!#REF!)=0,CONCATENATE(PREENCHER!AK30,#REF!),PREENCHER!#REF!))</f>
        <v>#REF!</v>
      </c>
      <c r="H27" s="55" t="str">
        <f>IF(PREENCHER!G30="","",IF(COUNTIF(PREENCHER!$AA30:$AC30,PREENCHER!G30)=0,CONCATENATE(PREENCHER!AL30,#REF!),PREENCHER!G30))</f>
        <v/>
      </c>
      <c r="I27" s="55" t="str">
        <f>IF(PREENCHER!H30="","",IF(COUNTIF(PREENCHER!$AA30:$AC30,PREENCHER!H30)=0,CONCATENATE(PREENCHER!AM30,#REF!),PREENCHER!H30))</f>
        <v/>
      </c>
      <c r="J27" s="55" t="e">
        <f>IF(#REF!="","",IF(COUNTIF(PREENCHER!$AA30:$AC30,#REF!)=0,CONCATENATE(PREENCHER!AN30,#REF!),#REF!))</f>
        <v>#REF!</v>
      </c>
      <c r="K27" s="55" t="e">
        <f>IF(PREENCHER!#REF!="","",IF(COUNTIF(PREENCHER!$AA30:$AC30,PREENCHER!#REF!)=0,CONCATENATE(PREENCHER!AO30,#REF!),PREENCHER!#REF!))</f>
        <v>#REF!</v>
      </c>
      <c r="L27" s="55" t="e">
        <f>IF(PREENCHER!#REF!="","",IF(COUNTIF(PREENCHER!$AA30:$AC30,PREENCHER!#REF!)=0,CONCATENATE(PREENCHER!AP30,#REF!),PREENCHER!#REF!))</f>
        <v>#REF!</v>
      </c>
      <c r="M27" s="55" t="e">
        <f>IF(PREENCHER!#REF!="","",IF(COUNTIF(PREENCHER!$AA30:$AC30,PREENCHER!#REF!)=0,CONCATENATE(PREENCHER!AQ30,#REF!),PREENCHER!#REF!))</f>
        <v>#REF!</v>
      </c>
      <c r="N27" s="55" t="e">
        <f>IF(PREENCHER!#REF!="","",IF(COUNTIF(PREENCHER!$AA30:$AC30,PREENCHER!#REF!)=0,CONCATENATE(PREENCHER!AR30,#REF!),PREENCHER!#REF!))</f>
        <v>#REF!</v>
      </c>
      <c r="O27" s="22" t="str">
        <f t="shared" si="0"/>
        <v/>
      </c>
      <c r="P27" s="22" t="str">
        <f t="shared" si="1"/>
        <v/>
      </c>
      <c r="Q27" s="56"/>
      <c r="R27" s="16"/>
      <c r="S27" s="22" t="str">
        <f t="shared" si="2"/>
        <v/>
      </c>
      <c r="T27" s="22" t="str">
        <f t="shared" si="3"/>
        <v/>
      </c>
      <c r="U27" s="57" t="str">
        <f t="shared" si="4"/>
        <v/>
      </c>
    </row>
    <row r="28" spans="1:21" x14ac:dyDescent="0.25">
      <c r="A28" s="54" t="str">
        <f>IF(PREENCHER!A31="","",PREENCHER!A31)</f>
        <v/>
      </c>
      <c r="B28" s="54" t="str">
        <f>IF(PREENCHER!B31="","",PREENCHER!B31)</f>
        <v>Máquina de lavar roupa. Tipo: tanquinho automático, capacidade mínima de 10 KG, painel mecânico, com 6 programas de lavagem, 127V.  GARANTIA MÍNIMA DE 12 MESES, A CONTAR DA DATA DO RECEBIMENTO DEFINITIVO.</v>
      </c>
      <c r="C28" s="54" t="str">
        <f>IF(PREENCHER!C31="","",PREENCHER!C31)</f>
        <v/>
      </c>
      <c r="D28" s="54" t="str">
        <f>IF(PREENCHER!D31="","",PREENCHER!D31)</f>
        <v/>
      </c>
      <c r="E28" s="55" t="e">
        <f>IF(PREENCHER!#REF!="","",IF(COUNTIF(PREENCHER!$AA31:$AC31,PREENCHER!#REF!)=0,CONCATENATE(PREENCHER!AI31,#REF!),PREENCHER!#REF!))</f>
        <v>#REF!</v>
      </c>
      <c r="F28" s="55" t="str">
        <f>IF(PREENCHER!E31="","",IF(COUNTIF(PREENCHER!$AA31:$AC31,PREENCHER!E31)=0,CONCATENATE(PREENCHER!AJ31,#REF!),PREENCHER!E31))</f>
        <v/>
      </c>
      <c r="G28" s="55" t="e">
        <f>IF(PREENCHER!#REF!="","",IF(COUNTIF(PREENCHER!$AA31:$AC31,PREENCHER!#REF!)=0,CONCATENATE(PREENCHER!AK31,#REF!),PREENCHER!#REF!))</f>
        <v>#REF!</v>
      </c>
      <c r="H28" s="55" t="str">
        <f>IF(PREENCHER!G31="","",IF(COUNTIF(PREENCHER!$AA31:$AC31,PREENCHER!G31)=0,CONCATENATE(PREENCHER!AL31,#REF!),PREENCHER!G31))</f>
        <v/>
      </c>
      <c r="I28" s="55" t="str">
        <f>IF(PREENCHER!H31="","",IF(COUNTIF(PREENCHER!$AA31:$AC31,PREENCHER!H31)=0,CONCATENATE(PREENCHER!AM31,#REF!),PREENCHER!H31))</f>
        <v/>
      </c>
      <c r="J28" s="55" t="e">
        <f>IF(#REF!="","",IF(COUNTIF(PREENCHER!$AA31:$AC31,#REF!)=0,CONCATENATE(PREENCHER!AN31,#REF!),#REF!))</f>
        <v>#REF!</v>
      </c>
      <c r="K28" s="55" t="e">
        <f>IF(PREENCHER!#REF!="","",IF(COUNTIF(PREENCHER!$AA31:$AC31,PREENCHER!#REF!)=0,CONCATENATE(PREENCHER!AO31,#REF!),PREENCHER!#REF!))</f>
        <v>#REF!</v>
      </c>
      <c r="L28" s="55" t="e">
        <f>IF(PREENCHER!#REF!="","",IF(COUNTIF(PREENCHER!$AA31:$AC31,PREENCHER!#REF!)=0,CONCATENATE(PREENCHER!AP31,#REF!),PREENCHER!#REF!))</f>
        <v>#REF!</v>
      </c>
      <c r="M28" s="55" t="e">
        <f>IF(PREENCHER!#REF!="","",IF(COUNTIF(PREENCHER!$AA31:$AC31,PREENCHER!#REF!)=0,CONCATENATE(PREENCHER!AQ31,#REF!),PREENCHER!#REF!))</f>
        <v>#REF!</v>
      </c>
      <c r="N28" s="55" t="e">
        <f>IF(PREENCHER!#REF!="","",IF(COUNTIF(PREENCHER!$AA31:$AC31,PREENCHER!#REF!)=0,CONCATENATE(PREENCHER!AR31,#REF!),PREENCHER!#REF!))</f>
        <v>#REF!</v>
      </c>
      <c r="O28" s="22" t="str">
        <f t="shared" si="0"/>
        <v/>
      </c>
      <c r="P28" s="22" t="str">
        <f t="shared" si="1"/>
        <v/>
      </c>
      <c r="Q28" s="56"/>
      <c r="R28" s="16"/>
      <c r="S28" s="22" t="str">
        <f t="shared" si="2"/>
        <v/>
      </c>
      <c r="T28" s="22" t="str">
        <f t="shared" si="3"/>
        <v/>
      </c>
      <c r="U28" s="57" t="str">
        <f t="shared" si="4"/>
        <v/>
      </c>
    </row>
    <row r="29" spans="1:21" x14ac:dyDescent="0.25">
      <c r="A29" s="54" t="str">
        <f>IF(PREENCHER!A32="","",PREENCHER!A32)</f>
        <v/>
      </c>
      <c r="B29" s="54" t="str">
        <f>IF(PREENCHER!B32="","",PREENCHER!B32)</f>
        <v xml:space="preserve">Forno de bancada elétrico, Inox 46L aço inoxidável, 127V. Características gerais: Especificações: Potência de 2400 W, 3 níveis: 3 Temperatura mínima 50 °C. Temperatura máxima 300 °C. Eficiência energética A. Acessórios incluídos 1 bandeja de migalhas, 1 grelha Peso e dimensões Largura 49 cm Profundidade 49 cm Altura 41.5 cm. GARANTIA MÍNIMA DE 12 MESES, A CONTAR DA DATA DO RECEBIMENTO DEFINITIVO. </v>
      </c>
      <c r="C29" s="54" t="str">
        <f>IF(PREENCHER!C32="","",PREENCHER!C32)</f>
        <v/>
      </c>
      <c r="D29" s="54" t="str">
        <f>IF(PREENCHER!D32="","",PREENCHER!D32)</f>
        <v/>
      </c>
      <c r="E29" s="55" t="e">
        <f>IF(PREENCHER!#REF!="","",IF(COUNTIF(PREENCHER!$AA32:$AC32,PREENCHER!#REF!)=0,CONCATENATE(PREENCHER!AI32,#REF!),PREENCHER!#REF!))</f>
        <v>#REF!</v>
      </c>
      <c r="F29" s="55" t="str">
        <f>IF(PREENCHER!E32="","",IF(COUNTIF(PREENCHER!$AA32:$AC32,PREENCHER!E32)=0,CONCATENATE(PREENCHER!AJ32,#REF!),PREENCHER!E32))</f>
        <v/>
      </c>
      <c r="G29" s="55" t="e">
        <f>IF(PREENCHER!#REF!="","",IF(COUNTIF(PREENCHER!$AA32:$AC32,PREENCHER!#REF!)=0,CONCATENATE(PREENCHER!AK32,#REF!),PREENCHER!#REF!))</f>
        <v>#REF!</v>
      </c>
      <c r="H29" s="55" t="str">
        <f>IF(PREENCHER!G32="","",IF(COUNTIF(PREENCHER!$AA32:$AC32,PREENCHER!G32)=0,CONCATENATE(PREENCHER!AL32,#REF!),PREENCHER!G32))</f>
        <v/>
      </c>
      <c r="I29" s="55" t="str">
        <f>IF(PREENCHER!H32="","",IF(COUNTIF(PREENCHER!$AA32:$AC32,PREENCHER!H32)=0,CONCATENATE(PREENCHER!AM32,#REF!),PREENCHER!H32))</f>
        <v/>
      </c>
      <c r="J29" s="55" t="e">
        <f>IF(#REF!="","",IF(COUNTIF(PREENCHER!$AA32:$AC32,#REF!)=0,CONCATENATE(PREENCHER!AN32,#REF!),#REF!))</f>
        <v>#REF!</v>
      </c>
      <c r="K29" s="55" t="e">
        <f>IF(PREENCHER!#REF!="","",IF(COUNTIF(PREENCHER!$AA32:$AC32,PREENCHER!#REF!)=0,CONCATENATE(PREENCHER!AO32,#REF!),PREENCHER!#REF!))</f>
        <v>#REF!</v>
      </c>
      <c r="L29" s="55" t="e">
        <f>IF(PREENCHER!#REF!="","",IF(COUNTIF(PREENCHER!$AA32:$AC32,PREENCHER!#REF!)=0,CONCATENATE(PREENCHER!AP32,#REF!),PREENCHER!#REF!))</f>
        <v>#REF!</v>
      </c>
      <c r="M29" s="55" t="e">
        <f>IF(PREENCHER!#REF!="","",IF(COUNTIF(PREENCHER!$AA32:$AC32,PREENCHER!#REF!)=0,CONCATENATE(PREENCHER!AQ32,#REF!),PREENCHER!#REF!))</f>
        <v>#REF!</v>
      </c>
      <c r="N29" s="55" t="e">
        <f>IF(PREENCHER!#REF!="","",IF(COUNTIF(PREENCHER!$AA32:$AC32,PREENCHER!#REF!)=0,CONCATENATE(PREENCHER!AR32,#REF!),PREENCHER!#REF!))</f>
        <v>#REF!</v>
      </c>
      <c r="O29" s="22" t="str">
        <f t="shared" si="0"/>
        <v/>
      </c>
      <c r="P29" s="22" t="str">
        <f t="shared" si="1"/>
        <v/>
      </c>
      <c r="Q29" s="56"/>
      <c r="R29" s="16"/>
      <c r="S29" s="22" t="str">
        <f t="shared" si="2"/>
        <v/>
      </c>
      <c r="T29" s="22" t="str">
        <f t="shared" si="3"/>
        <v/>
      </c>
      <c r="U29" s="57" t="str">
        <f t="shared" si="4"/>
        <v/>
      </c>
    </row>
    <row r="30" spans="1:21" x14ac:dyDescent="0.25">
      <c r="A30" s="54" t="str">
        <f>IF(PREENCHER!A33="","",PREENCHER!A33)</f>
        <v/>
      </c>
      <c r="B30" s="54" t="str">
        <f>IF(PREENCHER!B33="","",PREENCHER!B33)</f>
        <v>Freezer vertical, frost free, capacidade total mínima de 228 Litros, 110v, cor branca, porta reversível, painel de controle, congelamento rápido, classificação energética "A". GARANTIA MÍNIMA DE 12 MESES, A CONTAR DA DATA DO RECEBIMENTO DEFINITIVO.</v>
      </c>
      <c r="C30" s="54" t="str">
        <f>IF(PREENCHER!C33="","",PREENCHER!C33)</f>
        <v/>
      </c>
      <c r="D30" s="54" t="str">
        <f>IF(PREENCHER!D33="","",PREENCHER!D33)</f>
        <v/>
      </c>
      <c r="E30" s="55" t="e">
        <f>IF(PREENCHER!#REF!="","",IF(COUNTIF(PREENCHER!$AA33:$AC33,PREENCHER!#REF!)=0,CONCATENATE(PREENCHER!AI33,#REF!),PREENCHER!#REF!))</f>
        <v>#REF!</v>
      </c>
      <c r="F30" s="55" t="str">
        <f>IF(PREENCHER!E33="","",IF(COUNTIF(PREENCHER!$AA33:$AC33,PREENCHER!E33)=0,CONCATENATE(PREENCHER!AJ33,#REF!),PREENCHER!E33))</f>
        <v/>
      </c>
      <c r="G30" s="55" t="e">
        <f>IF(PREENCHER!#REF!="","",IF(COUNTIF(PREENCHER!$AA33:$AC33,PREENCHER!#REF!)=0,CONCATENATE(PREENCHER!AK33,#REF!),PREENCHER!#REF!))</f>
        <v>#REF!</v>
      </c>
      <c r="H30" s="55" t="str">
        <f>IF(PREENCHER!G33="","",IF(COUNTIF(PREENCHER!$AA33:$AC33,PREENCHER!G33)=0,CONCATENATE(PREENCHER!AL33,#REF!),PREENCHER!G33))</f>
        <v/>
      </c>
      <c r="I30" s="55" t="str">
        <f>IF(PREENCHER!H33="","",IF(COUNTIF(PREENCHER!$AA33:$AC33,PREENCHER!H33)=0,CONCATENATE(PREENCHER!AM33,#REF!),PREENCHER!H33))</f>
        <v/>
      </c>
      <c r="J30" s="55" t="e">
        <f>IF(#REF!="","",IF(COUNTIF(PREENCHER!$AA33:$AC33,#REF!)=0,CONCATENATE(PREENCHER!AN33,#REF!),#REF!))</f>
        <v>#REF!</v>
      </c>
      <c r="K30" s="55" t="e">
        <f>IF(PREENCHER!#REF!="","",IF(COUNTIF(PREENCHER!$AA33:$AC33,PREENCHER!#REF!)=0,CONCATENATE(PREENCHER!AO33,#REF!),PREENCHER!#REF!))</f>
        <v>#REF!</v>
      </c>
      <c r="L30" s="55" t="e">
        <f>IF(PREENCHER!#REF!="","",IF(COUNTIF(PREENCHER!$AA33:$AC33,PREENCHER!#REF!)=0,CONCATENATE(PREENCHER!AP33,#REF!),PREENCHER!#REF!))</f>
        <v>#REF!</v>
      </c>
      <c r="M30" s="55" t="e">
        <f>IF(PREENCHER!#REF!="","",IF(COUNTIF(PREENCHER!$AA33:$AC33,PREENCHER!#REF!)=0,CONCATENATE(PREENCHER!AQ33,#REF!),PREENCHER!#REF!))</f>
        <v>#REF!</v>
      </c>
      <c r="N30" s="55" t="e">
        <f>IF(PREENCHER!#REF!="","",IF(COUNTIF(PREENCHER!$AA33:$AC33,PREENCHER!#REF!)=0,CONCATENATE(PREENCHER!AR33,#REF!),PREENCHER!#REF!))</f>
        <v>#REF!</v>
      </c>
      <c r="O30" s="22" t="str">
        <f t="shared" si="0"/>
        <v/>
      </c>
      <c r="P30" s="22" t="str">
        <f t="shared" si="1"/>
        <v/>
      </c>
      <c r="Q30" s="56"/>
      <c r="R30" s="16"/>
      <c r="S30" s="22" t="str">
        <f t="shared" si="2"/>
        <v/>
      </c>
      <c r="T30" s="22" t="str">
        <f t="shared" si="3"/>
        <v/>
      </c>
      <c r="U30" s="57" t="str">
        <f t="shared" si="4"/>
        <v/>
      </c>
    </row>
    <row r="31" spans="1:21" x14ac:dyDescent="0.25">
      <c r="A31" s="54" t="str">
        <f>IF(PREENCHER!A34="","",PREENCHER!A34)</f>
        <v/>
      </c>
      <c r="B31" s="54" t="str">
        <f>IF(PREENCHER!B34="","",PREENCHER!B34)</f>
        <v>Máquina de lavar roupa. Tipo: tanquinho automático, capacidade mínima de 10 KG, painel mecânico, com 6 programas de lavagem, 127V.  GARANTIA MÍNIMA DE 12 MESES, A CONTAR DA DATA DO RECEBIMENTO DEFINITIVO.</v>
      </c>
      <c r="C31" s="54" t="str">
        <f>IF(PREENCHER!C34="","",PREENCHER!C34)</f>
        <v/>
      </c>
      <c r="D31" s="54" t="str">
        <f>IF(PREENCHER!D34="","",PREENCHER!D34)</f>
        <v/>
      </c>
      <c r="E31" s="55" t="e">
        <f>IF(PREENCHER!#REF!="","",IF(COUNTIF(PREENCHER!$AA34:$AC34,PREENCHER!#REF!)=0,CONCATENATE(PREENCHER!AI34,#REF!),PREENCHER!#REF!))</f>
        <v>#REF!</v>
      </c>
      <c r="F31" s="55" t="str">
        <f>IF(PREENCHER!E34="","",IF(COUNTIF(PREENCHER!$AA34:$AC34,PREENCHER!E34)=0,CONCATENATE(PREENCHER!AJ34,#REF!),PREENCHER!E34))</f>
        <v/>
      </c>
      <c r="G31" s="55" t="e">
        <f>IF(PREENCHER!#REF!="","",IF(COUNTIF(PREENCHER!$AA34:$AC34,PREENCHER!#REF!)=0,CONCATENATE(PREENCHER!AK34,#REF!),PREENCHER!#REF!))</f>
        <v>#REF!</v>
      </c>
      <c r="H31" s="55" t="str">
        <f>IF(PREENCHER!G34="","",IF(COUNTIF(PREENCHER!$AA34:$AC34,PREENCHER!G34)=0,CONCATENATE(PREENCHER!AL34,#REF!),PREENCHER!G34))</f>
        <v/>
      </c>
      <c r="I31" s="55" t="str">
        <f>IF(PREENCHER!H34="","",IF(COUNTIF(PREENCHER!$AA34:$AC34,PREENCHER!H34)=0,CONCATENATE(PREENCHER!AM34,#REF!),PREENCHER!H34))</f>
        <v/>
      </c>
      <c r="J31" s="55" t="e">
        <f>IF(#REF!="","",IF(COUNTIF(PREENCHER!$AA34:$AC34,#REF!)=0,CONCATENATE(PREENCHER!AN34,#REF!),#REF!))</f>
        <v>#REF!</v>
      </c>
      <c r="K31" s="55" t="e">
        <f>IF(PREENCHER!#REF!="","",IF(COUNTIF(PREENCHER!$AA34:$AC34,PREENCHER!#REF!)=0,CONCATENATE(PREENCHER!AO34,#REF!),PREENCHER!#REF!))</f>
        <v>#REF!</v>
      </c>
      <c r="L31" s="55" t="e">
        <f>IF(PREENCHER!#REF!="","",IF(COUNTIF(PREENCHER!$AA34:$AC34,PREENCHER!#REF!)=0,CONCATENATE(PREENCHER!AP34,#REF!),PREENCHER!#REF!))</f>
        <v>#REF!</v>
      </c>
      <c r="M31" s="55" t="e">
        <f>IF(PREENCHER!#REF!="","",IF(COUNTIF(PREENCHER!$AA34:$AC34,PREENCHER!#REF!)=0,CONCATENATE(PREENCHER!AQ34,#REF!),PREENCHER!#REF!))</f>
        <v>#REF!</v>
      </c>
      <c r="N31" s="55" t="e">
        <f>IF(PREENCHER!#REF!="","",IF(COUNTIF(PREENCHER!$AA34:$AC34,PREENCHER!#REF!)=0,CONCATENATE(PREENCHER!AR34,#REF!),PREENCHER!#REF!))</f>
        <v>#REF!</v>
      </c>
      <c r="O31" s="22" t="str">
        <f t="shared" si="0"/>
        <v/>
      </c>
      <c r="P31" s="22" t="str">
        <f t="shared" si="1"/>
        <v/>
      </c>
      <c r="Q31" s="56"/>
      <c r="R31" s="16"/>
      <c r="S31" s="22" t="str">
        <f t="shared" si="2"/>
        <v/>
      </c>
      <c r="T31" s="22" t="str">
        <f t="shared" si="3"/>
        <v/>
      </c>
      <c r="U31" s="57" t="str">
        <f t="shared" si="4"/>
        <v/>
      </c>
    </row>
    <row r="32" spans="1:21" x14ac:dyDescent="0.25">
      <c r="A32" s="54" t="str">
        <f>IF(PREENCHER!A35="","",PREENCHER!A35)</f>
        <v/>
      </c>
      <c r="B32" s="54" t="str">
        <f>IF(PREENCHER!B35="","",PREENCHER!B35)</f>
        <v xml:space="preserve">Forno de bancada elétrico, Inox 46L aço inoxidável, 127V. Características gerais: Especificações: Potência de 2400 W, 3 níveis: 3 Temperatura mínima 50 °C. Temperatura máxima 300 °C. Eficiência energética A. Acessórios incluídos 1 bandeja de migalhas, 1 grelha Peso e dimensões Largura 49 cm Profundidade 49 cm Altura 41.5 cm. GARANTIA MÍNIMA DE 12 MESES, A CONTAR DA DATA DO RECEBIMENTO DEFINITIVO. </v>
      </c>
      <c r="C32" s="54" t="str">
        <f>IF(PREENCHER!C35="","",PREENCHER!C35)</f>
        <v/>
      </c>
      <c r="D32" s="54" t="str">
        <f>IF(PREENCHER!D35="","",PREENCHER!D35)</f>
        <v/>
      </c>
      <c r="E32" s="55" t="e">
        <f>IF(PREENCHER!#REF!="","",IF(COUNTIF(PREENCHER!$AA35:$AC35,PREENCHER!#REF!)=0,CONCATENATE(PREENCHER!AI35,#REF!),PREENCHER!#REF!))</f>
        <v>#REF!</v>
      </c>
      <c r="F32" s="55" t="str">
        <f>IF(PREENCHER!E35="","",IF(COUNTIF(PREENCHER!$AA35:$AC35,PREENCHER!E35)=0,CONCATENATE(PREENCHER!AJ35,#REF!),PREENCHER!E35))</f>
        <v/>
      </c>
      <c r="G32" s="55" t="e">
        <f>IF(PREENCHER!#REF!="","",IF(COUNTIF(PREENCHER!$AA35:$AC35,PREENCHER!#REF!)=0,CONCATENATE(PREENCHER!AK35,#REF!),PREENCHER!#REF!))</f>
        <v>#REF!</v>
      </c>
      <c r="H32" s="55" t="str">
        <f>IF(PREENCHER!G35="","",IF(COUNTIF(PREENCHER!$AA35:$AC35,PREENCHER!G35)=0,CONCATENATE(PREENCHER!AL35,#REF!),PREENCHER!G35))</f>
        <v/>
      </c>
      <c r="I32" s="55" t="str">
        <f>IF(PREENCHER!H35="","",IF(COUNTIF(PREENCHER!$AA35:$AC35,PREENCHER!H35)=0,CONCATENATE(PREENCHER!AM35,#REF!),PREENCHER!H35))</f>
        <v/>
      </c>
      <c r="J32" s="55" t="e">
        <f>IF(#REF!="","",IF(COUNTIF(PREENCHER!$AA35:$AC35,#REF!)=0,CONCATENATE(PREENCHER!AN35,#REF!),#REF!))</f>
        <v>#REF!</v>
      </c>
      <c r="K32" s="55" t="e">
        <f>IF(PREENCHER!#REF!="","",IF(COUNTIF(PREENCHER!$AA35:$AC35,PREENCHER!#REF!)=0,CONCATENATE(PREENCHER!AO35,#REF!),PREENCHER!#REF!))</f>
        <v>#REF!</v>
      </c>
      <c r="L32" s="55" t="e">
        <f>IF(PREENCHER!#REF!="","",IF(COUNTIF(PREENCHER!$AA35:$AC35,PREENCHER!#REF!)=0,CONCATENATE(PREENCHER!AP35,#REF!),PREENCHER!#REF!))</f>
        <v>#REF!</v>
      </c>
      <c r="M32" s="55" t="e">
        <f>IF(PREENCHER!#REF!="","",IF(COUNTIF(PREENCHER!$AA35:$AC35,PREENCHER!#REF!)=0,CONCATENATE(PREENCHER!AQ35,#REF!),PREENCHER!#REF!))</f>
        <v>#REF!</v>
      </c>
      <c r="N32" s="55" t="e">
        <f>IF(PREENCHER!#REF!="","",IF(COUNTIF(PREENCHER!$AA35:$AC35,PREENCHER!#REF!)=0,CONCATENATE(PREENCHER!AR35,#REF!),PREENCHER!#REF!))</f>
        <v>#REF!</v>
      </c>
      <c r="O32" s="22" t="str">
        <f t="shared" si="0"/>
        <v/>
      </c>
      <c r="P32" s="22" t="str">
        <f t="shared" si="1"/>
        <v/>
      </c>
      <c r="Q32" s="56"/>
      <c r="R32" s="16"/>
      <c r="S32" s="22" t="str">
        <f t="shared" si="2"/>
        <v/>
      </c>
      <c r="T32" s="22" t="str">
        <f t="shared" si="3"/>
        <v/>
      </c>
      <c r="U32" s="57" t="str">
        <f t="shared" si="4"/>
        <v/>
      </c>
    </row>
    <row r="33" spans="1:21" x14ac:dyDescent="0.25">
      <c r="A33" s="54" t="str">
        <f>IF(PREENCHER!A36="","",PREENCHER!A36)</f>
        <v/>
      </c>
      <c r="B33" s="54" t="str">
        <f>IF(PREENCHER!B36="","",PREENCHER!B36)</f>
        <v>Freezer vertical, frost free, capacidade total mínima de 228 Litros, 110v, cor branca, porta reversível, painel de controle, congelamento rápido, classificação energética "A". GARANTIA MÍNIMA DE 12 MESES, A CONTAR DA DATA DO RECEBIMENTO DEFINITIVO.</v>
      </c>
      <c r="C33" s="54" t="str">
        <f>IF(PREENCHER!C36="","",PREENCHER!C36)</f>
        <v/>
      </c>
      <c r="D33" s="54" t="str">
        <f>IF(PREENCHER!D36="","",PREENCHER!D36)</f>
        <v/>
      </c>
      <c r="E33" s="55" t="e">
        <f>IF(PREENCHER!#REF!="","",IF(COUNTIF(PREENCHER!$AA36:$AC36,PREENCHER!#REF!)=0,CONCATENATE(PREENCHER!AI36,#REF!),PREENCHER!#REF!))</f>
        <v>#REF!</v>
      </c>
      <c r="F33" s="55" t="str">
        <f>IF(PREENCHER!E36="","",IF(COUNTIF(PREENCHER!$AA36:$AC36,PREENCHER!E36)=0,CONCATENATE(PREENCHER!AJ36,#REF!),PREENCHER!E36))</f>
        <v/>
      </c>
      <c r="G33" s="55" t="e">
        <f>IF(PREENCHER!#REF!="","",IF(COUNTIF(PREENCHER!$AA36:$AC36,PREENCHER!#REF!)=0,CONCATENATE(PREENCHER!AK36,#REF!),PREENCHER!#REF!))</f>
        <v>#REF!</v>
      </c>
      <c r="H33" s="55" t="str">
        <f>IF(PREENCHER!G36="","",IF(COUNTIF(PREENCHER!$AA36:$AC36,PREENCHER!G36)=0,CONCATENATE(PREENCHER!AL36,#REF!),PREENCHER!G36))</f>
        <v/>
      </c>
      <c r="I33" s="55" t="str">
        <f>IF(PREENCHER!H36="","",IF(COUNTIF(PREENCHER!$AA36:$AC36,PREENCHER!H36)=0,CONCATENATE(PREENCHER!AM36,#REF!),PREENCHER!H36))</f>
        <v/>
      </c>
      <c r="J33" s="55" t="e">
        <f>IF(#REF!="","",IF(COUNTIF(PREENCHER!$AA36:$AC36,#REF!)=0,CONCATENATE(PREENCHER!AN36,#REF!),#REF!))</f>
        <v>#REF!</v>
      </c>
      <c r="K33" s="55" t="e">
        <f>IF(PREENCHER!#REF!="","",IF(COUNTIF(PREENCHER!$AA36:$AC36,PREENCHER!#REF!)=0,CONCATENATE(PREENCHER!AO36,#REF!),PREENCHER!#REF!))</f>
        <v>#REF!</v>
      </c>
      <c r="L33" s="55" t="e">
        <f>IF(PREENCHER!#REF!="","",IF(COUNTIF(PREENCHER!$AA36:$AC36,PREENCHER!#REF!)=0,CONCATENATE(PREENCHER!AP36,#REF!),PREENCHER!#REF!))</f>
        <v>#REF!</v>
      </c>
      <c r="M33" s="55" t="e">
        <f>IF(PREENCHER!#REF!="","",IF(COUNTIF(PREENCHER!$AA36:$AC36,PREENCHER!#REF!)=0,CONCATENATE(PREENCHER!AQ36,#REF!),PREENCHER!#REF!))</f>
        <v>#REF!</v>
      </c>
      <c r="N33" s="55" t="e">
        <f>IF(PREENCHER!#REF!="","",IF(COUNTIF(PREENCHER!$AA36:$AC36,PREENCHER!#REF!)=0,CONCATENATE(PREENCHER!AR36,#REF!),PREENCHER!#REF!))</f>
        <v>#REF!</v>
      </c>
      <c r="O33" s="22" t="str">
        <f t="shared" si="0"/>
        <v/>
      </c>
      <c r="P33" s="22" t="str">
        <f t="shared" si="1"/>
        <v/>
      </c>
      <c r="Q33" s="56"/>
      <c r="R33" s="16"/>
      <c r="S33" s="22" t="str">
        <f t="shared" si="2"/>
        <v/>
      </c>
      <c r="T33" s="22" t="str">
        <f t="shared" si="3"/>
        <v/>
      </c>
      <c r="U33" s="57" t="str">
        <f t="shared" si="4"/>
        <v/>
      </c>
    </row>
    <row r="34" spans="1:21" x14ac:dyDescent="0.25">
      <c r="A34" s="54" t="str">
        <f>IF(PREENCHER!A37="","",PREENCHER!A37)</f>
        <v/>
      </c>
      <c r="B34" s="54" t="str">
        <f>IF(PREENCHER!B37="","",PREENCHER!B37)</f>
        <v>Máquina de lavar roupa. Tipo: tanquinho automático, capacidade mínima de 10 KG, painel mecânico, com 6 programas de lavagem, 127V.  GARANTIA MÍNIMA DE 12 MESES, A CONTAR DA DATA DO RECEBIMENTO DEFINITIVO.</v>
      </c>
      <c r="C34" s="54" t="str">
        <f>IF(PREENCHER!C37="","",PREENCHER!C37)</f>
        <v/>
      </c>
      <c r="D34" s="54" t="str">
        <f>IF(PREENCHER!D37="","",PREENCHER!D37)</f>
        <v/>
      </c>
      <c r="E34" s="55" t="e">
        <f>IF(PREENCHER!#REF!="","",IF(COUNTIF(PREENCHER!$AA37:$AC37,PREENCHER!#REF!)=0,CONCATENATE(PREENCHER!AI37,#REF!),PREENCHER!#REF!))</f>
        <v>#REF!</v>
      </c>
      <c r="F34" s="55" t="str">
        <f>IF(PREENCHER!E37="","",IF(COUNTIF(PREENCHER!$AA37:$AC37,PREENCHER!E37)=0,CONCATENATE(PREENCHER!AJ37,#REF!),PREENCHER!E37))</f>
        <v/>
      </c>
      <c r="G34" s="55" t="e">
        <f>IF(PREENCHER!#REF!="","",IF(COUNTIF(PREENCHER!$AA37:$AC37,PREENCHER!#REF!)=0,CONCATENATE(PREENCHER!AK37,#REF!),PREENCHER!#REF!))</f>
        <v>#REF!</v>
      </c>
      <c r="H34" s="55" t="str">
        <f>IF(PREENCHER!G37="","",IF(COUNTIF(PREENCHER!$AA37:$AC37,PREENCHER!G37)=0,CONCATENATE(PREENCHER!AL37,#REF!),PREENCHER!G37))</f>
        <v/>
      </c>
      <c r="I34" s="55" t="str">
        <f>IF(PREENCHER!H37="","",IF(COUNTIF(PREENCHER!$AA37:$AC37,PREENCHER!H37)=0,CONCATENATE(PREENCHER!AM37,#REF!),PREENCHER!H37))</f>
        <v/>
      </c>
      <c r="J34" s="55" t="e">
        <f>IF(#REF!="","",IF(COUNTIF(PREENCHER!$AA37:$AC37,#REF!)=0,CONCATENATE(PREENCHER!AN37,#REF!),#REF!))</f>
        <v>#REF!</v>
      </c>
      <c r="K34" s="55" t="e">
        <f>IF(PREENCHER!#REF!="","",IF(COUNTIF(PREENCHER!$AA37:$AC37,PREENCHER!#REF!)=0,CONCATENATE(PREENCHER!AO37,#REF!),PREENCHER!#REF!))</f>
        <v>#REF!</v>
      </c>
      <c r="L34" s="55" t="e">
        <f>IF(PREENCHER!#REF!="","",IF(COUNTIF(PREENCHER!$AA37:$AC37,PREENCHER!#REF!)=0,CONCATENATE(PREENCHER!AP37,#REF!),PREENCHER!#REF!))</f>
        <v>#REF!</v>
      </c>
      <c r="M34" s="55" t="e">
        <f>IF(PREENCHER!#REF!="","",IF(COUNTIF(PREENCHER!$AA37:$AC37,PREENCHER!#REF!)=0,CONCATENATE(PREENCHER!AQ37,#REF!),PREENCHER!#REF!))</f>
        <v>#REF!</v>
      </c>
      <c r="N34" s="55" t="e">
        <f>IF(PREENCHER!#REF!="","",IF(COUNTIF(PREENCHER!$AA37:$AC37,PREENCHER!#REF!)=0,CONCATENATE(PREENCHER!AR37,#REF!),PREENCHER!#REF!))</f>
        <v>#REF!</v>
      </c>
      <c r="O34" s="22" t="str">
        <f t="shared" si="0"/>
        <v/>
      </c>
      <c r="P34" s="22" t="str">
        <f t="shared" si="1"/>
        <v/>
      </c>
      <c r="Q34" s="56"/>
      <c r="R34" s="16"/>
      <c r="S34" s="22" t="str">
        <f t="shared" si="2"/>
        <v/>
      </c>
      <c r="T34" s="22" t="str">
        <f t="shared" si="3"/>
        <v/>
      </c>
      <c r="U34" s="57" t="str">
        <f t="shared" si="4"/>
        <v/>
      </c>
    </row>
    <row r="35" spans="1:21" x14ac:dyDescent="0.25">
      <c r="A35" s="54" t="str">
        <f>IF(PREENCHER!A38="","",PREENCHER!A38)</f>
        <v/>
      </c>
      <c r="B35" s="54" t="str">
        <f>IF(PREENCHER!B38="","",PREENCHER!B38)</f>
        <v xml:space="preserve">Forno de bancada elétrico, Inox 46L aço inoxidável, 127V. Características gerais: Especificações: Potência de 2400 W, 3 níveis: 3 Temperatura mínima 50 °C. Temperatura máxima 300 °C. Eficiência energética A. Acessórios incluídos 1 bandeja de migalhas, 1 grelha Peso e dimensões Largura 49 cm Profundidade 49 cm Altura 41.5 cm. GARANTIA MÍNIMA DE 12 MESES, A CONTAR DA DATA DO RECEBIMENTO DEFINITIVO. </v>
      </c>
      <c r="C35" s="54" t="str">
        <f>IF(PREENCHER!C38="","",PREENCHER!C38)</f>
        <v/>
      </c>
      <c r="D35" s="54" t="str">
        <f>IF(PREENCHER!D38="","",PREENCHER!D38)</f>
        <v/>
      </c>
      <c r="E35" s="55" t="e">
        <f>IF(PREENCHER!#REF!="","",IF(COUNTIF(PREENCHER!$AA38:$AC38,PREENCHER!#REF!)=0,CONCATENATE(PREENCHER!AI38,#REF!),PREENCHER!#REF!))</f>
        <v>#REF!</v>
      </c>
      <c r="F35" s="55" t="str">
        <f>IF(PREENCHER!E38="","",IF(COUNTIF(PREENCHER!$AA38:$AC38,PREENCHER!E38)=0,CONCATENATE(PREENCHER!AJ38,#REF!),PREENCHER!E38))</f>
        <v/>
      </c>
      <c r="G35" s="55" t="e">
        <f>IF(PREENCHER!#REF!="","",IF(COUNTIF(PREENCHER!$AA38:$AC38,PREENCHER!#REF!)=0,CONCATENATE(PREENCHER!AK38,#REF!),PREENCHER!#REF!))</f>
        <v>#REF!</v>
      </c>
      <c r="H35" s="55" t="str">
        <f>IF(PREENCHER!G38="","",IF(COUNTIF(PREENCHER!$AA38:$AC38,PREENCHER!G38)=0,CONCATENATE(PREENCHER!AL38,#REF!),PREENCHER!G38))</f>
        <v/>
      </c>
      <c r="I35" s="55" t="str">
        <f>IF(PREENCHER!H38="","",IF(COUNTIF(PREENCHER!$AA38:$AC38,PREENCHER!H38)=0,CONCATENATE(PREENCHER!AM38,#REF!),PREENCHER!H38))</f>
        <v/>
      </c>
      <c r="J35" s="55" t="e">
        <f>IF(#REF!="","",IF(COUNTIF(PREENCHER!$AA38:$AC38,#REF!)=0,CONCATENATE(PREENCHER!AN38,#REF!),#REF!))</f>
        <v>#REF!</v>
      </c>
      <c r="K35" s="55" t="e">
        <f>IF(PREENCHER!#REF!="","",IF(COUNTIF(PREENCHER!$AA38:$AC38,PREENCHER!#REF!)=0,CONCATENATE(PREENCHER!AO38,#REF!),PREENCHER!#REF!))</f>
        <v>#REF!</v>
      </c>
      <c r="L35" s="55" t="e">
        <f>IF(PREENCHER!#REF!="","",IF(COUNTIF(PREENCHER!$AA38:$AC38,PREENCHER!#REF!)=0,CONCATENATE(PREENCHER!AP38,#REF!),PREENCHER!#REF!))</f>
        <v>#REF!</v>
      </c>
      <c r="M35" s="55" t="e">
        <f>IF(PREENCHER!#REF!="","",IF(COUNTIF(PREENCHER!$AA38:$AC38,PREENCHER!#REF!)=0,CONCATENATE(PREENCHER!AQ38,#REF!),PREENCHER!#REF!))</f>
        <v>#REF!</v>
      </c>
      <c r="N35" s="55" t="e">
        <f>IF(PREENCHER!#REF!="","",IF(COUNTIF(PREENCHER!$AA38:$AC38,PREENCHER!#REF!)=0,CONCATENATE(PREENCHER!AR38,#REF!),PREENCHER!#REF!))</f>
        <v>#REF!</v>
      </c>
      <c r="O35" s="22" t="str">
        <f t="shared" si="0"/>
        <v/>
      </c>
      <c r="P35" s="22" t="str">
        <f t="shared" si="1"/>
        <v/>
      </c>
      <c r="Q35" s="56"/>
      <c r="R35" s="16"/>
      <c r="S35" s="22" t="str">
        <f t="shared" si="2"/>
        <v/>
      </c>
      <c r="T35" s="22" t="str">
        <f t="shared" si="3"/>
        <v/>
      </c>
      <c r="U35" s="57" t="str">
        <f t="shared" si="4"/>
        <v/>
      </c>
    </row>
    <row r="36" spans="1:21" x14ac:dyDescent="0.25">
      <c r="A36" s="54" t="str">
        <f>IF(PREENCHER!A39="","",PREENCHER!A39)</f>
        <v/>
      </c>
      <c r="B36" s="54" t="str">
        <f>IF(PREENCHER!B39="","",PREENCHER!B39)</f>
        <v>Freezer vertical, frost free, capacidade total mínima de 228 Litros, 110v, cor branca, porta reversível, painel de controle, congelamento rápido, classificação energética "A". GARANTIA MÍNIMA DE 12 MESES, A CONTAR DA DATA DO RECEBIMENTO DEFINITIVO.</v>
      </c>
      <c r="C36" s="54" t="str">
        <f>IF(PREENCHER!C39="","",PREENCHER!C39)</f>
        <v/>
      </c>
      <c r="D36" s="54" t="str">
        <f>IF(PREENCHER!D39="","",PREENCHER!D39)</f>
        <v/>
      </c>
      <c r="E36" s="55" t="e">
        <f>IF(PREENCHER!#REF!="","",IF(COUNTIF(PREENCHER!$AA39:$AC39,PREENCHER!#REF!)=0,CONCATENATE(PREENCHER!AI39,#REF!),PREENCHER!#REF!))</f>
        <v>#REF!</v>
      </c>
      <c r="F36" s="55" t="str">
        <f>IF(PREENCHER!E39="","",IF(COUNTIF(PREENCHER!$AA39:$AC39,PREENCHER!E39)=0,CONCATENATE(PREENCHER!AJ39,#REF!),PREENCHER!E39))</f>
        <v/>
      </c>
      <c r="G36" s="55" t="e">
        <f>IF(PREENCHER!#REF!="","",IF(COUNTIF(PREENCHER!$AA39:$AC39,PREENCHER!#REF!)=0,CONCATENATE(PREENCHER!AK39,#REF!),PREENCHER!#REF!))</f>
        <v>#REF!</v>
      </c>
      <c r="H36" s="55" t="str">
        <f>IF(PREENCHER!G39="","",IF(COUNTIF(PREENCHER!$AA39:$AC39,PREENCHER!G39)=0,CONCATENATE(PREENCHER!AL39,#REF!),PREENCHER!G39))</f>
        <v/>
      </c>
      <c r="I36" s="55" t="str">
        <f>IF(PREENCHER!H39="","",IF(COUNTIF(PREENCHER!$AA39:$AC39,PREENCHER!H39)=0,CONCATENATE(PREENCHER!AM39,#REF!),PREENCHER!H39))</f>
        <v/>
      </c>
      <c r="J36" s="55" t="e">
        <f>IF(#REF!="","",IF(COUNTIF(PREENCHER!$AA39:$AC39,#REF!)=0,CONCATENATE(PREENCHER!AN39,#REF!),#REF!))</f>
        <v>#REF!</v>
      </c>
      <c r="K36" s="55" t="e">
        <f>IF(PREENCHER!#REF!="","",IF(COUNTIF(PREENCHER!$AA39:$AC39,PREENCHER!#REF!)=0,CONCATENATE(PREENCHER!AO39,#REF!),PREENCHER!#REF!))</f>
        <v>#REF!</v>
      </c>
      <c r="L36" s="55" t="e">
        <f>IF(PREENCHER!#REF!="","",IF(COUNTIF(PREENCHER!$AA39:$AC39,PREENCHER!#REF!)=0,CONCATENATE(PREENCHER!AP39,#REF!),PREENCHER!#REF!))</f>
        <v>#REF!</v>
      </c>
      <c r="M36" s="55" t="e">
        <f>IF(PREENCHER!#REF!="","",IF(COUNTIF(PREENCHER!$AA39:$AC39,PREENCHER!#REF!)=0,CONCATENATE(PREENCHER!AQ39,#REF!),PREENCHER!#REF!))</f>
        <v>#REF!</v>
      </c>
      <c r="N36" s="55" t="e">
        <f>IF(PREENCHER!#REF!="","",IF(COUNTIF(PREENCHER!$AA39:$AC39,PREENCHER!#REF!)=0,CONCATENATE(PREENCHER!AR39,#REF!),PREENCHER!#REF!))</f>
        <v>#REF!</v>
      </c>
      <c r="O36" s="22" t="str">
        <f t="shared" si="0"/>
        <v/>
      </c>
      <c r="P36" s="22" t="str">
        <f t="shared" si="1"/>
        <v/>
      </c>
      <c r="Q36" s="56"/>
      <c r="R36" s="16"/>
      <c r="S36" s="22" t="str">
        <f t="shared" si="2"/>
        <v/>
      </c>
      <c r="T36" s="22" t="str">
        <f t="shared" si="3"/>
        <v/>
      </c>
      <c r="U36" s="57" t="str">
        <f t="shared" si="4"/>
        <v/>
      </c>
    </row>
    <row r="37" spans="1:21" x14ac:dyDescent="0.25">
      <c r="A37" s="54" t="str">
        <f>IF(PREENCHER!A40="","",PREENCHER!A40)</f>
        <v/>
      </c>
      <c r="B37" s="54" t="str">
        <f>IF(PREENCHER!B40="","",PREENCHER!B40)</f>
        <v>Máquina de lavar roupa. Tipo: tanquinho automático, capacidade mínima de 10 KG, painel mecânico, com 6 programas de lavagem, 127V.  GARANTIA MÍNIMA DE 12 MESES, A CONTAR DA DATA DO RECEBIMENTO DEFINITIVO.</v>
      </c>
      <c r="C37" s="54" t="str">
        <f>IF(PREENCHER!C40="","",PREENCHER!C40)</f>
        <v/>
      </c>
      <c r="D37" s="54" t="str">
        <f>IF(PREENCHER!D40="","",PREENCHER!D40)</f>
        <v/>
      </c>
      <c r="E37" s="55" t="e">
        <f>IF(PREENCHER!#REF!="","",IF(COUNTIF(PREENCHER!$AA40:$AC40,PREENCHER!#REF!)=0,CONCATENATE(PREENCHER!AI40,#REF!),PREENCHER!#REF!))</f>
        <v>#REF!</v>
      </c>
      <c r="F37" s="55" t="str">
        <f>IF(PREENCHER!E40="","",IF(COUNTIF(PREENCHER!$AA40:$AC40,PREENCHER!E40)=0,CONCATENATE(PREENCHER!AJ40,#REF!),PREENCHER!E40))</f>
        <v/>
      </c>
      <c r="G37" s="55" t="e">
        <f>IF(PREENCHER!#REF!="","",IF(COUNTIF(PREENCHER!$AA40:$AC40,PREENCHER!#REF!)=0,CONCATENATE(PREENCHER!AK40,#REF!),PREENCHER!#REF!))</f>
        <v>#REF!</v>
      </c>
      <c r="H37" s="55" t="str">
        <f>IF(PREENCHER!G40="","",IF(COUNTIF(PREENCHER!$AA40:$AC40,PREENCHER!G40)=0,CONCATENATE(PREENCHER!AL40,#REF!),PREENCHER!G40))</f>
        <v/>
      </c>
      <c r="I37" s="55" t="str">
        <f>IF(PREENCHER!H40="","",IF(COUNTIF(PREENCHER!$AA40:$AC40,PREENCHER!H40)=0,CONCATENATE(PREENCHER!AM40,#REF!),PREENCHER!H40))</f>
        <v/>
      </c>
      <c r="J37" s="55" t="e">
        <f>IF(#REF!="","",IF(COUNTIF(PREENCHER!$AA40:$AC40,#REF!)=0,CONCATENATE(PREENCHER!AN40,#REF!),#REF!))</f>
        <v>#REF!</v>
      </c>
      <c r="K37" s="55" t="e">
        <f>IF(PREENCHER!#REF!="","",IF(COUNTIF(PREENCHER!$AA40:$AC40,PREENCHER!#REF!)=0,CONCATENATE(PREENCHER!AO40,#REF!),PREENCHER!#REF!))</f>
        <v>#REF!</v>
      </c>
      <c r="L37" s="55" t="e">
        <f>IF(PREENCHER!#REF!="","",IF(COUNTIF(PREENCHER!$AA40:$AC40,PREENCHER!#REF!)=0,CONCATENATE(PREENCHER!AP40,#REF!),PREENCHER!#REF!))</f>
        <v>#REF!</v>
      </c>
      <c r="M37" s="55" t="e">
        <f>IF(PREENCHER!#REF!="","",IF(COUNTIF(PREENCHER!$AA40:$AC40,PREENCHER!#REF!)=0,CONCATENATE(PREENCHER!AQ40,#REF!),PREENCHER!#REF!))</f>
        <v>#REF!</v>
      </c>
      <c r="N37" s="55" t="e">
        <f>IF(PREENCHER!#REF!="","",IF(COUNTIF(PREENCHER!$AA40:$AC40,PREENCHER!#REF!)=0,CONCATENATE(PREENCHER!AR40,#REF!),PREENCHER!#REF!))</f>
        <v>#REF!</v>
      </c>
      <c r="O37" s="22" t="str">
        <f t="shared" si="0"/>
        <v/>
      </c>
      <c r="P37" s="22" t="str">
        <f t="shared" si="1"/>
        <v/>
      </c>
      <c r="Q37" s="56"/>
      <c r="R37" s="16"/>
      <c r="S37" s="22" t="str">
        <f t="shared" si="2"/>
        <v/>
      </c>
      <c r="T37" s="22" t="str">
        <f t="shared" si="3"/>
        <v/>
      </c>
      <c r="U37" s="57" t="str">
        <f t="shared" si="4"/>
        <v/>
      </c>
    </row>
    <row r="38" spans="1:21" x14ac:dyDescent="0.25">
      <c r="A38" s="54" t="str">
        <f>IF(PREENCHER!A41="","",PREENCHER!A41)</f>
        <v/>
      </c>
      <c r="B38" s="54" t="str">
        <f>IF(PREENCHER!B41="","",PREENCHER!B41)</f>
        <v xml:space="preserve">Forno de bancada elétrico, Inox 46L aço inoxidável, 127V. Características gerais: Especificações: Potência de 2400 W, 3 níveis: 3 Temperatura mínima 50 °C. Temperatura máxima 300 °C. Eficiência energética A. Acessórios incluídos 1 bandeja de migalhas, 1 grelha Peso e dimensões Largura 49 cm Profundidade 49 cm Altura 41.5 cm. GARANTIA MÍNIMA DE 12 MESES, A CONTAR DA DATA DO RECEBIMENTO DEFINITIVO. </v>
      </c>
      <c r="C38" s="54" t="str">
        <f>IF(PREENCHER!C41="","",PREENCHER!C41)</f>
        <v/>
      </c>
      <c r="D38" s="54" t="str">
        <f>IF(PREENCHER!D41="","",PREENCHER!D41)</f>
        <v/>
      </c>
      <c r="E38" s="55" t="e">
        <f>IF(PREENCHER!#REF!="","",IF(COUNTIF(PREENCHER!$AA41:$AC41,PREENCHER!#REF!)=0,CONCATENATE(PREENCHER!AI41,#REF!),PREENCHER!#REF!))</f>
        <v>#REF!</v>
      </c>
      <c r="F38" s="55" t="str">
        <f>IF(PREENCHER!E41="","",IF(COUNTIF(PREENCHER!$AA41:$AC41,PREENCHER!E41)=0,CONCATENATE(PREENCHER!AJ41,#REF!),PREENCHER!E41))</f>
        <v/>
      </c>
      <c r="G38" s="55" t="e">
        <f>IF(PREENCHER!#REF!="","",IF(COUNTIF(PREENCHER!$AA41:$AC41,PREENCHER!#REF!)=0,CONCATENATE(PREENCHER!AK41,#REF!),PREENCHER!#REF!))</f>
        <v>#REF!</v>
      </c>
      <c r="H38" s="55" t="str">
        <f>IF(PREENCHER!G41="","",IF(COUNTIF(PREENCHER!$AA41:$AC41,PREENCHER!G41)=0,CONCATENATE(PREENCHER!AL41,#REF!),PREENCHER!G41))</f>
        <v/>
      </c>
      <c r="I38" s="55" t="str">
        <f>IF(PREENCHER!H41="","",IF(COUNTIF(PREENCHER!$AA41:$AC41,PREENCHER!H41)=0,CONCATENATE(PREENCHER!AM41,#REF!),PREENCHER!H41))</f>
        <v/>
      </c>
      <c r="J38" s="55" t="e">
        <f>IF(#REF!="","",IF(COUNTIF(PREENCHER!$AA41:$AC41,#REF!)=0,CONCATENATE(PREENCHER!AN41,#REF!),#REF!))</f>
        <v>#REF!</v>
      </c>
      <c r="K38" s="55" t="e">
        <f>IF(PREENCHER!#REF!="","",IF(COUNTIF(PREENCHER!$AA41:$AC41,PREENCHER!#REF!)=0,CONCATENATE(PREENCHER!AO41,#REF!),PREENCHER!#REF!))</f>
        <v>#REF!</v>
      </c>
      <c r="L38" s="55" t="e">
        <f>IF(PREENCHER!#REF!="","",IF(COUNTIF(PREENCHER!$AA41:$AC41,PREENCHER!#REF!)=0,CONCATENATE(PREENCHER!AP41,#REF!),PREENCHER!#REF!))</f>
        <v>#REF!</v>
      </c>
      <c r="M38" s="55" t="e">
        <f>IF(PREENCHER!#REF!="","",IF(COUNTIF(PREENCHER!$AA41:$AC41,PREENCHER!#REF!)=0,CONCATENATE(PREENCHER!AQ41,#REF!),PREENCHER!#REF!))</f>
        <v>#REF!</v>
      </c>
      <c r="N38" s="55" t="e">
        <f>IF(PREENCHER!#REF!="","",IF(COUNTIF(PREENCHER!$AA41:$AC41,PREENCHER!#REF!)=0,CONCATENATE(PREENCHER!AR41,#REF!),PREENCHER!#REF!))</f>
        <v>#REF!</v>
      </c>
      <c r="O38" s="22" t="str">
        <f t="shared" si="0"/>
        <v/>
      </c>
      <c r="P38" s="22" t="str">
        <f t="shared" si="1"/>
        <v/>
      </c>
      <c r="Q38" s="56"/>
      <c r="R38" s="16"/>
      <c r="S38" s="22" t="str">
        <f t="shared" si="2"/>
        <v/>
      </c>
      <c r="T38" s="22" t="str">
        <f t="shared" si="3"/>
        <v/>
      </c>
      <c r="U38" s="57" t="str">
        <f t="shared" si="4"/>
        <v/>
      </c>
    </row>
    <row r="39" spans="1:21" x14ac:dyDescent="0.25">
      <c r="A39" s="54" t="str">
        <f>IF(PREENCHER!A42="","",PREENCHER!A42)</f>
        <v/>
      </c>
      <c r="B39" s="54" t="str">
        <f>IF(PREENCHER!B42="","",PREENCHER!B42)</f>
        <v>Freezer vertical, frost free, capacidade total mínima de 228 Litros, 110v, cor branca, porta reversível, painel de controle, congelamento rápido, classificação energética "A". GARANTIA MÍNIMA DE 12 MESES, A CONTAR DA DATA DO RECEBIMENTO DEFINITIVO.</v>
      </c>
      <c r="C39" s="54" t="str">
        <f>IF(PREENCHER!C42="","",PREENCHER!C42)</f>
        <v/>
      </c>
      <c r="D39" s="54" t="str">
        <f>IF(PREENCHER!D42="","",PREENCHER!D42)</f>
        <v/>
      </c>
      <c r="E39" s="55" t="e">
        <f>IF(PREENCHER!#REF!="","",IF(COUNTIF(PREENCHER!$AA42:$AC42,PREENCHER!#REF!)=0,CONCATENATE(PREENCHER!AI42,#REF!),PREENCHER!#REF!))</f>
        <v>#REF!</v>
      </c>
      <c r="F39" s="55" t="str">
        <f>IF(PREENCHER!E42="","",IF(COUNTIF(PREENCHER!$AA42:$AC42,PREENCHER!E42)=0,CONCATENATE(PREENCHER!AJ42,#REF!),PREENCHER!E42))</f>
        <v/>
      </c>
      <c r="G39" s="55" t="e">
        <f>IF(PREENCHER!#REF!="","",IF(COUNTIF(PREENCHER!$AA42:$AC42,PREENCHER!#REF!)=0,CONCATENATE(PREENCHER!AK42,#REF!),PREENCHER!#REF!))</f>
        <v>#REF!</v>
      </c>
      <c r="H39" s="55" t="str">
        <f>IF(PREENCHER!G42="","",IF(COUNTIF(PREENCHER!$AA42:$AC42,PREENCHER!G42)=0,CONCATENATE(PREENCHER!AL42,#REF!),PREENCHER!G42))</f>
        <v/>
      </c>
      <c r="I39" s="55" t="str">
        <f>IF(PREENCHER!H42="","",IF(COUNTIF(PREENCHER!$AA42:$AC42,PREENCHER!H42)=0,CONCATENATE(PREENCHER!AM42,#REF!),PREENCHER!H42))</f>
        <v/>
      </c>
      <c r="J39" s="55" t="e">
        <f>IF(#REF!="","",IF(COUNTIF(PREENCHER!$AA42:$AC42,#REF!)=0,CONCATENATE(PREENCHER!AN42,#REF!),#REF!))</f>
        <v>#REF!</v>
      </c>
      <c r="K39" s="55" t="e">
        <f>IF(PREENCHER!#REF!="","",IF(COUNTIF(PREENCHER!$AA42:$AC42,PREENCHER!#REF!)=0,CONCATENATE(PREENCHER!AO42,#REF!),PREENCHER!#REF!))</f>
        <v>#REF!</v>
      </c>
      <c r="L39" s="55" t="e">
        <f>IF(PREENCHER!#REF!="","",IF(COUNTIF(PREENCHER!$AA42:$AC42,PREENCHER!#REF!)=0,CONCATENATE(PREENCHER!AP42,#REF!),PREENCHER!#REF!))</f>
        <v>#REF!</v>
      </c>
      <c r="M39" s="55" t="e">
        <f>IF(PREENCHER!#REF!="","",IF(COUNTIF(PREENCHER!$AA42:$AC42,PREENCHER!#REF!)=0,CONCATENATE(PREENCHER!AQ42,#REF!),PREENCHER!#REF!))</f>
        <v>#REF!</v>
      </c>
      <c r="N39" s="55" t="e">
        <f>IF(PREENCHER!#REF!="","",IF(COUNTIF(PREENCHER!$AA42:$AC42,PREENCHER!#REF!)=0,CONCATENATE(PREENCHER!AR42,#REF!),PREENCHER!#REF!))</f>
        <v>#REF!</v>
      </c>
      <c r="O39" s="22" t="str">
        <f t="shared" si="0"/>
        <v/>
      </c>
      <c r="P39" s="22" t="str">
        <f t="shared" si="1"/>
        <v/>
      </c>
      <c r="Q39" s="56"/>
      <c r="R39" s="16"/>
      <c r="S39" s="22" t="str">
        <f t="shared" si="2"/>
        <v/>
      </c>
      <c r="T39" s="22" t="str">
        <f t="shared" si="3"/>
        <v/>
      </c>
      <c r="U39" s="57" t="str">
        <f t="shared" si="4"/>
        <v/>
      </c>
    </row>
    <row r="40" spans="1:21" x14ac:dyDescent="0.25">
      <c r="A40" s="54" t="str">
        <f>IF(PREENCHER!A43="","",PREENCHER!A43)</f>
        <v/>
      </c>
      <c r="B40" s="54" t="str">
        <f>IF(PREENCHER!B43="","",PREENCHER!B43)</f>
        <v>Máquina de lavar roupa. Tipo: tanquinho automático, capacidade mínima de 10 KG, painel mecânico, com 6 programas de lavagem, 127V.  GARANTIA MÍNIMA DE 12 MESES, A CONTAR DA DATA DO RECEBIMENTO DEFINITIVO.</v>
      </c>
      <c r="C40" s="54" t="str">
        <f>IF(PREENCHER!C43="","",PREENCHER!C43)</f>
        <v/>
      </c>
      <c r="D40" s="54" t="str">
        <f>IF(PREENCHER!D43="","",PREENCHER!D43)</f>
        <v/>
      </c>
      <c r="E40" s="55" t="e">
        <f>IF(PREENCHER!#REF!="","",IF(COUNTIF(PREENCHER!$AA43:$AC43,PREENCHER!#REF!)=0,CONCATENATE(PREENCHER!AI43,#REF!),PREENCHER!#REF!))</f>
        <v>#REF!</v>
      </c>
      <c r="F40" s="55" t="str">
        <f>IF(PREENCHER!E43="","",IF(COUNTIF(PREENCHER!$AA43:$AC43,PREENCHER!E43)=0,CONCATENATE(PREENCHER!AJ43,#REF!),PREENCHER!E43))</f>
        <v/>
      </c>
      <c r="G40" s="55" t="e">
        <f>IF(PREENCHER!#REF!="","",IF(COUNTIF(PREENCHER!$AA43:$AC43,PREENCHER!#REF!)=0,CONCATENATE(PREENCHER!AK43,#REF!),PREENCHER!#REF!))</f>
        <v>#REF!</v>
      </c>
      <c r="H40" s="55" t="str">
        <f>IF(PREENCHER!G43="","",IF(COUNTIF(PREENCHER!$AA43:$AC43,PREENCHER!G43)=0,CONCATENATE(PREENCHER!AL43,#REF!),PREENCHER!G43))</f>
        <v/>
      </c>
      <c r="I40" s="55" t="str">
        <f>IF(PREENCHER!H43="","",IF(COUNTIF(PREENCHER!$AA43:$AC43,PREENCHER!H43)=0,CONCATENATE(PREENCHER!AM43,#REF!),PREENCHER!H43))</f>
        <v/>
      </c>
      <c r="J40" s="55" t="e">
        <f>IF(#REF!="","",IF(COUNTIF(PREENCHER!$AA43:$AC43,#REF!)=0,CONCATENATE(PREENCHER!AN43,#REF!),#REF!))</f>
        <v>#REF!</v>
      </c>
      <c r="K40" s="55" t="e">
        <f>IF(PREENCHER!#REF!="","",IF(COUNTIF(PREENCHER!$AA43:$AC43,PREENCHER!#REF!)=0,CONCATENATE(PREENCHER!AO43,#REF!),PREENCHER!#REF!))</f>
        <v>#REF!</v>
      </c>
      <c r="L40" s="55" t="e">
        <f>IF(PREENCHER!#REF!="","",IF(COUNTIF(PREENCHER!$AA43:$AC43,PREENCHER!#REF!)=0,CONCATENATE(PREENCHER!AP43,#REF!),PREENCHER!#REF!))</f>
        <v>#REF!</v>
      </c>
      <c r="M40" s="55" t="e">
        <f>IF(PREENCHER!#REF!="","",IF(COUNTIF(PREENCHER!$AA43:$AC43,PREENCHER!#REF!)=0,CONCATENATE(PREENCHER!AQ43,#REF!),PREENCHER!#REF!))</f>
        <v>#REF!</v>
      </c>
      <c r="N40" s="55" t="e">
        <f>IF(PREENCHER!#REF!="","",IF(COUNTIF(PREENCHER!$AA43:$AC43,PREENCHER!#REF!)=0,CONCATENATE(PREENCHER!AR43,#REF!),PREENCHER!#REF!))</f>
        <v>#REF!</v>
      </c>
      <c r="O40" s="22" t="str">
        <f t="shared" ref="O40:O67" si="5">IF(ISERROR(ROUND(AVERAGE(E40:N40),2)),"",ROUND(AVERAGE(E40:N40),2))</f>
        <v/>
      </c>
      <c r="P40" s="22" t="str">
        <f t="shared" ref="P40:P67" si="6">IF(ISERROR(ROUND(O40*D40,2)),"",ROUND(O40*D40,2))</f>
        <v/>
      </c>
      <c r="Q40" s="56"/>
      <c r="R40" s="16"/>
      <c r="S40" s="22" t="str">
        <f t="shared" ref="S40:S67" si="7">IF(ISERROR(MEDIAN(E40:N40)),"",MEDIAN(E40:N40))</f>
        <v/>
      </c>
      <c r="T40" s="22" t="str">
        <f t="shared" ref="T40:T67" si="8">IF(ISERROR(STDEV(E40:N40)),"",STDEV(E40:N40))</f>
        <v/>
      </c>
      <c r="U40" s="57" t="str">
        <f t="shared" ref="U40:U67" si="9">IF(ISERROR(T40/O40),"",T40/O40)</f>
        <v/>
      </c>
    </row>
    <row r="41" spans="1:21" x14ac:dyDescent="0.25">
      <c r="A41" s="54" t="str">
        <f>IF(PREENCHER!A44="","",PREENCHER!A44)</f>
        <v/>
      </c>
      <c r="B41" s="54" t="str">
        <f>IF(PREENCHER!B44="","",PREENCHER!B44)</f>
        <v xml:space="preserve">Forno de bancada elétrico, Inox 46L aço inoxidável, 127V. Características gerais: Especificações: Potência de 2400 W, 3 níveis: 3 Temperatura mínima 50 °C. Temperatura máxima 300 °C. Eficiência energética A. Acessórios incluídos 1 bandeja de migalhas, 1 grelha Peso e dimensões Largura 49 cm Profundidade 49 cm Altura 41.5 cm. GARANTIA MÍNIMA DE 12 MESES, A CONTAR DA DATA DO RECEBIMENTO DEFINITIVO. </v>
      </c>
      <c r="C41" s="54" t="str">
        <f>IF(PREENCHER!C44="","",PREENCHER!C44)</f>
        <v/>
      </c>
      <c r="D41" s="54" t="str">
        <f>IF(PREENCHER!D44="","",PREENCHER!D44)</f>
        <v/>
      </c>
      <c r="E41" s="55" t="e">
        <f>IF(PREENCHER!#REF!="","",IF(COUNTIF(PREENCHER!$AA44:$AC44,PREENCHER!#REF!)=0,CONCATENATE(PREENCHER!AI44,#REF!),PREENCHER!#REF!))</f>
        <v>#REF!</v>
      </c>
      <c r="F41" s="55" t="str">
        <f>IF(PREENCHER!E44="","",IF(COUNTIF(PREENCHER!$AA44:$AC44,PREENCHER!E44)=0,CONCATENATE(PREENCHER!AJ44,#REF!),PREENCHER!E44))</f>
        <v/>
      </c>
      <c r="G41" s="55" t="e">
        <f>IF(PREENCHER!#REF!="","",IF(COUNTIF(PREENCHER!$AA44:$AC44,PREENCHER!#REF!)=0,CONCATENATE(PREENCHER!AK44,#REF!),PREENCHER!#REF!))</f>
        <v>#REF!</v>
      </c>
      <c r="H41" s="55" t="str">
        <f>IF(PREENCHER!G44="","",IF(COUNTIF(PREENCHER!$AA44:$AC44,PREENCHER!G44)=0,CONCATENATE(PREENCHER!AL44,#REF!),PREENCHER!G44))</f>
        <v/>
      </c>
      <c r="I41" s="55" t="str">
        <f>IF(PREENCHER!H44="","",IF(COUNTIF(PREENCHER!$AA44:$AC44,PREENCHER!H44)=0,CONCATENATE(PREENCHER!AM44,#REF!),PREENCHER!H44))</f>
        <v/>
      </c>
      <c r="J41" s="55" t="e">
        <f>IF(#REF!="","",IF(COUNTIF(PREENCHER!$AA44:$AC44,#REF!)=0,CONCATENATE(PREENCHER!AN44,#REF!),#REF!))</f>
        <v>#REF!</v>
      </c>
      <c r="K41" s="55" t="e">
        <f>IF(PREENCHER!#REF!="","",IF(COUNTIF(PREENCHER!$AA44:$AC44,PREENCHER!#REF!)=0,CONCATENATE(PREENCHER!AO44,#REF!),PREENCHER!#REF!))</f>
        <v>#REF!</v>
      </c>
      <c r="L41" s="55" t="e">
        <f>IF(PREENCHER!#REF!="","",IF(COUNTIF(PREENCHER!$AA44:$AC44,PREENCHER!#REF!)=0,CONCATENATE(PREENCHER!AP44,#REF!),PREENCHER!#REF!))</f>
        <v>#REF!</v>
      </c>
      <c r="M41" s="55" t="e">
        <f>IF(PREENCHER!#REF!="","",IF(COUNTIF(PREENCHER!$AA44:$AC44,PREENCHER!#REF!)=0,CONCATENATE(PREENCHER!AQ44,#REF!),PREENCHER!#REF!))</f>
        <v>#REF!</v>
      </c>
      <c r="N41" s="55" t="e">
        <f>IF(PREENCHER!#REF!="","",IF(COUNTIF(PREENCHER!$AA44:$AC44,PREENCHER!#REF!)=0,CONCATENATE(PREENCHER!AR44,#REF!),PREENCHER!#REF!))</f>
        <v>#REF!</v>
      </c>
      <c r="O41" s="22" t="str">
        <f t="shared" si="5"/>
        <v/>
      </c>
      <c r="P41" s="22" t="str">
        <f t="shared" si="6"/>
        <v/>
      </c>
      <c r="Q41" s="56"/>
      <c r="R41" s="16"/>
      <c r="S41" s="22" t="str">
        <f t="shared" si="7"/>
        <v/>
      </c>
      <c r="T41" s="22" t="str">
        <f t="shared" si="8"/>
        <v/>
      </c>
      <c r="U41" s="57" t="str">
        <f t="shared" si="9"/>
        <v/>
      </c>
    </row>
    <row r="42" spans="1:21" x14ac:dyDescent="0.25">
      <c r="A42" s="54" t="str">
        <f>IF(PREENCHER!A45="","",PREENCHER!A45)</f>
        <v/>
      </c>
      <c r="B42" s="54" t="str">
        <f>IF(PREENCHER!B45="","",PREENCHER!B45)</f>
        <v>Freezer vertical, frost free, capacidade total mínima de 228 Litros, 110v, cor branca, porta reversível, painel de controle, congelamento rápido, classificação energética "A". GARANTIA MÍNIMA DE 12 MESES, A CONTAR DA DATA DO RECEBIMENTO DEFINITIVO.</v>
      </c>
      <c r="C42" s="54" t="str">
        <f>IF(PREENCHER!C45="","",PREENCHER!C45)</f>
        <v/>
      </c>
      <c r="D42" s="54" t="str">
        <f>IF(PREENCHER!D45="","",PREENCHER!D45)</f>
        <v/>
      </c>
      <c r="E42" s="55" t="e">
        <f>IF(PREENCHER!#REF!="","",IF(COUNTIF(PREENCHER!$AA45:$AC45,PREENCHER!#REF!)=0,CONCATENATE(PREENCHER!AI45,#REF!),PREENCHER!#REF!))</f>
        <v>#REF!</v>
      </c>
      <c r="F42" s="55" t="str">
        <f>IF(PREENCHER!E45="","",IF(COUNTIF(PREENCHER!$AA45:$AC45,PREENCHER!E45)=0,CONCATENATE(PREENCHER!AJ45,#REF!),PREENCHER!E45))</f>
        <v/>
      </c>
      <c r="G42" s="55" t="e">
        <f>IF(PREENCHER!#REF!="","",IF(COUNTIF(PREENCHER!$AA45:$AC45,PREENCHER!#REF!)=0,CONCATENATE(PREENCHER!AK45,#REF!),PREENCHER!#REF!))</f>
        <v>#REF!</v>
      </c>
      <c r="H42" s="55" t="str">
        <f>IF(PREENCHER!G45="","",IF(COUNTIF(PREENCHER!$AA45:$AC45,PREENCHER!G45)=0,CONCATENATE(PREENCHER!AL45,#REF!),PREENCHER!G45))</f>
        <v/>
      </c>
      <c r="I42" s="55" t="str">
        <f>IF(PREENCHER!H45="","",IF(COUNTIF(PREENCHER!$AA45:$AC45,PREENCHER!H45)=0,CONCATENATE(PREENCHER!AM45,#REF!),PREENCHER!H45))</f>
        <v/>
      </c>
      <c r="J42" s="55" t="e">
        <f>IF(#REF!="","",IF(COUNTIF(PREENCHER!$AA45:$AC45,#REF!)=0,CONCATENATE(PREENCHER!AN45,#REF!),#REF!))</f>
        <v>#REF!</v>
      </c>
      <c r="K42" s="55" t="e">
        <f>IF(PREENCHER!#REF!="","",IF(COUNTIF(PREENCHER!$AA45:$AC45,PREENCHER!#REF!)=0,CONCATENATE(PREENCHER!AO45,#REF!),PREENCHER!#REF!))</f>
        <v>#REF!</v>
      </c>
      <c r="L42" s="55" t="e">
        <f>IF(PREENCHER!#REF!="","",IF(COUNTIF(PREENCHER!$AA45:$AC45,PREENCHER!#REF!)=0,CONCATENATE(PREENCHER!AP45,#REF!),PREENCHER!#REF!))</f>
        <v>#REF!</v>
      </c>
      <c r="M42" s="55" t="e">
        <f>IF(PREENCHER!#REF!="","",IF(COUNTIF(PREENCHER!$AA45:$AC45,PREENCHER!#REF!)=0,CONCATENATE(PREENCHER!AQ45,#REF!),PREENCHER!#REF!))</f>
        <v>#REF!</v>
      </c>
      <c r="N42" s="55" t="e">
        <f>IF(PREENCHER!#REF!="","",IF(COUNTIF(PREENCHER!$AA45:$AC45,PREENCHER!#REF!)=0,CONCATENATE(PREENCHER!AR45,#REF!),PREENCHER!#REF!))</f>
        <v>#REF!</v>
      </c>
      <c r="O42" s="22" t="str">
        <f t="shared" si="5"/>
        <v/>
      </c>
      <c r="P42" s="22" t="str">
        <f t="shared" si="6"/>
        <v/>
      </c>
      <c r="Q42" s="56"/>
      <c r="R42" s="16"/>
      <c r="S42" s="22" t="str">
        <f t="shared" si="7"/>
        <v/>
      </c>
      <c r="T42" s="22" t="str">
        <f t="shared" si="8"/>
        <v/>
      </c>
      <c r="U42" s="57" t="str">
        <f t="shared" si="9"/>
        <v/>
      </c>
    </row>
    <row r="43" spans="1:21" x14ac:dyDescent="0.25">
      <c r="A43" s="54" t="str">
        <f>IF(PREENCHER!A46="","",PREENCHER!A46)</f>
        <v/>
      </c>
      <c r="B43" s="54" t="str">
        <f>IF(PREENCHER!B46="","",PREENCHER!B46)</f>
        <v>Máquina de lavar roupa. Tipo: tanquinho automático, capacidade mínima de 10 KG, painel mecânico, com 6 programas de lavagem, 127V.  GARANTIA MÍNIMA DE 12 MESES, A CONTAR DA DATA DO RECEBIMENTO DEFINITIVO.</v>
      </c>
      <c r="C43" s="54" t="str">
        <f>IF(PREENCHER!C46="","",PREENCHER!C46)</f>
        <v/>
      </c>
      <c r="D43" s="54" t="str">
        <f>IF(PREENCHER!D46="","",PREENCHER!D46)</f>
        <v/>
      </c>
      <c r="E43" s="55" t="e">
        <f>IF(PREENCHER!#REF!="","",IF(COUNTIF(PREENCHER!$AA46:$AC46,PREENCHER!#REF!)=0,CONCATENATE(PREENCHER!AI46,#REF!),PREENCHER!#REF!))</f>
        <v>#REF!</v>
      </c>
      <c r="F43" s="55" t="str">
        <f>IF(PREENCHER!E46="","",IF(COUNTIF(PREENCHER!$AA46:$AC46,PREENCHER!E46)=0,CONCATENATE(PREENCHER!AJ46,#REF!),PREENCHER!E46))</f>
        <v/>
      </c>
      <c r="G43" s="55" t="e">
        <f>IF(PREENCHER!#REF!="","",IF(COUNTIF(PREENCHER!$AA46:$AC46,PREENCHER!#REF!)=0,CONCATENATE(PREENCHER!AK46,#REF!),PREENCHER!#REF!))</f>
        <v>#REF!</v>
      </c>
      <c r="H43" s="55" t="str">
        <f>IF(PREENCHER!G46="","",IF(COUNTIF(PREENCHER!$AA46:$AC46,PREENCHER!G46)=0,CONCATENATE(PREENCHER!AL46,#REF!),PREENCHER!G46))</f>
        <v/>
      </c>
      <c r="I43" s="55" t="str">
        <f>IF(PREENCHER!H46="","",IF(COUNTIF(PREENCHER!$AA46:$AC46,PREENCHER!H46)=0,CONCATENATE(PREENCHER!AM46,#REF!),PREENCHER!H46))</f>
        <v/>
      </c>
      <c r="J43" s="55" t="e">
        <f>IF(#REF!="","",IF(COUNTIF(PREENCHER!$AA46:$AC46,#REF!)=0,CONCATENATE(PREENCHER!AN46,#REF!),#REF!))</f>
        <v>#REF!</v>
      </c>
      <c r="K43" s="55" t="e">
        <f>IF(PREENCHER!#REF!="","",IF(COUNTIF(PREENCHER!$AA46:$AC46,PREENCHER!#REF!)=0,CONCATENATE(PREENCHER!AO46,#REF!),PREENCHER!#REF!))</f>
        <v>#REF!</v>
      </c>
      <c r="L43" s="55" t="e">
        <f>IF(PREENCHER!#REF!="","",IF(COUNTIF(PREENCHER!$AA46:$AC46,PREENCHER!#REF!)=0,CONCATENATE(PREENCHER!AP46,#REF!),PREENCHER!#REF!))</f>
        <v>#REF!</v>
      </c>
      <c r="M43" s="55" t="e">
        <f>IF(PREENCHER!#REF!="","",IF(COUNTIF(PREENCHER!$AA46:$AC46,PREENCHER!#REF!)=0,CONCATENATE(PREENCHER!AQ46,#REF!),PREENCHER!#REF!))</f>
        <v>#REF!</v>
      </c>
      <c r="N43" s="55" t="e">
        <f>IF(PREENCHER!#REF!="","",IF(COUNTIF(PREENCHER!$AA46:$AC46,PREENCHER!#REF!)=0,CONCATENATE(PREENCHER!AR46,#REF!),PREENCHER!#REF!))</f>
        <v>#REF!</v>
      </c>
      <c r="O43" s="22" t="str">
        <f t="shared" si="5"/>
        <v/>
      </c>
      <c r="P43" s="22" t="str">
        <f t="shared" si="6"/>
        <v/>
      </c>
      <c r="Q43" s="56"/>
      <c r="R43" s="16"/>
      <c r="S43" s="22" t="str">
        <f t="shared" si="7"/>
        <v/>
      </c>
      <c r="T43" s="22" t="str">
        <f t="shared" si="8"/>
        <v/>
      </c>
      <c r="U43" s="57" t="str">
        <f t="shared" si="9"/>
        <v/>
      </c>
    </row>
    <row r="44" spans="1:21" x14ac:dyDescent="0.25">
      <c r="A44" s="54" t="str">
        <f>IF(PREENCHER!A47="","",PREENCHER!A47)</f>
        <v/>
      </c>
      <c r="B44" s="54" t="str">
        <f>IF(PREENCHER!B47="","",PREENCHER!B47)</f>
        <v xml:space="preserve">Forno de bancada elétrico, Inox 46L aço inoxidável, 127V. Características gerais: Especificações: Potência de 2400 W, 3 níveis: 3 Temperatura mínima 50 °C. Temperatura máxima 300 °C. Eficiência energética A. Acessórios incluídos 1 bandeja de migalhas, 1 grelha Peso e dimensões Largura 49 cm Profundidade 49 cm Altura 41.5 cm. GARANTIA MÍNIMA DE 12 MESES, A CONTAR DA DATA DO RECEBIMENTO DEFINITIVO. </v>
      </c>
      <c r="C44" s="54" t="str">
        <f>IF(PREENCHER!C47="","",PREENCHER!C47)</f>
        <v/>
      </c>
      <c r="D44" s="54" t="str">
        <f>IF(PREENCHER!D47="","",PREENCHER!D47)</f>
        <v/>
      </c>
      <c r="E44" s="55" t="e">
        <f>IF(PREENCHER!#REF!="","",IF(COUNTIF(PREENCHER!$AA47:$AC47,PREENCHER!#REF!)=0,CONCATENATE(PREENCHER!AI47,#REF!),PREENCHER!#REF!))</f>
        <v>#REF!</v>
      </c>
      <c r="F44" s="55" t="str">
        <f>IF(PREENCHER!E47="","",IF(COUNTIF(PREENCHER!$AA47:$AC47,PREENCHER!E47)=0,CONCATENATE(PREENCHER!AJ47,#REF!),PREENCHER!E47))</f>
        <v/>
      </c>
      <c r="G44" s="55" t="e">
        <f>IF(PREENCHER!#REF!="","",IF(COUNTIF(PREENCHER!$AA47:$AC47,PREENCHER!#REF!)=0,CONCATENATE(PREENCHER!AK47,#REF!),PREENCHER!#REF!))</f>
        <v>#REF!</v>
      </c>
      <c r="H44" s="55" t="str">
        <f>IF(PREENCHER!G47="","",IF(COUNTIF(PREENCHER!$AA47:$AC47,PREENCHER!G47)=0,CONCATENATE(PREENCHER!AL47,#REF!),PREENCHER!G47))</f>
        <v/>
      </c>
      <c r="I44" s="55" t="str">
        <f>IF(PREENCHER!H47="","",IF(COUNTIF(PREENCHER!$AA47:$AC47,PREENCHER!H47)=0,CONCATENATE(PREENCHER!AM47,#REF!),PREENCHER!H47))</f>
        <v/>
      </c>
      <c r="J44" s="55" t="e">
        <f>IF(#REF!="","",IF(COUNTIF(PREENCHER!$AA47:$AC47,#REF!)=0,CONCATENATE(PREENCHER!AN47,#REF!),#REF!))</f>
        <v>#REF!</v>
      </c>
      <c r="K44" s="55" t="e">
        <f>IF(PREENCHER!#REF!="","",IF(COUNTIF(PREENCHER!$AA47:$AC47,PREENCHER!#REF!)=0,CONCATENATE(PREENCHER!AO47,#REF!),PREENCHER!#REF!))</f>
        <v>#REF!</v>
      </c>
      <c r="L44" s="55" t="e">
        <f>IF(PREENCHER!#REF!="","",IF(COUNTIF(PREENCHER!$AA47:$AC47,PREENCHER!#REF!)=0,CONCATENATE(PREENCHER!AP47,#REF!),PREENCHER!#REF!))</f>
        <v>#REF!</v>
      </c>
      <c r="M44" s="55" t="e">
        <f>IF(PREENCHER!#REF!="","",IF(COUNTIF(PREENCHER!$AA47:$AC47,PREENCHER!#REF!)=0,CONCATENATE(PREENCHER!AQ47,#REF!),PREENCHER!#REF!))</f>
        <v>#REF!</v>
      </c>
      <c r="N44" s="55" t="e">
        <f>IF(PREENCHER!#REF!="","",IF(COUNTIF(PREENCHER!$AA47:$AC47,PREENCHER!#REF!)=0,CONCATENATE(PREENCHER!AR47,#REF!),PREENCHER!#REF!))</f>
        <v>#REF!</v>
      </c>
      <c r="O44" s="22" t="str">
        <f t="shared" si="5"/>
        <v/>
      </c>
      <c r="P44" s="22" t="str">
        <f t="shared" si="6"/>
        <v/>
      </c>
      <c r="Q44" s="56"/>
      <c r="R44" s="16"/>
      <c r="S44" s="22" t="str">
        <f t="shared" si="7"/>
        <v/>
      </c>
      <c r="T44" s="22" t="str">
        <f t="shared" si="8"/>
        <v/>
      </c>
      <c r="U44" s="57" t="str">
        <f t="shared" si="9"/>
        <v/>
      </c>
    </row>
    <row r="45" spans="1:21" x14ac:dyDescent="0.25">
      <c r="A45" s="54" t="str">
        <f>IF(PREENCHER!A48="","",PREENCHER!A48)</f>
        <v/>
      </c>
      <c r="B45" s="54" t="str">
        <f>IF(PREENCHER!B48="","",PREENCHER!B48)</f>
        <v>Freezer vertical, frost free, capacidade total mínima de 228 Litros, 110v, cor branca, porta reversível, painel de controle, congelamento rápido, classificação energética "A". GARANTIA MÍNIMA DE 12 MESES, A CONTAR DA DATA DO RECEBIMENTO DEFINITIVO.</v>
      </c>
      <c r="C45" s="54" t="str">
        <f>IF(PREENCHER!C48="","",PREENCHER!C48)</f>
        <v/>
      </c>
      <c r="D45" s="54" t="str">
        <f>IF(PREENCHER!D48="","",PREENCHER!D48)</f>
        <v/>
      </c>
      <c r="E45" s="55" t="e">
        <f>IF(PREENCHER!#REF!="","",IF(COUNTIF(PREENCHER!$AA48:$AC48,PREENCHER!#REF!)=0,CONCATENATE(PREENCHER!AI48,#REF!),PREENCHER!#REF!))</f>
        <v>#REF!</v>
      </c>
      <c r="F45" s="55" t="str">
        <f>IF(PREENCHER!E48="","",IF(COUNTIF(PREENCHER!$AA48:$AC48,PREENCHER!E48)=0,CONCATENATE(PREENCHER!AJ48,#REF!),PREENCHER!E48))</f>
        <v/>
      </c>
      <c r="G45" s="55" t="e">
        <f>IF(PREENCHER!#REF!="","",IF(COUNTIF(PREENCHER!$AA48:$AC48,PREENCHER!#REF!)=0,CONCATENATE(PREENCHER!AK48,#REF!),PREENCHER!#REF!))</f>
        <v>#REF!</v>
      </c>
      <c r="H45" s="55" t="str">
        <f>IF(PREENCHER!G48="","",IF(COUNTIF(PREENCHER!$AA48:$AC48,PREENCHER!G48)=0,CONCATENATE(PREENCHER!AL48,#REF!),PREENCHER!G48))</f>
        <v/>
      </c>
      <c r="I45" s="55" t="str">
        <f>IF(PREENCHER!H48="","",IF(COUNTIF(PREENCHER!$AA48:$AC48,PREENCHER!H48)=0,CONCATENATE(PREENCHER!AM48,#REF!),PREENCHER!H48))</f>
        <v/>
      </c>
      <c r="J45" s="55" t="e">
        <f>IF(#REF!="","",IF(COUNTIF(PREENCHER!$AA48:$AC48,#REF!)=0,CONCATENATE(PREENCHER!AN48,#REF!),#REF!))</f>
        <v>#REF!</v>
      </c>
      <c r="K45" s="55" t="e">
        <f>IF(PREENCHER!#REF!="","",IF(COUNTIF(PREENCHER!$AA48:$AC48,PREENCHER!#REF!)=0,CONCATENATE(PREENCHER!AO48,#REF!),PREENCHER!#REF!))</f>
        <v>#REF!</v>
      </c>
      <c r="L45" s="55" t="e">
        <f>IF(PREENCHER!#REF!="","",IF(COUNTIF(PREENCHER!$AA48:$AC48,PREENCHER!#REF!)=0,CONCATENATE(PREENCHER!AP48,#REF!),PREENCHER!#REF!))</f>
        <v>#REF!</v>
      </c>
      <c r="M45" s="55" t="e">
        <f>IF(PREENCHER!#REF!="","",IF(COUNTIF(PREENCHER!$AA48:$AC48,PREENCHER!#REF!)=0,CONCATENATE(PREENCHER!AQ48,#REF!),PREENCHER!#REF!))</f>
        <v>#REF!</v>
      </c>
      <c r="N45" s="55" t="e">
        <f>IF(PREENCHER!#REF!="","",IF(COUNTIF(PREENCHER!$AA48:$AC48,PREENCHER!#REF!)=0,CONCATENATE(PREENCHER!AR48,#REF!),PREENCHER!#REF!))</f>
        <v>#REF!</v>
      </c>
      <c r="O45" s="22" t="str">
        <f t="shared" si="5"/>
        <v/>
      </c>
      <c r="P45" s="22" t="str">
        <f t="shared" si="6"/>
        <v/>
      </c>
      <c r="Q45" s="56"/>
      <c r="R45" s="16"/>
      <c r="S45" s="22" t="str">
        <f t="shared" si="7"/>
        <v/>
      </c>
      <c r="T45" s="22" t="str">
        <f t="shared" si="8"/>
        <v/>
      </c>
      <c r="U45" s="57" t="str">
        <f t="shared" si="9"/>
        <v/>
      </c>
    </row>
    <row r="46" spans="1:21" x14ac:dyDescent="0.25">
      <c r="A46" s="54" t="str">
        <f>IF(PREENCHER!A49="","",PREENCHER!A49)</f>
        <v/>
      </c>
      <c r="B46" s="54" t="str">
        <f>IF(PREENCHER!B49="","",PREENCHER!B49)</f>
        <v>Máquina de lavar roupa. Tipo: tanquinho automático, capacidade mínima de 10 KG, painel mecânico, com 6 programas de lavagem, 127V.  GARANTIA MÍNIMA DE 12 MESES, A CONTAR DA DATA DO RECEBIMENTO DEFINITIVO.</v>
      </c>
      <c r="C46" s="54" t="str">
        <f>IF(PREENCHER!C49="","",PREENCHER!C49)</f>
        <v/>
      </c>
      <c r="D46" s="54" t="str">
        <f>IF(PREENCHER!D49="","",PREENCHER!D49)</f>
        <v/>
      </c>
      <c r="E46" s="55" t="e">
        <f>IF(PREENCHER!#REF!="","",IF(COUNTIF(PREENCHER!$AA49:$AC49,PREENCHER!#REF!)=0,CONCATENATE(PREENCHER!AI49,#REF!),PREENCHER!#REF!))</f>
        <v>#REF!</v>
      </c>
      <c r="F46" s="55" t="str">
        <f>IF(PREENCHER!E49="","",IF(COUNTIF(PREENCHER!$AA49:$AC49,PREENCHER!E49)=0,CONCATENATE(PREENCHER!AJ49,#REF!),PREENCHER!E49))</f>
        <v/>
      </c>
      <c r="G46" s="55" t="e">
        <f>IF(PREENCHER!#REF!="","",IF(COUNTIF(PREENCHER!$AA49:$AC49,PREENCHER!#REF!)=0,CONCATENATE(PREENCHER!AK49,#REF!),PREENCHER!#REF!))</f>
        <v>#REF!</v>
      </c>
      <c r="H46" s="55" t="str">
        <f>IF(PREENCHER!G49="","",IF(COUNTIF(PREENCHER!$AA49:$AC49,PREENCHER!G49)=0,CONCATENATE(PREENCHER!AL49,#REF!),PREENCHER!G49))</f>
        <v/>
      </c>
      <c r="I46" s="55" t="str">
        <f>IF(PREENCHER!H49="","",IF(COUNTIF(PREENCHER!$AA49:$AC49,PREENCHER!H49)=0,CONCATENATE(PREENCHER!AM49,#REF!),PREENCHER!H49))</f>
        <v/>
      </c>
      <c r="J46" s="55" t="e">
        <f>IF(#REF!="","",IF(COUNTIF(PREENCHER!$AA49:$AC49,#REF!)=0,CONCATENATE(PREENCHER!AN49,#REF!),#REF!))</f>
        <v>#REF!</v>
      </c>
      <c r="K46" s="55" t="e">
        <f>IF(PREENCHER!#REF!="","",IF(COUNTIF(PREENCHER!$AA49:$AC49,PREENCHER!#REF!)=0,CONCATENATE(PREENCHER!AO49,#REF!),PREENCHER!#REF!))</f>
        <v>#REF!</v>
      </c>
      <c r="L46" s="55" t="e">
        <f>IF(PREENCHER!#REF!="","",IF(COUNTIF(PREENCHER!$AA49:$AC49,PREENCHER!#REF!)=0,CONCATENATE(PREENCHER!AP49,#REF!),PREENCHER!#REF!))</f>
        <v>#REF!</v>
      </c>
      <c r="M46" s="55" t="e">
        <f>IF(PREENCHER!#REF!="","",IF(COUNTIF(PREENCHER!$AA49:$AC49,PREENCHER!#REF!)=0,CONCATENATE(PREENCHER!AQ49,#REF!),PREENCHER!#REF!))</f>
        <v>#REF!</v>
      </c>
      <c r="N46" s="55" t="e">
        <f>IF(PREENCHER!#REF!="","",IF(COUNTIF(PREENCHER!$AA49:$AC49,PREENCHER!#REF!)=0,CONCATENATE(PREENCHER!AR49,#REF!),PREENCHER!#REF!))</f>
        <v>#REF!</v>
      </c>
      <c r="O46" s="22" t="str">
        <f t="shared" si="5"/>
        <v/>
      </c>
      <c r="P46" s="22" t="str">
        <f t="shared" si="6"/>
        <v/>
      </c>
      <c r="Q46" s="56"/>
      <c r="R46" s="16"/>
      <c r="S46" s="22" t="str">
        <f t="shared" si="7"/>
        <v/>
      </c>
      <c r="T46" s="22" t="str">
        <f t="shared" si="8"/>
        <v/>
      </c>
      <c r="U46" s="57" t="str">
        <f t="shared" si="9"/>
        <v/>
      </c>
    </row>
    <row r="47" spans="1:21" x14ac:dyDescent="0.25">
      <c r="A47" s="54" t="str">
        <f>IF(PREENCHER!A50="","",PREENCHER!A50)</f>
        <v/>
      </c>
      <c r="B47" s="54" t="str">
        <f>IF(PREENCHER!B50="","",PREENCHER!B50)</f>
        <v xml:space="preserve">Forno de bancada elétrico, Inox 46L aço inoxidável, 127V. Características gerais: Especificações: Potência de 2400 W, 3 níveis: 3 Temperatura mínima 50 °C. Temperatura máxima 300 °C. Eficiência energética A. Acessórios incluídos 1 bandeja de migalhas, 1 grelha Peso e dimensões Largura 49 cm Profundidade 49 cm Altura 41.5 cm. GARANTIA MÍNIMA DE 12 MESES, A CONTAR DA DATA DO RECEBIMENTO DEFINITIVO. </v>
      </c>
      <c r="C47" s="54" t="str">
        <f>IF(PREENCHER!C50="","",PREENCHER!C50)</f>
        <v/>
      </c>
      <c r="D47" s="54" t="str">
        <f>IF(PREENCHER!D50="","",PREENCHER!D50)</f>
        <v/>
      </c>
      <c r="E47" s="55" t="e">
        <f>IF(PREENCHER!#REF!="","",IF(COUNTIF(PREENCHER!$AA50:$AC50,PREENCHER!#REF!)=0,CONCATENATE(PREENCHER!AI50,#REF!),PREENCHER!#REF!))</f>
        <v>#REF!</v>
      </c>
      <c r="F47" s="55" t="str">
        <f>IF(PREENCHER!E50="","",IF(COUNTIF(PREENCHER!$AA50:$AC50,PREENCHER!E50)=0,CONCATENATE(PREENCHER!AJ50,#REF!),PREENCHER!E50))</f>
        <v/>
      </c>
      <c r="G47" s="55" t="e">
        <f>IF(PREENCHER!#REF!="","",IF(COUNTIF(PREENCHER!$AA50:$AC50,PREENCHER!#REF!)=0,CONCATENATE(PREENCHER!AK50,#REF!),PREENCHER!#REF!))</f>
        <v>#REF!</v>
      </c>
      <c r="H47" s="55" t="str">
        <f>IF(PREENCHER!G50="","",IF(COUNTIF(PREENCHER!$AA50:$AC50,PREENCHER!G50)=0,CONCATENATE(PREENCHER!AL50,#REF!),PREENCHER!G50))</f>
        <v/>
      </c>
      <c r="I47" s="55" t="str">
        <f>IF(PREENCHER!H50="","",IF(COUNTIF(PREENCHER!$AA50:$AC50,PREENCHER!H50)=0,CONCATENATE(PREENCHER!AM50,#REF!),PREENCHER!H50))</f>
        <v/>
      </c>
      <c r="J47" s="55" t="e">
        <f>IF(#REF!="","",IF(COUNTIF(PREENCHER!$AA50:$AC50,#REF!)=0,CONCATENATE(PREENCHER!AN50,#REF!),#REF!))</f>
        <v>#REF!</v>
      </c>
      <c r="K47" s="55" t="e">
        <f>IF(PREENCHER!#REF!="","",IF(COUNTIF(PREENCHER!$AA50:$AC50,PREENCHER!#REF!)=0,CONCATENATE(PREENCHER!AO50,#REF!),PREENCHER!#REF!))</f>
        <v>#REF!</v>
      </c>
      <c r="L47" s="55" t="e">
        <f>IF(PREENCHER!#REF!="","",IF(COUNTIF(PREENCHER!$AA50:$AC50,PREENCHER!#REF!)=0,CONCATENATE(PREENCHER!AP50,#REF!),PREENCHER!#REF!))</f>
        <v>#REF!</v>
      </c>
      <c r="M47" s="55" t="e">
        <f>IF(PREENCHER!#REF!="","",IF(COUNTIF(PREENCHER!$AA50:$AC50,PREENCHER!#REF!)=0,CONCATENATE(PREENCHER!AQ50,#REF!),PREENCHER!#REF!))</f>
        <v>#REF!</v>
      </c>
      <c r="N47" s="55" t="e">
        <f>IF(PREENCHER!#REF!="","",IF(COUNTIF(PREENCHER!$AA50:$AC50,PREENCHER!#REF!)=0,CONCATENATE(PREENCHER!AR50,#REF!),PREENCHER!#REF!))</f>
        <v>#REF!</v>
      </c>
      <c r="O47" s="22" t="str">
        <f t="shared" si="5"/>
        <v/>
      </c>
      <c r="P47" s="22" t="str">
        <f t="shared" si="6"/>
        <v/>
      </c>
      <c r="Q47" s="56"/>
      <c r="R47" s="16"/>
      <c r="S47" s="22" t="str">
        <f t="shared" si="7"/>
        <v/>
      </c>
      <c r="T47" s="22" t="str">
        <f t="shared" si="8"/>
        <v/>
      </c>
      <c r="U47" s="57" t="str">
        <f t="shared" si="9"/>
        <v/>
      </c>
    </row>
    <row r="48" spans="1:21" x14ac:dyDescent="0.25">
      <c r="A48" s="54" t="str">
        <f>IF(PREENCHER!A51="","",PREENCHER!A51)</f>
        <v/>
      </c>
      <c r="B48" s="54" t="str">
        <f>IF(PREENCHER!B51="","",PREENCHER!B51)</f>
        <v>Freezer vertical, frost free, capacidade total mínima de 228 Litros, 110v, cor branca, porta reversível, painel de controle, congelamento rápido, classificação energética "A". GARANTIA MÍNIMA DE 12 MESES, A CONTAR DA DATA DO RECEBIMENTO DEFINITIVO.</v>
      </c>
      <c r="C48" s="54" t="str">
        <f>IF(PREENCHER!C51="","",PREENCHER!C51)</f>
        <v/>
      </c>
      <c r="D48" s="54" t="str">
        <f>IF(PREENCHER!D51="","",PREENCHER!D51)</f>
        <v/>
      </c>
      <c r="E48" s="55" t="e">
        <f>IF(PREENCHER!#REF!="","",IF(COUNTIF(PREENCHER!$AA51:$AC51,PREENCHER!#REF!)=0,CONCATENATE(PREENCHER!AI51,#REF!),PREENCHER!#REF!))</f>
        <v>#REF!</v>
      </c>
      <c r="F48" s="55" t="str">
        <f>IF(PREENCHER!E51="","",IF(COUNTIF(PREENCHER!$AA51:$AC51,PREENCHER!E51)=0,CONCATENATE(PREENCHER!AJ51,#REF!),PREENCHER!E51))</f>
        <v/>
      </c>
      <c r="G48" s="55" t="e">
        <f>IF(PREENCHER!#REF!="","",IF(COUNTIF(PREENCHER!$AA51:$AC51,PREENCHER!#REF!)=0,CONCATENATE(PREENCHER!AK51,#REF!),PREENCHER!#REF!))</f>
        <v>#REF!</v>
      </c>
      <c r="H48" s="55" t="str">
        <f>IF(PREENCHER!G51="","",IF(COUNTIF(PREENCHER!$AA51:$AC51,PREENCHER!G51)=0,CONCATENATE(PREENCHER!AL51,#REF!),PREENCHER!G51))</f>
        <v/>
      </c>
      <c r="I48" s="55" t="str">
        <f>IF(PREENCHER!H51="","",IF(COUNTIF(PREENCHER!$AA51:$AC51,PREENCHER!H51)=0,CONCATENATE(PREENCHER!AM51,#REF!),PREENCHER!H51))</f>
        <v/>
      </c>
      <c r="J48" s="55" t="e">
        <f>IF(#REF!="","",IF(COUNTIF(PREENCHER!$AA51:$AC51,#REF!)=0,CONCATENATE(PREENCHER!AN51,#REF!),#REF!))</f>
        <v>#REF!</v>
      </c>
      <c r="K48" s="55" t="e">
        <f>IF(PREENCHER!#REF!="","",IF(COUNTIF(PREENCHER!$AA51:$AC51,PREENCHER!#REF!)=0,CONCATENATE(PREENCHER!AO51,#REF!),PREENCHER!#REF!))</f>
        <v>#REF!</v>
      </c>
      <c r="L48" s="55" t="e">
        <f>IF(PREENCHER!#REF!="","",IF(COUNTIF(PREENCHER!$AA51:$AC51,PREENCHER!#REF!)=0,CONCATENATE(PREENCHER!AP51,#REF!),PREENCHER!#REF!))</f>
        <v>#REF!</v>
      </c>
      <c r="M48" s="55" t="e">
        <f>IF(PREENCHER!#REF!="","",IF(COUNTIF(PREENCHER!$AA51:$AC51,PREENCHER!#REF!)=0,CONCATENATE(PREENCHER!AQ51,#REF!),PREENCHER!#REF!))</f>
        <v>#REF!</v>
      </c>
      <c r="N48" s="55" t="e">
        <f>IF(PREENCHER!#REF!="","",IF(COUNTIF(PREENCHER!$AA51:$AC51,PREENCHER!#REF!)=0,CONCATENATE(PREENCHER!AR51,#REF!),PREENCHER!#REF!))</f>
        <v>#REF!</v>
      </c>
      <c r="O48" s="22" t="str">
        <f t="shared" si="5"/>
        <v/>
      </c>
      <c r="P48" s="22" t="str">
        <f t="shared" si="6"/>
        <v/>
      </c>
      <c r="Q48" s="56"/>
      <c r="R48" s="16"/>
      <c r="S48" s="22" t="str">
        <f t="shared" si="7"/>
        <v/>
      </c>
      <c r="T48" s="22" t="str">
        <f t="shared" si="8"/>
        <v/>
      </c>
      <c r="U48" s="57" t="str">
        <f t="shared" si="9"/>
        <v/>
      </c>
    </row>
    <row r="49" spans="1:21" x14ac:dyDescent="0.25">
      <c r="A49" s="54" t="str">
        <f>IF(PREENCHER!A52="","",PREENCHER!A52)</f>
        <v/>
      </c>
      <c r="B49" s="54" t="str">
        <f>IF(PREENCHER!B52="","",PREENCHER!B52)</f>
        <v>Máquina de lavar roupa. Tipo: tanquinho automático, capacidade mínima de 10 KG, painel mecânico, com 6 programas de lavagem, 127V.  GARANTIA MÍNIMA DE 12 MESES, A CONTAR DA DATA DO RECEBIMENTO DEFINITIVO.</v>
      </c>
      <c r="C49" s="54" t="str">
        <f>IF(PREENCHER!C52="","",PREENCHER!C52)</f>
        <v/>
      </c>
      <c r="D49" s="54" t="str">
        <f>IF(PREENCHER!D52="","",PREENCHER!D52)</f>
        <v/>
      </c>
      <c r="E49" s="55" t="e">
        <f>IF(PREENCHER!#REF!="","",IF(COUNTIF(PREENCHER!$AA52:$AC52,PREENCHER!#REF!)=0,CONCATENATE(PREENCHER!AI52,#REF!),PREENCHER!#REF!))</f>
        <v>#REF!</v>
      </c>
      <c r="F49" s="55" t="str">
        <f>IF(PREENCHER!E52="","",IF(COUNTIF(PREENCHER!$AA52:$AC52,PREENCHER!E52)=0,CONCATENATE(PREENCHER!AJ52,#REF!),PREENCHER!E52))</f>
        <v/>
      </c>
      <c r="G49" s="55" t="e">
        <f>IF(PREENCHER!#REF!="","",IF(COUNTIF(PREENCHER!$AA52:$AC52,PREENCHER!#REF!)=0,CONCATENATE(PREENCHER!AK52,#REF!),PREENCHER!#REF!))</f>
        <v>#REF!</v>
      </c>
      <c r="H49" s="55" t="str">
        <f>IF(PREENCHER!G52="","",IF(COUNTIF(PREENCHER!$AA52:$AC52,PREENCHER!G52)=0,CONCATENATE(PREENCHER!AL52,#REF!),PREENCHER!G52))</f>
        <v/>
      </c>
      <c r="I49" s="55" t="str">
        <f>IF(PREENCHER!H52="","",IF(COUNTIF(PREENCHER!$AA52:$AC52,PREENCHER!H52)=0,CONCATENATE(PREENCHER!AM52,#REF!),PREENCHER!H52))</f>
        <v/>
      </c>
      <c r="J49" s="55" t="e">
        <f>IF(#REF!="","",IF(COUNTIF(PREENCHER!$AA52:$AC52,#REF!)=0,CONCATENATE(PREENCHER!AN52,#REF!),#REF!))</f>
        <v>#REF!</v>
      </c>
      <c r="K49" s="55" t="e">
        <f>IF(PREENCHER!#REF!="","",IF(COUNTIF(PREENCHER!$AA52:$AC52,PREENCHER!#REF!)=0,CONCATENATE(PREENCHER!AO52,#REF!),PREENCHER!#REF!))</f>
        <v>#REF!</v>
      </c>
      <c r="L49" s="55" t="e">
        <f>IF(PREENCHER!#REF!="","",IF(COUNTIF(PREENCHER!$AA52:$AC52,PREENCHER!#REF!)=0,CONCATENATE(PREENCHER!AP52,#REF!),PREENCHER!#REF!))</f>
        <v>#REF!</v>
      </c>
      <c r="M49" s="55" t="e">
        <f>IF(PREENCHER!#REF!="","",IF(COUNTIF(PREENCHER!$AA52:$AC52,PREENCHER!#REF!)=0,CONCATENATE(PREENCHER!AQ52,#REF!),PREENCHER!#REF!))</f>
        <v>#REF!</v>
      </c>
      <c r="N49" s="55" t="e">
        <f>IF(PREENCHER!#REF!="","",IF(COUNTIF(PREENCHER!$AA52:$AC52,PREENCHER!#REF!)=0,CONCATENATE(PREENCHER!AR52,#REF!),PREENCHER!#REF!))</f>
        <v>#REF!</v>
      </c>
      <c r="O49" s="22" t="str">
        <f t="shared" si="5"/>
        <v/>
      </c>
      <c r="P49" s="22" t="str">
        <f t="shared" si="6"/>
        <v/>
      </c>
      <c r="Q49" s="56"/>
      <c r="R49" s="16"/>
      <c r="S49" s="22" t="str">
        <f t="shared" si="7"/>
        <v/>
      </c>
      <c r="T49" s="22" t="str">
        <f t="shared" si="8"/>
        <v/>
      </c>
      <c r="U49" s="57" t="str">
        <f t="shared" si="9"/>
        <v/>
      </c>
    </row>
    <row r="50" spans="1:21" x14ac:dyDescent="0.25">
      <c r="A50" s="54" t="str">
        <f>IF(PREENCHER!A53="","",PREENCHER!A53)</f>
        <v/>
      </c>
      <c r="B50" s="54" t="str">
        <f>IF(PREENCHER!B53="","",PREENCHER!B53)</f>
        <v xml:space="preserve">Forno de bancada elétrico, Inox 46L aço inoxidável, 127V. Características gerais: Especificações: Potência de 2400 W, 3 níveis: 3 Temperatura mínima 50 °C. Temperatura máxima 300 °C. Eficiência energética A. Acessórios incluídos 1 bandeja de migalhas, 1 grelha Peso e dimensões Largura 49 cm Profundidade 49 cm Altura 41.5 cm. GARANTIA MÍNIMA DE 12 MESES, A CONTAR DA DATA DO RECEBIMENTO DEFINITIVO. </v>
      </c>
      <c r="C50" s="54" t="str">
        <f>IF(PREENCHER!C53="","",PREENCHER!C53)</f>
        <v/>
      </c>
      <c r="D50" s="54" t="str">
        <f>IF(PREENCHER!D53="","",PREENCHER!D53)</f>
        <v/>
      </c>
      <c r="E50" s="55" t="e">
        <f>IF(PREENCHER!#REF!="","",IF(COUNTIF(PREENCHER!$AA53:$AC53,PREENCHER!#REF!)=0,CONCATENATE(PREENCHER!AI53,#REF!),PREENCHER!#REF!))</f>
        <v>#REF!</v>
      </c>
      <c r="F50" s="55" t="str">
        <f>IF(PREENCHER!E53="","",IF(COUNTIF(PREENCHER!$AA53:$AC53,PREENCHER!E53)=0,CONCATENATE(PREENCHER!AJ53,#REF!),PREENCHER!E53))</f>
        <v/>
      </c>
      <c r="G50" s="55" t="e">
        <f>IF(PREENCHER!#REF!="","",IF(COUNTIF(PREENCHER!$AA53:$AC53,PREENCHER!#REF!)=0,CONCATENATE(PREENCHER!AK53,#REF!),PREENCHER!#REF!))</f>
        <v>#REF!</v>
      </c>
      <c r="H50" s="55" t="str">
        <f>IF(PREENCHER!G53="","",IF(COUNTIF(PREENCHER!$AA53:$AC53,PREENCHER!G53)=0,CONCATENATE(PREENCHER!AL53,#REF!),PREENCHER!G53))</f>
        <v/>
      </c>
      <c r="I50" s="55" t="str">
        <f>IF(PREENCHER!H53="","",IF(COUNTIF(PREENCHER!$AA53:$AC53,PREENCHER!H53)=0,CONCATENATE(PREENCHER!AM53,#REF!),PREENCHER!H53))</f>
        <v/>
      </c>
      <c r="J50" s="55" t="e">
        <f>IF(#REF!="","",IF(COUNTIF(PREENCHER!$AA53:$AC53,#REF!)=0,CONCATENATE(PREENCHER!AN53,#REF!),#REF!))</f>
        <v>#REF!</v>
      </c>
      <c r="K50" s="55" t="e">
        <f>IF(PREENCHER!#REF!="","",IF(COUNTIF(PREENCHER!$AA53:$AC53,PREENCHER!#REF!)=0,CONCATENATE(PREENCHER!AO53,#REF!),PREENCHER!#REF!))</f>
        <v>#REF!</v>
      </c>
      <c r="L50" s="55" t="e">
        <f>IF(PREENCHER!#REF!="","",IF(COUNTIF(PREENCHER!$AA53:$AC53,PREENCHER!#REF!)=0,CONCATENATE(PREENCHER!AP53,#REF!),PREENCHER!#REF!))</f>
        <v>#REF!</v>
      </c>
      <c r="M50" s="55" t="e">
        <f>IF(PREENCHER!#REF!="","",IF(COUNTIF(PREENCHER!$AA53:$AC53,PREENCHER!#REF!)=0,CONCATENATE(PREENCHER!AQ53,#REF!),PREENCHER!#REF!))</f>
        <v>#REF!</v>
      </c>
      <c r="N50" s="55" t="e">
        <f>IF(PREENCHER!#REF!="","",IF(COUNTIF(PREENCHER!$AA53:$AC53,PREENCHER!#REF!)=0,CONCATENATE(PREENCHER!AR53,#REF!),PREENCHER!#REF!))</f>
        <v>#REF!</v>
      </c>
      <c r="O50" s="22" t="str">
        <f t="shared" si="5"/>
        <v/>
      </c>
      <c r="P50" s="22" t="str">
        <f t="shared" si="6"/>
        <v/>
      </c>
      <c r="Q50" s="56"/>
      <c r="R50" s="16"/>
      <c r="S50" s="22" t="str">
        <f t="shared" si="7"/>
        <v/>
      </c>
      <c r="T50" s="22" t="str">
        <f t="shared" si="8"/>
        <v/>
      </c>
      <c r="U50" s="57" t="str">
        <f t="shared" si="9"/>
        <v/>
      </c>
    </row>
    <row r="51" spans="1:21" x14ac:dyDescent="0.25">
      <c r="A51" s="54" t="str">
        <f>IF(PREENCHER!A54="","",PREENCHER!A54)</f>
        <v/>
      </c>
      <c r="B51" s="54" t="str">
        <f>IF(PREENCHER!B54="","",PREENCHER!B54)</f>
        <v>Freezer vertical, frost free, capacidade total mínima de 228 Litros, 110v, cor branca, porta reversível, painel de controle, congelamento rápido, classificação energética "A". GARANTIA MÍNIMA DE 12 MESES, A CONTAR DA DATA DO RECEBIMENTO DEFINITIVO.</v>
      </c>
      <c r="C51" s="54" t="str">
        <f>IF(PREENCHER!C54="","",PREENCHER!C54)</f>
        <v/>
      </c>
      <c r="D51" s="54" t="str">
        <f>IF(PREENCHER!D54="","",PREENCHER!D54)</f>
        <v/>
      </c>
      <c r="E51" s="55" t="e">
        <f>IF(PREENCHER!#REF!="","",IF(COUNTIF(PREENCHER!$AA54:$AC54,PREENCHER!#REF!)=0,CONCATENATE(PREENCHER!AI54,#REF!),PREENCHER!#REF!))</f>
        <v>#REF!</v>
      </c>
      <c r="F51" s="55" t="str">
        <f>IF(PREENCHER!E54="","",IF(COUNTIF(PREENCHER!$AA54:$AC54,PREENCHER!E54)=0,CONCATENATE(PREENCHER!AJ54,#REF!),PREENCHER!E54))</f>
        <v/>
      </c>
      <c r="G51" s="55" t="e">
        <f>IF(PREENCHER!#REF!="","",IF(COUNTIF(PREENCHER!$AA54:$AC54,PREENCHER!#REF!)=0,CONCATENATE(PREENCHER!AK54,#REF!),PREENCHER!#REF!))</f>
        <v>#REF!</v>
      </c>
      <c r="H51" s="55" t="str">
        <f>IF(PREENCHER!G54="","",IF(COUNTIF(PREENCHER!$AA54:$AC54,PREENCHER!G54)=0,CONCATENATE(PREENCHER!AL54,#REF!),PREENCHER!G54))</f>
        <v/>
      </c>
      <c r="I51" s="55" t="str">
        <f>IF(PREENCHER!H54="","",IF(COUNTIF(PREENCHER!$AA54:$AC54,PREENCHER!H54)=0,CONCATENATE(PREENCHER!AM54,#REF!),PREENCHER!H54))</f>
        <v/>
      </c>
      <c r="J51" s="55" t="e">
        <f>IF(#REF!="","",IF(COUNTIF(PREENCHER!$AA54:$AC54,#REF!)=0,CONCATENATE(PREENCHER!AN54,#REF!),#REF!))</f>
        <v>#REF!</v>
      </c>
      <c r="K51" s="55" t="e">
        <f>IF(PREENCHER!#REF!="","",IF(COUNTIF(PREENCHER!$AA54:$AC54,PREENCHER!#REF!)=0,CONCATENATE(PREENCHER!AO54,#REF!),PREENCHER!#REF!))</f>
        <v>#REF!</v>
      </c>
      <c r="L51" s="55" t="e">
        <f>IF(PREENCHER!#REF!="","",IF(COUNTIF(PREENCHER!$AA54:$AC54,PREENCHER!#REF!)=0,CONCATENATE(PREENCHER!AP54,#REF!),PREENCHER!#REF!))</f>
        <v>#REF!</v>
      </c>
      <c r="M51" s="55" t="e">
        <f>IF(PREENCHER!#REF!="","",IF(COUNTIF(PREENCHER!$AA54:$AC54,PREENCHER!#REF!)=0,CONCATENATE(PREENCHER!AQ54,#REF!),PREENCHER!#REF!))</f>
        <v>#REF!</v>
      </c>
      <c r="N51" s="55" t="e">
        <f>IF(PREENCHER!#REF!="","",IF(COUNTIF(PREENCHER!$AA54:$AC54,PREENCHER!#REF!)=0,CONCATENATE(PREENCHER!AR54,#REF!),PREENCHER!#REF!))</f>
        <v>#REF!</v>
      </c>
      <c r="O51" s="22" t="str">
        <f t="shared" si="5"/>
        <v/>
      </c>
      <c r="P51" s="22" t="str">
        <f t="shared" si="6"/>
        <v/>
      </c>
      <c r="Q51" s="56"/>
      <c r="R51" s="16"/>
      <c r="S51" s="22" t="str">
        <f t="shared" si="7"/>
        <v/>
      </c>
      <c r="T51" s="22" t="str">
        <f t="shared" si="8"/>
        <v/>
      </c>
      <c r="U51" s="57" t="str">
        <f t="shared" si="9"/>
        <v/>
      </c>
    </row>
    <row r="52" spans="1:21" x14ac:dyDescent="0.25">
      <c r="A52" s="54" t="str">
        <f>IF(PREENCHER!A55="","",PREENCHER!A55)</f>
        <v/>
      </c>
      <c r="B52" s="54" t="str">
        <f>IF(PREENCHER!B55="","",PREENCHER!B55)</f>
        <v>Máquina de lavar roupa. Tipo: tanquinho automático, capacidade mínima de 10 KG, painel mecânico, com 6 programas de lavagem, 127V.  GARANTIA MÍNIMA DE 12 MESES, A CONTAR DA DATA DO RECEBIMENTO DEFINITIVO.</v>
      </c>
      <c r="C52" s="54" t="str">
        <f>IF(PREENCHER!C55="","",PREENCHER!C55)</f>
        <v/>
      </c>
      <c r="D52" s="54" t="str">
        <f>IF(PREENCHER!D55="","",PREENCHER!D55)</f>
        <v/>
      </c>
      <c r="E52" s="55" t="e">
        <f>IF(PREENCHER!#REF!="","",IF(COUNTIF(PREENCHER!$AA55:$AC55,PREENCHER!#REF!)=0,CONCATENATE(PREENCHER!AI55,#REF!),PREENCHER!#REF!))</f>
        <v>#REF!</v>
      </c>
      <c r="F52" s="55" t="str">
        <f>IF(PREENCHER!E55="","",IF(COUNTIF(PREENCHER!$AA55:$AC55,PREENCHER!E55)=0,CONCATENATE(PREENCHER!AJ55,#REF!),PREENCHER!E55))</f>
        <v/>
      </c>
      <c r="G52" s="55" t="e">
        <f>IF(PREENCHER!#REF!="","",IF(COUNTIF(PREENCHER!$AA55:$AC55,PREENCHER!#REF!)=0,CONCATENATE(PREENCHER!AK55,#REF!),PREENCHER!#REF!))</f>
        <v>#REF!</v>
      </c>
      <c r="H52" s="55" t="str">
        <f>IF(PREENCHER!G55="","",IF(COUNTIF(PREENCHER!$AA55:$AC55,PREENCHER!G55)=0,CONCATENATE(PREENCHER!AL55,#REF!),PREENCHER!G55))</f>
        <v/>
      </c>
      <c r="I52" s="55" t="str">
        <f>IF(PREENCHER!H55="","",IF(COUNTIF(PREENCHER!$AA55:$AC55,PREENCHER!H55)=0,CONCATENATE(PREENCHER!AM55,#REF!),PREENCHER!H55))</f>
        <v/>
      </c>
      <c r="J52" s="55" t="e">
        <f>IF(#REF!="","",IF(COUNTIF(PREENCHER!$AA55:$AC55,#REF!)=0,CONCATENATE(PREENCHER!AN55,#REF!),#REF!))</f>
        <v>#REF!</v>
      </c>
      <c r="K52" s="55" t="e">
        <f>IF(PREENCHER!#REF!="","",IF(COUNTIF(PREENCHER!$AA55:$AC55,PREENCHER!#REF!)=0,CONCATENATE(PREENCHER!AO55,#REF!),PREENCHER!#REF!))</f>
        <v>#REF!</v>
      </c>
      <c r="L52" s="55" t="e">
        <f>IF(PREENCHER!#REF!="","",IF(COUNTIF(PREENCHER!$AA55:$AC55,PREENCHER!#REF!)=0,CONCATENATE(PREENCHER!AP55,#REF!),PREENCHER!#REF!))</f>
        <v>#REF!</v>
      </c>
      <c r="M52" s="55" t="e">
        <f>IF(PREENCHER!#REF!="","",IF(COUNTIF(PREENCHER!$AA55:$AC55,PREENCHER!#REF!)=0,CONCATENATE(PREENCHER!AQ55,#REF!),PREENCHER!#REF!))</f>
        <v>#REF!</v>
      </c>
      <c r="N52" s="55" t="e">
        <f>IF(PREENCHER!#REF!="","",IF(COUNTIF(PREENCHER!$AA55:$AC55,PREENCHER!#REF!)=0,CONCATENATE(PREENCHER!AR55,#REF!),PREENCHER!#REF!))</f>
        <v>#REF!</v>
      </c>
      <c r="O52" s="22" t="str">
        <f t="shared" si="5"/>
        <v/>
      </c>
      <c r="P52" s="22" t="str">
        <f t="shared" si="6"/>
        <v/>
      </c>
      <c r="Q52" s="56"/>
      <c r="R52" s="16"/>
      <c r="S52" s="22" t="str">
        <f t="shared" si="7"/>
        <v/>
      </c>
      <c r="T52" s="22" t="str">
        <f t="shared" si="8"/>
        <v/>
      </c>
      <c r="U52" s="57" t="str">
        <f t="shared" si="9"/>
        <v/>
      </c>
    </row>
    <row r="53" spans="1:21" x14ac:dyDescent="0.25">
      <c r="A53" s="54" t="str">
        <f>IF(PREENCHER!A56="","",PREENCHER!A56)</f>
        <v/>
      </c>
      <c r="B53" s="54" t="str">
        <f>IF(PREENCHER!B56="","",PREENCHER!B56)</f>
        <v xml:space="preserve">Forno de bancada elétrico, Inox 46L aço inoxidável, 127V. Características gerais: Especificações: Potência de 2400 W, 3 níveis: 3 Temperatura mínima 50 °C. Temperatura máxima 300 °C. Eficiência energética A. Acessórios incluídos 1 bandeja de migalhas, 1 grelha Peso e dimensões Largura 49 cm Profundidade 49 cm Altura 41.5 cm. GARANTIA MÍNIMA DE 12 MESES, A CONTAR DA DATA DO RECEBIMENTO DEFINITIVO. </v>
      </c>
      <c r="C53" s="54" t="str">
        <f>IF(PREENCHER!C56="","",PREENCHER!C56)</f>
        <v/>
      </c>
      <c r="D53" s="54" t="str">
        <f>IF(PREENCHER!D56="","",PREENCHER!D56)</f>
        <v/>
      </c>
      <c r="E53" s="55" t="e">
        <f>IF(PREENCHER!#REF!="","",IF(COUNTIF(PREENCHER!$AA56:$AC56,PREENCHER!#REF!)=0,CONCATENATE(PREENCHER!AI56,#REF!),PREENCHER!#REF!))</f>
        <v>#REF!</v>
      </c>
      <c r="F53" s="55" t="str">
        <f>IF(PREENCHER!E56="","",IF(COUNTIF(PREENCHER!$AA56:$AC56,PREENCHER!E56)=0,CONCATENATE(PREENCHER!AJ56,#REF!),PREENCHER!E56))</f>
        <v/>
      </c>
      <c r="G53" s="55" t="e">
        <f>IF(PREENCHER!#REF!="","",IF(COUNTIF(PREENCHER!$AA56:$AC56,PREENCHER!#REF!)=0,CONCATENATE(PREENCHER!AK56,#REF!),PREENCHER!#REF!))</f>
        <v>#REF!</v>
      </c>
      <c r="H53" s="55" t="str">
        <f>IF(PREENCHER!G56="","",IF(COUNTIF(PREENCHER!$AA56:$AC56,PREENCHER!G56)=0,CONCATENATE(PREENCHER!AL56,#REF!),PREENCHER!G56))</f>
        <v/>
      </c>
      <c r="I53" s="55" t="str">
        <f>IF(PREENCHER!H56="","",IF(COUNTIF(PREENCHER!$AA56:$AC56,PREENCHER!H56)=0,CONCATENATE(PREENCHER!AM56,#REF!),PREENCHER!H56))</f>
        <v/>
      </c>
      <c r="J53" s="55" t="e">
        <f>IF(#REF!="","",IF(COUNTIF(PREENCHER!$AA56:$AC56,#REF!)=0,CONCATENATE(PREENCHER!AN56,#REF!),#REF!))</f>
        <v>#REF!</v>
      </c>
      <c r="K53" s="55" t="e">
        <f>IF(PREENCHER!#REF!="","",IF(COUNTIF(PREENCHER!$AA56:$AC56,PREENCHER!#REF!)=0,CONCATENATE(PREENCHER!AO56,#REF!),PREENCHER!#REF!))</f>
        <v>#REF!</v>
      </c>
      <c r="L53" s="55" t="e">
        <f>IF(PREENCHER!#REF!="","",IF(COUNTIF(PREENCHER!$AA56:$AC56,PREENCHER!#REF!)=0,CONCATENATE(PREENCHER!AP56,#REF!),PREENCHER!#REF!))</f>
        <v>#REF!</v>
      </c>
      <c r="M53" s="55" t="e">
        <f>IF(PREENCHER!#REF!="","",IF(COUNTIF(PREENCHER!$AA56:$AC56,PREENCHER!#REF!)=0,CONCATENATE(PREENCHER!AQ56,#REF!),PREENCHER!#REF!))</f>
        <v>#REF!</v>
      </c>
      <c r="N53" s="55" t="e">
        <f>IF(PREENCHER!#REF!="","",IF(COUNTIF(PREENCHER!$AA56:$AC56,PREENCHER!#REF!)=0,CONCATENATE(PREENCHER!AR56,#REF!),PREENCHER!#REF!))</f>
        <v>#REF!</v>
      </c>
      <c r="O53" s="22" t="str">
        <f t="shared" si="5"/>
        <v/>
      </c>
      <c r="P53" s="22" t="str">
        <f t="shared" si="6"/>
        <v/>
      </c>
      <c r="Q53" s="56"/>
      <c r="R53" s="16"/>
      <c r="S53" s="22" t="str">
        <f t="shared" si="7"/>
        <v/>
      </c>
      <c r="T53" s="22" t="str">
        <f t="shared" si="8"/>
        <v/>
      </c>
      <c r="U53" s="57" t="str">
        <f t="shared" si="9"/>
        <v/>
      </c>
    </row>
    <row r="54" spans="1:21" x14ac:dyDescent="0.25">
      <c r="A54" s="54" t="str">
        <f>IF(PREENCHER!A57="","",PREENCHER!A57)</f>
        <v/>
      </c>
      <c r="B54" s="54" t="str">
        <f>IF(PREENCHER!B57="","",PREENCHER!B57)</f>
        <v>Freezer vertical, frost free, capacidade total mínima de 228 Litros, 110v, cor branca, porta reversível, painel de controle, congelamento rápido, classificação energética "A". GARANTIA MÍNIMA DE 12 MESES, A CONTAR DA DATA DO RECEBIMENTO DEFINITIVO.</v>
      </c>
      <c r="C54" s="54" t="str">
        <f>IF(PREENCHER!C57="","",PREENCHER!C57)</f>
        <v/>
      </c>
      <c r="D54" s="54" t="str">
        <f>IF(PREENCHER!D57="","",PREENCHER!D57)</f>
        <v/>
      </c>
      <c r="E54" s="55" t="e">
        <f>IF(PREENCHER!#REF!="","",IF(COUNTIF(PREENCHER!$AA57:$AC57,PREENCHER!#REF!)=0,CONCATENATE(PREENCHER!AI57,#REF!),PREENCHER!#REF!))</f>
        <v>#REF!</v>
      </c>
      <c r="F54" s="55" t="str">
        <f>IF(PREENCHER!E57="","",IF(COUNTIF(PREENCHER!$AA57:$AC57,PREENCHER!E57)=0,CONCATENATE(PREENCHER!AJ57,#REF!),PREENCHER!E57))</f>
        <v/>
      </c>
      <c r="G54" s="55" t="e">
        <f>IF(PREENCHER!#REF!="","",IF(COUNTIF(PREENCHER!$AA57:$AC57,PREENCHER!#REF!)=0,CONCATENATE(PREENCHER!AK57,#REF!),PREENCHER!#REF!))</f>
        <v>#REF!</v>
      </c>
      <c r="H54" s="55" t="str">
        <f>IF(PREENCHER!G57="","",IF(COUNTIF(PREENCHER!$AA57:$AC57,PREENCHER!G57)=0,CONCATENATE(PREENCHER!AL57,#REF!),PREENCHER!G57))</f>
        <v/>
      </c>
      <c r="I54" s="55" t="str">
        <f>IF(PREENCHER!H57="","",IF(COUNTIF(PREENCHER!$AA57:$AC57,PREENCHER!H57)=0,CONCATENATE(PREENCHER!AM57,#REF!),PREENCHER!H57))</f>
        <v/>
      </c>
      <c r="J54" s="55" t="e">
        <f>IF(#REF!="","",IF(COUNTIF(PREENCHER!$AA57:$AC57,#REF!)=0,CONCATENATE(PREENCHER!AN57,#REF!),#REF!))</f>
        <v>#REF!</v>
      </c>
      <c r="K54" s="55" t="e">
        <f>IF(PREENCHER!#REF!="","",IF(COUNTIF(PREENCHER!$AA57:$AC57,PREENCHER!#REF!)=0,CONCATENATE(PREENCHER!AO57,#REF!),PREENCHER!#REF!))</f>
        <v>#REF!</v>
      </c>
      <c r="L54" s="55" t="e">
        <f>IF(PREENCHER!#REF!="","",IF(COUNTIF(PREENCHER!$AA57:$AC57,PREENCHER!#REF!)=0,CONCATENATE(PREENCHER!AP57,#REF!),PREENCHER!#REF!))</f>
        <v>#REF!</v>
      </c>
      <c r="M54" s="55" t="e">
        <f>IF(PREENCHER!#REF!="","",IF(COUNTIF(PREENCHER!$AA57:$AC57,PREENCHER!#REF!)=0,CONCATENATE(PREENCHER!AQ57,#REF!),PREENCHER!#REF!))</f>
        <v>#REF!</v>
      </c>
      <c r="N54" s="55" t="e">
        <f>IF(PREENCHER!#REF!="","",IF(COUNTIF(PREENCHER!$AA57:$AC57,PREENCHER!#REF!)=0,CONCATENATE(PREENCHER!AR57,#REF!),PREENCHER!#REF!))</f>
        <v>#REF!</v>
      </c>
      <c r="O54" s="22" t="str">
        <f t="shared" si="5"/>
        <v/>
      </c>
      <c r="P54" s="22" t="str">
        <f t="shared" si="6"/>
        <v/>
      </c>
      <c r="Q54" s="56"/>
      <c r="R54" s="16"/>
      <c r="S54" s="22" t="str">
        <f t="shared" si="7"/>
        <v/>
      </c>
      <c r="T54" s="22" t="str">
        <f t="shared" si="8"/>
        <v/>
      </c>
      <c r="U54" s="57" t="str">
        <f t="shared" si="9"/>
        <v/>
      </c>
    </row>
    <row r="55" spans="1:21" x14ac:dyDescent="0.25">
      <c r="A55" s="54" t="str">
        <f>IF(PREENCHER!A58="","",PREENCHER!A58)</f>
        <v/>
      </c>
      <c r="B55" s="54" t="str">
        <f>IF(PREENCHER!B58="","",PREENCHER!B58)</f>
        <v>Máquina de lavar roupa. Tipo: tanquinho automático, capacidade mínima de 10 KG, painel mecânico, com 6 programas de lavagem, 127V.  GARANTIA MÍNIMA DE 12 MESES, A CONTAR DA DATA DO RECEBIMENTO DEFINITIVO.</v>
      </c>
      <c r="C55" s="54" t="str">
        <f>IF(PREENCHER!C58="","",PREENCHER!C58)</f>
        <v/>
      </c>
      <c r="D55" s="54" t="str">
        <f>IF(PREENCHER!D58="","",PREENCHER!D58)</f>
        <v/>
      </c>
      <c r="E55" s="55" t="e">
        <f>IF(PREENCHER!#REF!="","",IF(COUNTIF(PREENCHER!$AA58:$AC58,PREENCHER!#REF!)=0,CONCATENATE(PREENCHER!AI58,#REF!),PREENCHER!#REF!))</f>
        <v>#REF!</v>
      </c>
      <c r="F55" s="55" t="str">
        <f>IF(PREENCHER!E58="","",IF(COUNTIF(PREENCHER!$AA58:$AC58,PREENCHER!E58)=0,CONCATENATE(PREENCHER!AJ58,#REF!),PREENCHER!E58))</f>
        <v/>
      </c>
      <c r="G55" s="55" t="e">
        <f>IF(PREENCHER!#REF!="","",IF(COUNTIF(PREENCHER!$AA58:$AC58,PREENCHER!#REF!)=0,CONCATENATE(PREENCHER!AK58,#REF!),PREENCHER!#REF!))</f>
        <v>#REF!</v>
      </c>
      <c r="H55" s="55" t="str">
        <f>IF(PREENCHER!G58="","",IF(COUNTIF(PREENCHER!$AA58:$AC58,PREENCHER!G58)=0,CONCATENATE(PREENCHER!AL58,#REF!),PREENCHER!G58))</f>
        <v/>
      </c>
      <c r="I55" s="55" t="str">
        <f>IF(PREENCHER!H58="","",IF(COUNTIF(PREENCHER!$AA58:$AC58,PREENCHER!H58)=0,CONCATENATE(PREENCHER!AM58,#REF!),PREENCHER!H58))</f>
        <v/>
      </c>
      <c r="J55" s="55" t="e">
        <f>IF(#REF!="","",IF(COUNTIF(PREENCHER!$AA58:$AC58,#REF!)=0,CONCATENATE(PREENCHER!AN58,#REF!),#REF!))</f>
        <v>#REF!</v>
      </c>
      <c r="K55" s="55" t="e">
        <f>IF(PREENCHER!#REF!="","",IF(COUNTIF(PREENCHER!$AA58:$AC58,PREENCHER!#REF!)=0,CONCATENATE(PREENCHER!AO58,#REF!),PREENCHER!#REF!))</f>
        <v>#REF!</v>
      </c>
      <c r="L55" s="55" t="e">
        <f>IF(PREENCHER!#REF!="","",IF(COUNTIF(PREENCHER!$AA58:$AC58,PREENCHER!#REF!)=0,CONCATENATE(PREENCHER!AP58,#REF!),PREENCHER!#REF!))</f>
        <v>#REF!</v>
      </c>
      <c r="M55" s="55" t="e">
        <f>IF(PREENCHER!#REF!="","",IF(COUNTIF(PREENCHER!$AA58:$AC58,PREENCHER!#REF!)=0,CONCATENATE(PREENCHER!AQ58,#REF!),PREENCHER!#REF!))</f>
        <v>#REF!</v>
      </c>
      <c r="N55" s="55" t="e">
        <f>IF(PREENCHER!#REF!="","",IF(COUNTIF(PREENCHER!$AA58:$AC58,PREENCHER!#REF!)=0,CONCATENATE(PREENCHER!AR58,#REF!),PREENCHER!#REF!))</f>
        <v>#REF!</v>
      </c>
      <c r="O55" s="22" t="str">
        <f t="shared" si="5"/>
        <v/>
      </c>
      <c r="P55" s="22" t="str">
        <f t="shared" si="6"/>
        <v/>
      </c>
      <c r="Q55" s="56"/>
      <c r="R55" s="16"/>
      <c r="S55" s="22" t="str">
        <f t="shared" si="7"/>
        <v/>
      </c>
      <c r="T55" s="22" t="str">
        <f t="shared" si="8"/>
        <v/>
      </c>
      <c r="U55" s="57" t="str">
        <f t="shared" si="9"/>
        <v/>
      </c>
    </row>
    <row r="56" spans="1:21" x14ac:dyDescent="0.25">
      <c r="A56" s="54" t="str">
        <f>IF(PREENCHER!A59="","",PREENCHER!A59)</f>
        <v/>
      </c>
      <c r="B56" s="54" t="str">
        <f>IF(PREENCHER!B59="","",PREENCHER!B59)</f>
        <v xml:space="preserve">Forno de bancada elétrico, Inox 46L aço inoxidável, 127V. Características gerais: Especificações: Potência de 2400 W, 3 níveis: 3 Temperatura mínima 50 °C. Temperatura máxima 300 °C. Eficiência energética A. Acessórios incluídos 1 bandeja de migalhas, 1 grelha Peso e dimensões Largura 49 cm Profundidade 49 cm Altura 41.5 cm. GARANTIA MÍNIMA DE 12 MESES, A CONTAR DA DATA DO RECEBIMENTO DEFINITIVO. </v>
      </c>
      <c r="C56" s="54" t="str">
        <f>IF(PREENCHER!C59="","",PREENCHER!C59)</f>
        <v/>
      </c>
      <c r="D56" s="54" t="str">
        <f>IF(PREENCHER!D59="","",PREENCHER!D59)</f>
        <v/>
      </c>
      <c r="E56" s="55" t="e">
        <f>IF(PREENCHER!#REF!="","",IF(COUNTIF(PREENCHER!$AA59:$AC59,PREENCHER!#REF!)=0,CONCATENATE(PREENCHER!AI59,#REF!),PREENCHER!#REF!))</f>
        <v>#REF!</v>
      </c>
      <c r="F56" s="55" t="str">
        <f>IF(PREENCHER!E59="","",IF(COUNTIF(PREENCHER!$AA59:$AC59,PREENCHER!E59)=0,CONCATENATE(PREENCHER!AJ59,#REF!),PREENCHER!E59))</f>
        <v/>
      </c>
      <c r="G56" s="55" t="e">
        <f>IF(PREENCHER!#REF!="","",IF(COUNTIF(PREENCHER!$AA59:$AC59,PREENCHER!#REF!)=0,CONCATENATE(PREENCHER!AK59,#REF!),PREENCHER!#REF!))</f>
        <v>#REF!</v>
      </c>
      <c r="H56" s="55" t="str">
        <f>IF(PREENCHER!G59="","",IF(COUNTIF(PREENCHER!$AA59:$AC59,PREENCHER!G59)=0,CONCATENATE(PREENCHER!AL59,#REF!),PREENCHER!G59))</f>
        <v/>
      </c>
      <c r="I56" s="55" t="str">
        <f>IF(PREENCHER!H59="","",IF(COUNTIF(PREENCHER!$AA59:$AC59,PREENCHER!H59)=0,CONCATENATE(PREENCHER!AM59,#REF!),PREENCHER!H59))</f>
        <v/>
      </c>
      <c r="J56" s="55" t="e">
        <f>IF(#REF!="","",IF(COUNTIF(PREENCHER!$AA59:$AC59,#REF!)=0,CONCATENATE(PREENCHER!AN59,#REF!),#REF!))</f>
        <v>#REF!</v>
      </c>
      <c r="K56" s="55" t="e">
        <f>IF(PREENCHER!#REF!="","",IF(COUNTIF(PREENCHER!$AA59:$AC59,PREENCHER!#REF!)=0,CONCATENATE(PREENCHER!AO59,#REF!),PREENCHER!#REF!))</f>
        <v>#REF!</v>
      </c>
      <c r="L56" s="55" t="e">
        <f>IF(PREENCHER!#REF!="","",IF(COUNTIF(PREENCHER!$AA59:$AC59,PREENCHER!#REF!)=0,CONCATENATE(PREENCHER!AP59,#REF!),PREENCHER!#REF!))</f>
        <v>#REF!</v>
      </c>
      <c r="M56" s="55" t="e">
        <f>IF(PREENCHER!#REF!="","",IF(COUNTIF(PREENCHER!$AA59:$AC59,PREENCHER!#REF!)=0,CONCATENATE(PREENCHER!AQ59,#REF!),PREENCHER!#REF!))</f>
        <v>#REF!</v>
      </c>
      <c r="N56" s="55" t="e">
        <f>IF(PREENCHER!#REF!="","",IF(COUNTIF(PREENCHER!$AA59:$AC59,PREENCHER!#REF!)=0,CONCATENATE(PREENCHER!AR59,#REF!),PREENCHER!#REF!))</f>
        <v>#REF!</v>
      </c>
      <c r="O56" s="22" t="str">
        <f t="shared" si="5"/>
        <v/>
      </c>
      <c r="P56" s="22" t="str">
        <f t="shared" si="6"/>
        <v/>
      </c>
      <c r="Q56" s="56"/>
      <c r="R56" s="16"/>
      <c r="S56" s="22" t="str">
        <f t="shared" si="7"/>
        <v/>
      </c>
      <c r="T56" s="22" t="str">
        <f t="shared" si="8"/>
        <v/>
      </c>
      <c r="U56" s="57" t="str">
        <f t="shared" si="9"/>
        <v/>
      </c>
    </row>
    <row r="57" spans="1:21" x14ac:dyDescent="0.25">
      <c r="A57" s="54" t="str">
        <f>IF(PREENCHER!A60="","",PREENCHER!A60)</f>
        <v/>
      </c>
      <c r="B57" s="54" t="str">
        <f>IF(PREENCHER!B60="","",PREENCHER!B60)</f>
        <v>Freezer vertical, frost free, capacidade total mínima de 228 Litros, 110v, cor branca, porta reversível, painel de controle, congelamento rápido, classificação energética "A". GARANTIA MÍNIMA DE 12 MESES, A CONTAR DA DATA DO RECEBIMENTO DEFINITIVO.</v>
      </c>
      <c r="C57" s="54" t="str">
        <f>IF(PREENCHER!C60="","",PREENCHER!C60)</f>
        <v/>
      </c>
      <c r="D57" s="54" t="str">
        <f>IF(PREENCHER!D60="","",PREENCHER!D60)</f>
        <v/>
      </c>
      <c r="E57" s="55" t="e">
        <f>IF(PREENCHER!#REF!="","",IF(COUNTIF(PREENCHER!$AA60:$AC60,PREENCHER!#REF!)=0,CONCATENATE(PREENCHER!AI60,#REF!),PREENCHER!#REF!))</f>
        <v>#REF!</v>
      </c>
      <c r="F57" s="55" t="str">
        <f>IF(PREENCHER!E60="","",IF(COUNTIF(PREENCHER!$AA60:$AC60,PREENCHER!E60)=0,CONCATENATE(PREENCHER!AJ60,#REF!),PREENCHER!E60))</f>
        <v/>
      </c>
      <c r="G57" s="55" t="e">
        <f>IF(PREENCHER!#REF!="","",IF(COUNTIF(PREENCHER!$AA60:$AC60,PREENCHER!#REF!)=0,CONCATENATE(PREENCHER!AK60,#REF!),PREENCHER!#REF!))</f>
        <v>#REF!</v>
      </c>
      <c r="H57" s="55" t="str">
        <f>IF(PREENCHER!G60="","",IF(COUNTIF(PREENCHER!$AA60:$AC60,PREENCHER!G60)=0,CONCATENATE(PREENCHER!AL60,#REF!),PREENCHER!G60))</f>
        <v/>
      </c>
      <c r="I57" s="55" t="str">
        <f>IF(PREENCHER!H60="","",IF(COUNTIF(PREENCHER!$AA60:$AC60,PREENCHER!H60)=0,CONCATENATE(PREENCHER!AM60,#REF!),PREENCHER!H60))</f>
        <v/>
      </c>
      <c r="J57" s="55" t="e">
        <f>IF(#REF!="","",IF(COUNTIF(PREENCHER!$AA60:$AC60,#REF!)=0,CONCATENATE(PREENCHER!AN60,#REF!),#REF!))</f>
        <v>#REF!</v>
      </c>
      <c r="K57" s="55" t="e">
        <f>IF(PREENCHER!#REF!="","",IF(COUNTIF(PREENCHER!$AA60:$AC60,PREENCHER!#REF!)=0,CONCATENATE(PREENCHER!AO60,#REF!),PREENCHER!#REF!))</f>
        <v>#REF!</v>
      </c>
      <c r="L57" s="55" t="e">
        <f>IF(PREENCHER!#REF!="","",IF(COUNTIF(PREENCHER!$AA60:$AC60,PREENCHER!#REF!)=0,CONCATENATE(PREENCHER!AP60,#REF!),PREENCHER!#REF!))</f>
        <v>#REF!</v>
      </c>
      <c r="M57" s="55" t="e">
        <f>IF(PREENCHER!#REF!="","",IF(COUNTIF(PREENCHER!$AA60:$AC60,PREENCHER!#REF!)=0,CONCATENATE(PREENCHER!AQ60,#REF!),PREENCHER!#REF!))</f>
        <v>#REF!</v>
      </c>
      <c r="N57" s="55" t="e">
        <f>IF(PREENCHER!#REF!="","",IF(COUNTIF(PREENCHER!$AA60:$AC60,PREENCHER!#REF!)=0,CONCATENATE(PREENCHER!AR60,#REF!),PREENCHER!#REF!))</f>
        <v>#REF!</v>
      </c>
      <c r="O57" s="22" t="str">
        <f t="shared" si="5"/>
        <v/>
      </c>
      <c r="P57" s="22" t="str">
        <f t="shared" si="6"/>
        <v/>
      </c>
      <c r="Q57" s="56"/>
      <c r="R57" s="16"/>
      <c r="S57" s="22" t="str">
        <f t="shared" si="7"/>
        <v/>
      </c>
      <c r="T57" s="22" t="str">
        <f t="shared" si="8"/>
        <v/>
      </c>
      <c r="U57" s="57" t="str">
        <f t="shared" si="9"/>
        <v/>
      </c>
    </row>
    <row r="58" spans="1:21" x14ac:dyDescent="0.25">
      <c r="A58" s="54" t="str">
        <f>IF(PREENCHER!A61="","",PREENCHER!A61)</f>
        <v/>
      </c>
      <c r="B58" s="54" t="str">
        <f>IF(PREENCHER!B61="","",PREENCHER!B61)</f>
        <v>Máquina de lavar roupa. Tipo: tanquinho automático, capacidade mínima de 10 KG, painel mecânico, com 6 programas de lavagem, 127V.  GARANTIA MÍNIMA DE 12 MESES, A CONTAR DA DATA DO RECEBIMENTO DEFINITIVO.</v>
      </c>
      <c r="C58" s="54" t="str">
        <f>IF(PREENCHER!C61="","",PREENCHER!C61)</f>
        <v/>
      </c>
      <c r="D58" s="54" t="str">
        <f>IF(PREENCHER!D61="","",PREENCHER!D61)</f>
        <v/>
      </c>
      <c r="E58" s="55" t="e">
        <f>IF(PREENCHER!#REF!="","",IF(COUNTIF(PREENCHER!$AA61:$AC61,PREENCHER!#REF!)=0,CONCATENATE(PREENCHER!AI61,#REF!),PREENCHER!#REF!))</f>
        <v>#REF!</v>
      </c>
      <c r="F58" s="55" t="str">
        <f>IF(PREENCHER!E61="","",IF(COUNTIF(PREENCHER!$AA61:$AC61,PREENCHER!E61)=0,CONCATENATE(PREENCHER!AJ61,#REF!),PREENCHER!E61))</f>
        <v/>
      </c>
      <c r="G58" s="55" t="e">
        <f>IF(PREENCHER!#REF!="","",IF(COUNTIF(PREENCHER!$AA61:$AC61,PREENCHER!#REF!)=0,CONCATENATE(PREENCHER!AK61,#REF!),PREENCHER!#REF!))</f>
        <v>#REF!</v>
      </c>
      <c r="H58" s="55" t="str">
        <f>IF(PREENCHER!G61="","",IF(COUNTIF(PREENCHER!$AA61:$AC61,PREENCHER!G61)=0,CONCATENATE(PREENCHER!AL61,#REF!),PREENCHER!G61))</f>
        <v/>
      </c>
      <c r="I58" s="55" t="str">
        <f>IF(PREENCHER!H61="","",IF(COUNTIF(PREENCHER!$AA61:$AC61,PREENCHER!H61)=0,CONCATENATE(PREENCHER!AM61,#REF!),PREENCHER!H61))</f>
        <v/>
      </c>
      <c r="J58" s="55" t="e">
        <f>IF(#REF!="","",IF(COUNTIF(PREENCHER!$AA61:$AC61,#REF!)=0,CONCATENATE(PREENCHER!AN61,#REF!),#REF!))</f>
        <v>#REF!</v>
      </c>
      <c r="K58" s="55" t="e">
        <f>IF(PREENCHER!#REF!="","",IF(COUNTIF(PREENCHER!$AA61:$AC61,PREENCHER!#REF!)=0,CONCATENATE(PREENCHER!AO61,#REF!),PREENCHER!#REF!))</f>
        <v>#REF!</v>
      </c>
      <c r="L58" s="55" t="e">
        <f>IF(PREENCHER!#REF!="","",IF(COUNTIF(PREENCHER!$AA61:$AC61,PREENCHER!#REF!)=0,CONCATENATE(PREENCHER!AP61,#REF!),PREENCHER!#REF!))</f>
        <v>#REF!</v>
      </c>
      <c r="M58" s="55" t="e">
        <f>IF(PREENCHER!#REF!="","",IF(COUNTIF(PREENCHER!$AA61:$AC61,PREENCHER!#REF!)=0,CONCATENATE(PREENCHER!AQ61,#REF!),PREENCHER!#REF!))</f>
        <v>#REF!</v>
      </c>
      <c r="N58" s="55" t="e">
        <f>IF(PREENCHER!#REF!="","",IF(COUNTIF(PREENCHER!$AA61:$AC61,PREENCHER!#REF!)=0,CONCATENATE(PREENCHER!AR61,#REF!),PREENCHER!#REF!))</f>
        <v>#REF!</v>
      </c>
      <c r="O58" s="22" t="str">
        <f t="shared" si="5"/>
        <v/>
      </c>
      <c r="P58" s="22" t="str">
        <f t="shared" si="6"/>
        <v/>
      </c>
      <c r="Q58" s="56"/>
      <c r="R58" s="16"/>
      <c r="S58" s="22" t="str">
        <f t="shared" si="7"/>
        <v/>
      </c>
      <c r="T58" s="22" t="str">
        <f t="shared" si="8"/>
        <v/>
      </c>
      <c r="U58" s="57" t="str">
        <f t="shared" si="9"/>
        <v/>
      </c>
    </row>
    <row r="59" spans="1:21" x14ac:dyDescent="0.25">
      <c r="A59" s="54" t="str">
        <f>IF(PREENCHER!A62="","",PREENCHER!A62)</f>
        <v/>
      </c>
      <c r="B59" s="54" t="str">
        <f>IF(PREENCHER!B62="","",PREENCHER!B62)</f>
        <v xml:space="preserve">Forno de bancada elétrico, Inox 46L aço inoxidável, 127V. Características gerais: Especificações: Potência de 2400 W, 3 níveis: 3 Temperatura mínima 50 °C. Temperatura máxima 300 °C. Eficiência energética A. Acessórios incluídos 1 bandeja de migalhas, 1 grelha Peso e dimensões Largura 49 cm Profundidade 49 cm Altura 41.5 cm. GARANTIA MÍNIMA DE 12 MESES, A CONTAR DA DATA DO RECEBIMENTO DEFINITIVO. </v>
      </c>
      <c r="C59" s="54" t="str">
        <f>IF(PREENCHER!C62="","",PREENCHER!C62)</f>
        <v/>
      </c>
      <c r="D59" s="54" t="str">
        <f>IF(PREENCHER!D62="","",PREENCHER!D62)</f>
        <v/>
      </c>
      <c r="E59" s="55" t="e">
        <f>IF(PREENCHER!#REF!="","",IF(COUNTIF(PREENCHER!$AA62:$AC62,PREENCHER!#REF!)=0,CONCATENATE(PREENCHER!AI62,#REF!),PREENCHER!#REF!))</f>
        <v>#REF!</v>
      </c>
      <c r="F59" s="55" t="str">
        <f>IF(PREENCHER!E62="","",IF(COUNTIF(PREENCHER!$AA62:$AC62,PREENCHER!E62)=0,CONCATENATE(PREENCHER!AJ62,#REF!),PREENCHER!E62))</f>
        <v/>
      </c>
      <c r="G59" s="55" t="e">
        <f>IF(PREENCHER!#REF!="","",IF(COUNTIF(PREENCHER!$AA62:$AC62,PREENCHER!#REF!)=0,CONCATENATE(PREENCHER!AK62,#REF!),PREENCHER!#REF!))</f>
        <v>#REF!</v>
      </c>
      <c r="H59" s="55" t="str">
        <f>IF(PREENCHER!G62="","",IF(COUNTIF(PREENCHER!$AA62:$AC62,PREENCHER!G62)=0,CONCATENATE(PREENCHER!AL62,#REF!),PREENCHER!G62))</f>
        <v/>
      </c>
      <c r="I59" s="55" t="str">
        <f>IF(PREENCHER!H62="","",IF(COUNTIF(PREENCHER!$AA62:$AC62,PREENCHER!H62)=0,CONCATENATE(PREENCHER!AM62,#REF!),PREENCHER!H62))</f>
        <v/>
      </c>
      <c r="J59" s="55" t="e">
        <f>IF(#REF!="","",IF(COUNTIF(PREENCHER!$AA62:$AC62,#REF!)=0,CONCATENATE(PREENCHER!AN62,#REF!),#REF!))</f>
        <v>#REF!</v>
      </c>
      <c r="K59" s="55" t="e">
        <f>IF(PREENCHER!#REF!="","",IF(COUNTIF(PREENCHER!$AA62:$AC62,PREENCHER!#REF!)=0,CONCATENATE(PREENCHER!AO62,#REF!),PREENCHER!#REF!))</f>
        <v>#REF!</v>
      </c>
      <c r="L59" s="55" t="e">
        <f>IF(PREENCHER!#REF!="","",IF(COUNTIF(PREENCHER!$AA62:$AC62,PREENCHER!#REF!)=0,CONCATENATE(PREENCHER!AP62,#REF!),PREENCHER!#REF!))</f>
        <v>#REF!</v>
      </c>
      <c r="M59" s="55" t="e">
        <f>IF(PREENCHER!#REF!="","",IF(COUNTIF(PREENCHER!$AA62:$AC62,PREENCHER!#REF!)=0,CONCATENATE(PREENCHER!AQ62,#REF!),PREENCHER!#REF!))</f>
        <v>#REF!</v>
      </c>
      <c r="N59" s="55" t="e">
        <f>IF(PREENCHER!#REF!="","",IF(COUNTIF(PREENCHER!$AA62:$AC62,PREENCHER!#REF!)=0,CONCATENATE(PREENCHER!AR62,#REF!),PREENCHER!#REF!))</f>
        <v>#REF!</v>
      </c>
      <c r="O59" s="22" t="str">
        <f t="shared" si="5"/>
        <v/>
      </c>
      <c r="P59" s="22" t="str">
        <f t="shared" si="6"/>
        <v/>
      </c>
      <c r="Q59" s="56"/>
      <c r="R59" s="16"/>
      <c r="S59" s="22" t="str">
        <f t="shared" si="7"/>
        <v/>
      </c>
      <c r="T59" s="22" t="str">
        <f t="shared" si="8"/>
        <v/>
      </c>
      <c r="U59" s="57" t="str">
        <f t="shared" si="9"/>
        <v/>
      </c>
    </row>
    <row r="60" spans="1:21" x14ac:dyDescent="0.25">
      <c r="A60" s="54" t="str">
        <f>IF(PREENCHER!A63="","",PREENCHER!A63)</f>
        <v/>
      </c>
      <c r="B60" s="54" t="str">
        <f>IF(PREENCHER!B63="","",PREENCHER!B63)</f>
        <v>Freezer vertical, frost free, capacidade total mínima de 228 Litros, 110v, cor branca, porta reversível, painel de controle, congelamento rápido, classificação energética "A". GARANTIA MÍNIMA DE 12 MESES, A CONTAR DA DATA DO RECEBIMENTO DEFINITIVO.</v>
      </c>
      <c r="C60" s="54" t="str">
        <f>IF(PREENCHER!C63="","",PREENCHER!C63)</f>
        <v/>
      </c>
      <c r="D60" s="54" t="str">
        <f>IF(PREENCHER!D63="","",PREENCHER!D63)</f>
        <v/>
      </c>
      <c r="E60" s="55" t="e">
        <f>IF(PREENCHER!#REF!="","",IF(COUNTIF(PREENCHER!$AA63:$AC63,PREENCHER!#REF!)=0,CONCATENATE(PREENCHER!AI63,#REF!),PREENCHER!#REF!))</f>
        <v>#REF!</v>
      </c>
      <c r="F60" s="55" t="str">
        <f>IF(PREENCHER!E63="","",IF(COUNTIF(PREENCHER!$AA63:$AC63,PREENCHER!E63)=0,CONCATENATE(PREENCHER!AJ63,#REF!),PREENCHER!E63))</f>
        <v/>
      </c>
      <c r="G60" s="55" t="e">
        <f>IF(PREENCHER!#REF!="","",IF(COUNTIF(PREENCHER!$AA63:$AC63,PREENCHER!#REF!)=0,CONCATENATE(PREENCHER!AK63,#REF!),PREENCHER!#REF!))</f>
        <v>#REF!</v>
      </c>
      <c r="H60" s="55" t="str">
        <f>IF(PREENCHER!G63="","",IF(COUNTIF(PREENCHER!$AA63:$AC63,PREENCHER!G63)=0,CONCATENATE(PREENCHER!AL63,#REF!),PREENCHER!G63))</f>
        <v/>
      </c>
      <c r="I60" s="55" t="str">
        <f>IF(PREENCHER!H63="","",IF(COUNTIF(PREENCHER!$AA63:$AC63,PREENCHER!H63)=0,CONCATENATE(PREENCHER!AM63,#REF!),PREENCHER!H63))</f>
        <v/>
      </c>
      <c r="J60" s="55" t="e">
        <f>IF(#REF!="","",IF(COUNTIF(PREENCHER!$AA63:$AC63,#REF!)=0,CONCATENATE(PREENCHER!AN63,#REF!),#REF!))</f>
        <v>#REF!</v>
      </c>
      <c r="K60" s="55" t="e">
        <f>IF(PREENCHER!#REF!="","",IF(COUNTIF(PREENCHER!$AA63:$AC63,PREENCHER!#REF!)=0,CONCATENATE(PREENCHER!AO63,#REF!),PREENCHER!#REF!))</f>
        <v>#REF!</v>
      </c>
      <c r="L60" s="55" t="e">
        <f>IF(PREENCHER!#REF!="","",IF(COUNTIF(PREENCHER!$AA63:$AC63,PREENCHER!#REF!)=0,CONCATENATE(PREENCHER!AP63,#REF!),PREENCHER!#REF!))</f>
        <v>#REF!</v>
      </c>
      <c r="M60" s="55" t="e">
        <f>IF(PREENCHER!#REF!="","",IF(COUNTIF(PREENCHER!$AA63:$AC63,PREENCHER!#REF!)=0,CONCATENATE(PREENCHER!AQ63,#REF!),PREENCHER!#REF!))</f>
        <v>#REF!</v>
      </c>
      <c r="N60" s="55" t="e">
        <f>IF(PREENCHER!#REF!="","",IF(COUNTIF(PREENCHER!$AA63:$AC63,PREENCHER!#REF!)=0,CONCATENATE(PREENCHER!AR63,#REF!),PREENCHER!#REF!))</f>
        <v>#REF!</v>
      </c>
      <c r="O60" s="22" t="str">
        <f t="shared" si="5"/>
        <v/>
      </c>
      <c r="P60" s="22" t="str">
        <f t="shared" si="6"/>
        <v/>
      </c>
      <c r="Q60" s="56"/>
      <c r="R60" s="16"/>
      <c r="S60" s="22" t="str">
        <f t="shared" si="7"/>
        <v/>
      </c>
      <c r="T60" s="22" t="str">
        <f t="shared" si="8"/>
        <v/>
      </c>
      <c r="U60" s="57" t="str">
        <f t="shared" si="9"/>
        <v/>
      </c>
    </row>
    <row r="61" spans="1:21" x14ac:dyDescent="0.25">
      <c r="A61" s="54" t="str">
        <f>IF(PREENCHER!A64="","",PREENCHER!A64)</f>
        <v/>
      </c>
      <c r="B61" s="54" t="str">
        <f>IF(PREENCHER!B64="","",PREENCHER!B64)</f>
        <v>Máquina de lavar roupa. Tipo: tanquinho automático, capacidade mínima de 10 KG, painel mecânico, com 6 programas de lavagem, 127V.  GARANTIA MÍNIMA DE 12 MESES, A CONTAR DA DATA DO RECEBIMENTO DEFINITIVO.</v>
      </c>
      <c r="C61" s="54" t="str">
        <f>IF(PREENCHER!C64="","",PREENCHER!C64)</f>
        <v/>
      </c>
      <c r="D61" s="54" t="str">
        <f>IF(PREENCHER!D64="","",PREENCHER!D64)</f>
        <v/>
      </c>
      <c r="E61" s="55" t="e">
        <f>IF(PREENCHER!#REF!="","",IF(COUNTIF(PREENCHER!$AA64:$AC64,PREENCHER!#REF!)=0,CONCATENATE(PREENCHER!AI64,#REF!),PREENCHER!#REF!))</f>
        <v>#REF!</v>
      </c>
      <c r="F61" s="55" t="str">
        <f>IF(PREENCHER!E64="","",IF(COUNTIF(PREENCHER!$AA64:$AC64,PREENCHER!E64)=0,CONCATENATE(PREENCHER!AJ64,#REF!),PREENCHER!E64))</f>
        <v/>
      </c>
      <c r="G61" s="55" t="e">
        <f>IF(PREENCHER!#REF!="","",IF(COUNTIF(PREENCHER!$AA64:$AC64,PREENCHER!#REF!)=0,CONCATENATE(PREENCHER!AK64,#REF!),PREENCHER!#REF!))</f>
        <v>#REF!</v>
      </c>
      <c r="H61" s="55" t="str">
        <f>IF(PREENCHER!G64="","",IF(COUNTIF(PREENCHER!$AA64:$AC64,PREENCHER!G64)=0,CONCATENATE(PREENCHER!AL64,#REF!),PREENCHER!G64))</f>
        <v/>
      </c>
      <c r="I61" s="55" t="str">
        <f>IF(PREENCHER!H64="","",IF(COUNTIF(PREENCHER!$AA64:$AC64,PREENCHER!H64)=0,CONCATENATE(PREENCHER!AM64,#REF!),PREENCHER!H64))</f>
        <v/>
      </c>
      <c r="J61" s="55" t="e">
        <f>IF(#REF!="","",IF(COUNTIF(PREENCHER!$AA64:$AC64,#REF!)=0,CONCATENATE(PREENCHER!AN64,#REF!),#REF!))</f>
        <v>#REF!</v>
      </c>
      <c r="K61" s="55" t="e">
        <f>IF(PREENCHER!#REF!="","",IF(COUNTIF(PREENCHER!$AA64:$AC64,PREENCHER!#REF!)=0,CONCATENATE(PREENCHER!AO64,#REF!),PREENCHER!#REF!))</f>
        <v>#REF!</v>
      </c>
      <c r="L61" s="55" t="e">
        <f>IF(PREENCHER!#REF!="","",IF(COUNTIF(PREENCHER!$AA64:$AC64,PREENCHER!#REF!)=0,CONCATENATE(PREENCHER!AP64,#REF!),PREENCHER!#REF!))</f>
        <v>#REF!</v>
      </c>
      <c r="M61" s="55" t="e">
        <f>IF(PREENCHER!#REF!="","",IF(COUNTIF(PREENCHER!$AA64:$AC64,PREENCHER!#REF!)=0,CONCATENATE(PREENCHER!AQ64,#REF!),PREENCHER!#REF!))</f>
        <v>#REF!</v>
      </c>
      <c r="N61" s="55" t="e">
        <f>IF(PREENCHER!#REF!="","",IF(COUNTIF(PREENCHER!$AA64:$AC64,PREENCHER!#REF!)=0,CONCATENATE(PREENCHER!AR64,#REF!),PREENCHER!#REF!))</f>
        <v>#REF!</v>
      </c>
      <c r="O61" s="22" t="str">
        <f t="shared" si="5"/>
        <v/>
      </c>
      <c r="P61" s="22" t="str">
        <f t="shared" si="6"/>
        <v/>
      </c>
      <c r="Q61" s="56"/>
      <c r="R61" s="16"/>
      <c r="S61" s="22" t="str">
        <f t="shared" si="7"/>
        <v/>
      </c>
      <c r="T61" s="22" t="str">
        <f t="shared" si="8"/>
        <v/>
      </c>
      <c r="U61" s="57" t="str">
        <f t="shared" si="9"/>
        <v/>
      </c>
    </row>
    <row r="62" spans="1:21" x14ac:dyDescent="0.25">
      <c r="A62" s="54" t="str">
        <f>IF(PREENCHER!A65="","",PREENCHER!A65)</f>
        <v/>
      </c>
      <c r="B62" s="54" t="str">
        <f>IF(PREENCHER!B65="","",PREENCHER!B65)</f>
        <v xml:space="preserve">Forno de bancada elétrico, Inox 46L aço inoxidável, 127V. Características gerais: Especificações: Potência de 2400 W, 3 níveis: 3 Temperatura mínima 50 °C. Temperatura máxima 300 °C. Eficiência energética A. Acessórios incluídos 1 bandeja de migalhas, 1 grelha Peso e dimensões Largura 49 cm Profundidade 49 cm Altura 41.5 cm. GARANTIA MÍNIMA DE 12 MESES, A CONTAR DA DATA DO RECEBIMENTO DEFINITIVO. </v>
      </c>
      <c r="C62" s="54" t="str">
        <f>IF(PREENCHER!C65="","",PREENCHER!C65)</f>
        <v/>
      </c>
      <c r="D62" s="54" t="str">
        <f>IF(PREENCHER!D65="","",PREENCHER!D65)</f>
        <v/>
      </c>
      <c r="E62" s="55" t="e">
        <f>IF(PREENCHER!#REF!="","",IF(COUNTIF(PREENCHER!$AA65:$AC65,PREENCHER!#REF!)=0,CONCATENATE(PREENCHER!AI65,#REF!),PREENCHER!#REF!))</f>
        <v>#REF!</v>
      </c>
      <c r="F62" s="55" t="str">
        <f>IF(PREENCHER!E65="","",IF(COUNTIF(PREENCHER!$AA65:$AC65,PREENCHER!E65)=0,CONCATENATE(PREENCHER!AJ65,#REF!),PREENCHER!E65))</f>
        <v/>
      </c>
      <c r="G62" s="55" t="e">
        <f>IF(PREENCHER!#REF!="","",IF(COUNTIF(PREENCHER!$AA65:$AC65,PREENCHER!#REF!)=0,CONCATENATE(PREENCHER!AK65,#REF!),PREENCHER!#REF!))</f>
        <v>#REF!</v>
      </c>
      <c r="H62" s="55" t="str">
        <f>IF(PREENCHER!G65="","",IF(COUNTIF(PREENCHER!$AA65:$AC65,PREENCHER!G65)=0,CONCATENATE(PREENCHER!AL65,#REF!),PREENCHER!G65))</f>
        <v/>
      </c>
      <c r="I62" s="55" t="str">
        <f>IF(PREENCHER!H65="","",IF(COUNTIF(PREENCHER!$AA65:$AC65,PREENCHER!H65)=0,CONCATENATE(PREENCHER!AM65,#REF!),PREENCHER!H65))</f>
        <v/>
      </c>
      <c r="J62" s="55" t="e">
        <f>IF(#REF!="","",IF(COUNTIF(PREENCHER!$AA65:$AC65,#REF!)=0,CONCATENATE(PREENCHER!AN65,#REF!),#REF!))</f>
        <v>#REF!</v>
      </c>
      <c r="K62" s="55" t="e">
        <f>IF(PREENCHER!#REF!="","",IF(COUNTIF(PREENCHER!$AA65:$AC65,PREENCHER!#REF!)=0,CONCATENATE(PREENCHER!AO65,#REF!),PREENCHER!#REF!))</f>
        <v>#REF!</v>
      </c>
      <c r="L62" s="55" t="e">
        <f>IF(PREENCHER!#REF!="","",IF(COUNTIF(PREENCHER!$AA65:$AC65,PREENCHER!#REF!)=0,CONCATENATE(PREENCHER!AP65,#REF!),PREENCHER!#REF!))</f>
        <v>#REF!</v>
      </c>
      <c r="M62" s="55" t="e">
        <f>IF(PREENCHER!#REF!="","",IF(COUNTIF(PREENCHER!$AA65:$AC65,PREENCHER!#REF!)=0,CONCATENATE(PREENCHER!AQ65,#REF!),PREENCHER!#REF!))</f>
        <v>#REF!</v>
      </c>
      <c r="N62" s="55" t="e">
        <f>IF(PREENCHER!#REF!="","",IF(COUNTIF(PREENCHER!$AA65:$AC65,PREENCHER!#REF!)=0,CONCATENATE(PREENCHER!AR65,#REF!),PREENCHER!#REF!))</f>
        <v>#REF!</v>
      </c>
      <c r="O62" s="22" t="str">
        <f t="shared" si="5"/>
        <v/>
      </c>
      <c r="P62" s="22" t="str">
        <f t="shared" si="6"/>
        <v/>
      </c>
      <c r="Q62" s="56"/>
      <c r="R62" s="16"/>
      <c r="S62" s="22" t="str">
        <f t="shared" si="7"/>
        <v/>
      </c>
      <c r="T62" s="22" t="str">
        <f t="shared" si="8"/>
        <v/>
      </c>
      <c r="U62" s="57" t="str">
        <f t="shared" si="9"/>
        <v/>
      </c>
    </row>
    <row r="63" spans="1:21" x14ac:dyDescent="0.25">
      <c r="A63" s="54" t="str">
        <f>IF(PREENCHER!A66="","",PREENCHER!A66)</f>
        <v/>
      </c>
      <c r="B63" s="54" t="str">
        <f>IF(PREENCHER!B66="","",PREENCHER!B66)</f>
        <v>Freezer vertical, frost free, capacidade total mínima de 228 Litros, 110v, cor branca, porta reversível, painel de controle, congelamento rápido, classificação energética "A". GARANTIA MÍNIMA DE 12 MESES, A CONTAR DA DATA DO RECEBIMENTO DEFINITIVO.</v>
      </c>
      <c r="C63" s="54" t="str">
        <f>IF(PREENCHER!C66="","",PREENCHER!C66)</f>
        <v/>
      </c>
      <c r="D63" s="54" t="str">
        <f>IF(PREENCHER!D66="","",PREENCHER!D66)</f>
        <v/>
      </c>
      <c r="E63" s="55" t="e">
        <f>IF(PREENCHER!#REF!="","",IF(COUNTIF(PREENCHER!$AA66:$AC66,PREENCHER!#REF!)=0,CONCATENATE(PREENCHER!AI66,#REF!),PREENCHER!#REF!))</f>
        <v>#REF!</v>
      </c>
      <c r="F63" s="55" t="str">
        <f>IF(PREENCHER!E66="","",IF(COUNTIF(PREENCHER!$AA66:$AC66,PREENCHER!E66)=0,CONCATENATE(PREENCHER!AJ66,#REF!),PREENCHER!E66))</f>
        <v/>
      </c>
      <c r="G63" s="55" t="e">
        <f>IF(PREENCHER!#REF!="","",IF(COUNTIF(PREENCHER!$AA66:$AC66,PREENCHER!#REF!)=0,CONCATENATE(PREENCHER!AK66,#REF!),PREENCHER!#REF!))</f>
        <v>#REF!</v>
      </c>
      <c r="H63" s="55" t="str">
        <f>IF(PREENCHER!G66="","",IF(COUNTIF(PREENCHER!$AA66:$AC66,PREENCHER!G66)=0,CONCATENATE(PREENCHER!AL66,#REF!),PREENCHER!G66))</f>
        <v/>
      </c>
      <c r="I63" s="55" t="str">
        <f>IF(PREENCHER!H66="","",IF(COUNTIF(PREENCHER!$AA66:$AC66,PREENCHER!H66)=0,CONCATENATE(PREENCHER!AM66,#REF!),PREENCHER!H66))</f>
        <v/>
      </c>
      <c r="J63" s="55" t="e">
        <f>IF(#REF!="","",IF(COUNTIF(PREENCHER!$AA66:$AC66,#REF!)=0,CONCATENATE(PREENCHER!AN66,#REF!),#REF!))</f>
        <v>#REF!</v>
      </c>
      <c r="K63" s="55" t="e">
        <f>IF(PREENCHER!#REF!="","",IF(COUNTIF(PREENCHER!$AA66:$AC66,PREENCHER!#REF!)=0,CONCATENATE(PREENCHER!AO66,#REF!),PREENCHER!#REF!))</f>
        <v>#REF!</v>
      </c>
      <c r="L63" s="55" t="e">
        <f>IF(PREENCHER!#REF!="","",IF(COUNTIF(PREENCHER!$AA66:$AC66,PREENCHER!#REF!)=0,CONCATENATE(PREENCHER!AP66,#REF!),PREENCHER!#REF!))</f>
        <v>#REF!</v>
      </c>
      <c r="M63" s="55" t="e">
        <f>IF(PREENCHER!#REF!="","",IF(COUNTIF(PREENCHER!$AA66:$AC66,PREENCHER!#REF!)=0,CONCATENATE(PREENCHER!AQ66,#REF!),PREENCHER!#REF!))</f>
        <v>#REF!</v>
      </c>
      <c r="N63" s="55" t="e">
        <f>IF(PREENCHER!#REF!="","",IF(COUNTIF(PREENCHER!$AA66:$AC66,PREENCHER!#REF!)=0,CONCATENATE(PREENCHER!AR66,#REF!),PREENCHER!#REF!))</f>
        <v>#REF!</v>
      </c>
      <c r="O63" s="22" t="str">
        <f t="shared" si="5"/>
        <v/>
      </c>
      <c r="P63" s="22" t="str">
        <f t="shared" si="6"/>
        <v/>
      </c>
      <c r="Q63" s="56"/>
      <c r="R63" s="16"/>
      <c r="S63" s="22" t="str">
        <f t="shared" si="7"/>
        <v/>
      </c>
      <c r="T63" s="22" t="str">
        <f t="shared" si="8"/>
        <v/>
      </c>
      <c r="U63" s="57" t="str">
        <f t="shared" si="9"/>
        <v/>
      </c>
    </row>
    <row r="64" spans="1:21" x14ac:dyDescent="0.25">
      <c r="A64" s="54" t="str">
        <f>IF(PREENCHER!A67="","",PREENCHER!A67)</f>
        <v/>
      </c>
      <c r="B64" s="54" t="str">
        <f>IF(PREENCHER!B67="","",PREENCHER!B67)</f>
        <v>Máquina de lavar roupa. Tipo: tanquinho automático, capacidade mínima de 10 KG, painel mecânico, com 6 programas de lavagem, 127V.  GARANTIA MÍNIMA DE 12 MESES, A CONTAR DA DATA DO RECEBIMENTO DEFINITIVO.</v>
      </c>
      <c r="C64" s="54" t="str">
        <f>IF(PREENCHER!C67="","",PREENCHER!C67)</f>
        <v/>
      </c>
      <c r="D64" s="54" t="str">
        <f>IF(PREENCHER!D67="","",PREENCHER!D67)</f>
        <v/>
      </c>
      <c r="E64" s="55" t="e">
        <f>IF(PREENCHER!#REF!="","",IF(COUNTIF(PREENCHER!$AA67:$AC67,PREENCHER!#REF!)=0,CONCATENATE(PREENCHER!AI67,#REF!),PREENCHER!#REF!))</f>
        <v>#REF!</v>
      </c>
      <c r="F64" s="55" t="str">
        <f>IF(PREENCHER!E67="","",IF(COUNTIF(PREENCHER!$AA67:$AC67,PREENCHER!E67)=0,CONCATENATE(PREENCHER!AJ67,#REF!),PREENCHER!E67))</f>
        <v/>
      </c>
      <c r="G64" s="55" t="e">
        <f>IF(PREENCHER!#REF!="","",IF(COUNTIF(PREENCHER!$AA67:$AC67,PREENCHER!#REF!)=0,CONCATENATE(PREENCHER!AK67,#REF!),PREENCHER!#REF!))</f>
        <v>#REF!</v>
      </c>
      <c r="H64" s="55" t="str">
        <f>IF(PREENCHER!G67="","",IF(COUNTIF(PREENCHER!$AA67:$AC67,PREENCHER!G67)=0,CONCATENATE(PREENCHER!AL67,#REF!),PREENCHER!G67))</f>
        <v/>
      </c>
      <c r="I64" s="55" t="str">
        <f>IF(PREENCHER!H67="","",IF(COUNTIF(PREENCHER!$AA67:$AC67,PREENCHER!H67)=0,CONCATENATE(PREENCHER!AM67,#REF!),PREENCHER!H67))</f>
        <v/>
      </c>
      <c r="J64" s="55" t="e">
        <f>IF(#REF!="","",IF(COUNTIF(PREENCHER!$AA67:$AC67,#REF!)=0,CONCATENATE(PREENCHER!AN67,#REF!),#REF!))</f>
        <v>#REF!</v>
      </c>
      <c r="K64" s="55" t="e">
        <f>IF(PREENCHER!#REF!="","",IF(COUNTIF(PREENCHER!$AA67:$AC67,PREENCHER!#REF!)=0,CONCATENATE(PREENCHER!AO67,#REF!),PREENCHER!#REF!))</f>
        <v>#REF!</v>
      </c>
      <c r="L64" s="55" t="e">
        <f>IF(PREENCHER!#REF!="","",IF(COUNTIF(PREENCHER!$AA67:$AC67,PREENCHER!#REF!)=0,CONCATENATE(PREENCHER!AP67,#REF!),PREENCHER!#REF!))</f>
        <v>#REF!</v>
      </c>
      <c r="M64" s="55" t="e">
        <f>IF(PREENCHER!#REF!="","",IF(COUNTIF(PREENCHER!$AA67:$AC67,PREENCHER!#REF!)=0,CONCATENATE(PREENCHER!AQ67,#REF!),PREENCHER!#REF!))</f>
        <v>#REF!</v>
      </c>
      <c r="N64" s="55" t="e">
        <f>IF(PREENCHER!#REF!="","",IF(COUNTIF(PREENCHER!$AA67:$AC67,PREENCHER!#REF!)=0,CONCATENATE(PREENCHER!AR67,#REF!),PREENCHER!#REF!))</f>
        <v>#REF!</v>
      </c>
      <c r="O64" s="22" t="str">
        <f t="shared" si="5"/>
        <v/>
      </c>
      <c r="P64" s="22" t="str">
        <f t="shared" si="6"/>
        <v/>
      </c>
      <c r="Q64" s="56"/>
      <c r="R64" s="16"/>
      <c r="S64" s="22" t="str">
        <f t="shared" si="7"/>
        <v/>
      </c>
      <c r="T64" s="22" t="str">
        <f t="shared" si="8"/>
        <v/>
      </c>
      <c r="U64" s="57" t="str">
        <f t="shared" si="9"/>
        <v/>
      </c>
    </row>
    <row r="65" spans="1:21" x14ac:dyDescent="0.25">
      <c r="A65" s="54" t="str">
        <f>IF(PREENCHER!A68="","",PREENCHER!A68)</f>
        <v/>
      </c>
      <c r="B65" s="54" t="str">
        <f>IF(PREENCHER!B68="","",PREENCHER!B68)</f>
        <v xml:space="preserve">Forno de bancada elétrico, Inox 46L aço inoxidável, 127V. Características gerais: Especificações: Potência de 2400 W, 3 níveis: 3 Temperatura mínima 50 °C. Temperatura máxima 300 °C. Eficiência energética A. Acessórios incluídos 1 bandeja de migalhas, 1 grelha Peso e dimensões Largura 49 cm Profundidade 49 cm Altura 41.5 cm. GARANTIA MÍNIMA DE 12 MESES, A CONTAR DA DATA DO RECEBIMENTO DEFINITIVO. </v>
      </c>
      <c r="C65" s="54" t="str">
        <f>IF(PREENCHER!C68="","",PREENCHER!C68)</f>
        <v/>
      </c>
      <c r="D65" s="54" t="str">
        <f>IF(PREENCHER!D68="","",PREENCHER!D68)</f>
        <v/>
      </c>
      <c r="E65" s="55" t="e">
        <f>IF(PREENCHER!#REF!="","",IF(COUNTIF(PREENCHER!$AA68:$AC68,PREENCHER!#REF!)=0,CONCATENATE(PREENCHER!AI68,#REF!),PREENCHER!#REF!))</f>
        <v>#REF!</v>
      </c>
      <c r="F65" s="55" t="str">
        <f>IF(PREENCHER!E68="","",IF(COUNTIF(PREENCHER!$AA68:$AC68,PREENCHER!E68)=0,CONCATENATE(PREENCHER!AJ68,#REF!),PREENCHER!E68))</f>
        <v/>
      </c>
      <c r="G65" s="55" t="e">
        <f>IF(PREENCHER!#REF!="","",IF(COUNTIF(PREENCHER!$AA68:$AC68,PREENCHER!#REF!)=0,CONCATENATE(PREENCHER!AK68,#REF!),PREENCHER!#REF!))</f>
        <v>#REF!</v>
      </c>
      <c r="H65" s="55" t="str">
        <f>IF(PREENCHER!G68="","",IF(COUNTIF(PREENCHER!$AA68:$AC68,PREENCHER!G68)=0,CONCATENATE(PREENCHER!AL68,#REF!),PREENCHER!G68))</f>
        <v/>
      </c>
      <c r="I65" s="55" t="str">
        <f>IF(PREENCHER!H68="","",IF(COUNTIF(PREENCHER!$AA68:$AC68,PREENCHER!H68)=0,CONCATENATE(PREENCHER!AM68,#REF!),PREENCHER!H68))</f>
        <v/>
      </c>
      <c r="J65" s="55" t="e">
        <f>IF(#REF!="","",IF(COUNTIF(PREENCHER!$AA68:$AC68,#REF!)=0,CONCATENATE(PREENCHER!AN68,#REF!),#REF!))</f>
        <v>#REF!</v>
      </c>
      <c r="K65" s="55" t="e">
        <f>IF(PREENCHER!#REF!="","",IF(COUNTIF(PREENCHER!$AA68:$AC68,PREENCHER!#REF!)=0,CONCATENATE(PREENCHER!AO68,#REF!),PREENCHER!#REF!))</f>
        <v>#REF!</v>
      </c>
      <c r="L65" s="55" t="e">
        <f>IF(PREENCHER!#REF!="","",IF(COUNTIF(PREENCHER!$AA68:$AC68,PREENCHER!#REF!)=0,CONCATENATE(PREENCHER!AP68,#REF!),PREENCHER!#REF!))</f>
        <v>#REF!</v>
      </c>
      <c r="M65" s="55" t="e">
        <f>IF(PREENCHER!#REF!="","",IF(COUNTIF(PREENCHER!$AA68:$AC68,PREENCHER!#REF!)=0,CONCATENATE(PREENCHER!AQ68,#REF!),PREENCHER!#REF!))</f>
        <v>#REF!</v>
      </c>
      <c r="N65" s="55" t="e">
        <f>IF(PREENCHER!#REF!="","",IF(COUNTIF(PREENCHER!$AA68:$AC68,PREENCHER!#REF!)=0,CONCATENATE(PREENCHER!AR68,#REF!),PREENCHER!#REF!))</f>
        <v>#REF!</v>
      </c>
      <c r="O65" s="22" t="str">
        <f t="shared" si="5"/>
        <v/>
      </c>
      <c r="P65" s="22" t="str">
        <f t="shared" si="6"/>
        <v/>
      </c>
      <c r="Q65" s="56"/>
      <c r="R65" s="16"/>
      <c r="S65" s="22" t="str">
        <f t="shared" si="7"/>
        <v/>
      </c>
      <c r="T65" s="22" t="str">
        <f t="shared" si="8"/>
        <v/>
      </c>
      <c r="U65" s="57" t="str">
        <f t="shared" si="9"/>
        <v/>
      </c>
    </row>
    <row r="66" spans="1:21" x14ac:dyDescent="0.25">
      <c r="A66" s="54" t="str">
        <f>IF(PREENCHER!A69="","",PREENCHER!A69)</f>
        <v/>
      </c>
      <c r="B66" s="54" t="str">
        <f>IF(PREENCHER!B69="","",PREENCHER!B69)</f>
        <v>Freezer vertical, frost free, capacidade total mínima de 228 Litros, 110v, cor branca, porta reversível, painel de controle, congelamento rápido, classificação energética "A". GARANTIA MÍNIMA DE 12 MESES, A CONTAR DA DATA DO RECEBIMENTO DEFINITIVO.</v>
      </c>
      <c r="C66" s="54" t="str">
        <f>IF(PREENCHER!C69="","",PREENCHER!C69)</f>
        <v/>
      </c>
      <c r="D66" s="54" t="str">
        <f>IF(PREENCHER!D69="","",PREENCHER!D69)</f>
        <v/>
      </c>
      <c r="E66" s="55" t="e">
        <f>IF(PREENCHER!#REF!="","",IF(COUNTIF(PREENCHER!$AA69:$AC69,PREENCHER!#REF!)=0,CONCATENATE(PREENCHER!AI69,#REF!),PREENCHER!#REF!))</f>
        <v>#REF!</v>
      </c>
      <c r="F66" s="55" t="str">
        <f>IF(PREENCHER!E69="","",IF(COUNTIF(PREENCHER!$AA69:$AC69,PREENCHER!E69)=0,CONCATENATE(PREENCHER!AJ69,#REF!),PREENCHER!E69))</f>
        <v/>
      </c>
      <c r="G66" s="55" t="e">
        <f>IF(PREENCHER!#REF!="","",IF(COUNTIF(PREENCHER!$AA69:$AC69,PREENCHER!#REF!)=0,CONCATENATE(PREENCHER!AK69,#REF!),PREENCHER!#REF!))</f>
        <v>#REF!</v>
      </c>
      <c r="H66" s="55" t="str">
        <f>IF(PREENCHER!G69="","",IF(COUNTIF(PREENCHER!$AA69:$AC69,PREENCHER!G69)=0,CONCATENATE(PREENCHER!AL69,#REF!),PREENCHER!G69))</f>
        <v/>
      </c>
      <c r="I66" s="55" t="str">
        <f>IF(PREENCHER!H69="","",IF(COUNTIF(PREENCHER!$AA69:$AC69,PREENCHER!H69)=0,CONCATENATE(PREENCHER!AM69,#REF!),PREENCHER!H69))</f>
        <v/>
      </c>
      <c r="J66" s="55" t="e">
        <f>IF(#REF!="","",IF(COUNTIF(PREENCHER!$AA69:$AC69,#REF!)=0,CONCATENATE(PREENCHER!AN69,#REF!),#REF!))</f>
        <v>#REF!</v>
      </c>
      <c r="K66" s="55" t="e">
        <f>IF(PREENCHER!#REF!="","",IF(COUNTIF(PREENCHER!$AA69:$AC69,PREENCHER!#REF!)=0,CONCATENATE(PREENCHER!AO69,#REF!),PREENCHER!#REF!))</f>
        <v>#REF!</v>
      </c>
      <c r="L66" s="55" t="e">
        <f>IF(PREENCHER!#REF!="","",IF(COUNTIF(PREENCHER!$AA69:$AC69,PREENCHER!#REF!)=0,CONCATENATE(PREENCHER!AP69,#REF!),PREENCHER!#REF!))</f>
        <v>#REF!</v>
      </c>
      <c r="M66" s="55" t="e">
        <f>IF(PREENCHER!#REF!="","",IF(COUNTIF(PREENCHER!$AA69:$AC69,PREENCHER!#REF!)=0,CONCATENATE(PREENCHER!AQ69,#REF!),PREENCHER!#REF!))</f>
        <v>#REF!</v>
      </c>
      <c r="N66" s="55" t="e">
        <f>IF(PREENCHER!#REF!="","",IF(COUNTIF(PREENCHER!$AA69:$AC69,PREENCHER!#REF!)=0,CONCATENATE(PREENCHER!AR69,#REF!),PREENCHER!#REF!))</f>
        <v>#REF!</v>
      </c>
      <c r="O66" s="22" t="str">
        <f t="shared" si="5"/>
        <v/>
      </c>
      <c r="P66" s="22" t="str">
        <f t="shared" si="6"/>
        <v/>
      </c>
      <c r="Q66" s="56"/>
      <c r="R66" s="16"/>
      <c r="S66" s="22" t="str">
        <f t="shared" si="7"/>
        <v/>
      </c>
      <c r="T66" s="22" t="str">
        <f t="shared" si="8"/>
        <v/>
      </c>
      <c r="U66" s="57" t="str">
        <f t="shared" si="9"/>
        <v/>
      </c>
    </row>
    <row r="67" spans="1:21" x14ac:dyDescent="0.25">
      <c r="A67" s="54" t="str">
        <f>IF(PREENCHER!A70="","",PREENCHER!A70)</f>
        <v/>
      </c>
      <c r="B67" s="54" t="str">
        <f>IF(PREENCHER!B70="","",PREENCHER!B70)</f>
        <v>Máquina de lavar roupa. Tipo: tanquinho automático, capacidade mínima de 10 KG, painel mecânico, com 6 programas de lavagem, 127V.  GARANTIA MÍNIMA DE 12 MESES, A CONTAR DA DATA DO RECEBIMENTO DEFINITIVO.</v>
      </c>
      <c r="C67" s="54" t="str">
        <f>IF(PREENCHER!C70="","",PREENCHER!C70)</f>
        <v/>
      </c>
      <c r="D67" s="54" t="str">
        <f>IF(PREENCHER!D70="","",PREENCHER!D70)</f>
        <v/>
      </c>
      <c r="E67" s="55" t="e">
        <f>IF(PREENCHER!#REF!="","",IF(COUNTIF(PREENCHER!$AA70:$AC70,PREENCHER!#REF!)=0,CONCATENATE(PREENCHER!AI70,#REF!),PREENCHER!#REF!))</f>
        <v>#REF!</v>
      </c>
      <c r="F67" s="55" t="str">
        <f>IF(PREENCHER!E70="","",IF(COUNTIF(PREENCHER!$AA70:$AC70,PREENCHER!E70)=0,CONCATENATE(PREENCHER!AJ70,#REF!),PREENCHER!E70))</f>
        <v/>
      </c>
      <c r="G67" s="55" t="e">
        <f>IF(PREENCHER!#REF!="","",IF(COUNTIF(PREENCHER!$AA70:$AC70,PREENCHER!#REF!)=0,CONCATENATE(PREENCHER!AK70,#REF!),PREENCHER!#REF!))</f>
        <v>#REF!</v>
      </c>
      <c r="H67" s="55" t="str">
        <f>IF(PREENCHER!G70="","",IF(COUNTIF(PREENCHER!$AA70:$AC70,PREENCHER!G70)=0,CONCATENATE(PREENCHER!AL70,#REF!),PREENCHER!G70))</f>
        <v/>
      </c>
      <c r="I67" s="55" t="str">
        <f>IF(PREENCHER!H70="","",IF(COUNTIF(PREENCHER!$AA70:$AC70,PREENCHER!H70)=0,CONCATENATE(PREENCHER!AM70,#REF!),PREENCHER!H70))</f>
        <v/>
      </c>
      <c r="J67" s="55" t="e">
        <f>IF(#REF!="","",IF(COUNTIF(PREENCHER!$AA70:$AC70,#REF!)=0,CONCATENATE(PREENCHER!AN70,#REF!),#REF!))</f>
        <v>#REF!</v>
      </c>
      <c r="K67" s="55" t="e">
        <f>IF(PREENCHER!#REF!="","",IF(COUNTIF(PREENCHER!$AA70:$AC70,PREENCHER!#REF!)=0,CONCATENATE(PREENCHER!AO70,#REF!),PREENCHER!#REF!))</f>
        <v>#REF!</v>
      </c>
      <c r="L67" s="55" t="e">
        <f>IF(PREENCHER!#REF!="","",IF(COUNTIF(PREENCHER!$AA70:$AC70,PREENCHER!#REF!)=0,CONCATENATE(PREENCHER!AP70,#REF!),PREENCHER!#REF!))</f>
        <v>#REF!</v>
      </c>
      <c r="M67" s="55" t="e">
        <f>IF(PREENCHER!#REF!="","",IF(COUNTIF(PREENCHER!$AA70:$AC70,PREENCHER!#REF!)=0,CONCATENATE(PREENCHER!AQ70,#REF!),PREENCHER!#REF!))</f>
        <v>#REF!</v>
      </c>
      <c r="N67" s="55" t="e">
        <f>IF(PREENCHER!#REF!="","",IF(COUNTIF(PREENCHER!$AA70:$AC70,PREENCHER!#REF!)=0,CONCATENATE(PREENCHER!AR70,#REF!),PREENCHER!#REF!))</f>
        <v>#REF!</v>
      </c>
      <c r="O67" s="22" t="str">
        <f t="shared" si="5"/>
        <v/>
      </c>
      <c r="P67" s="22" t="str">
        <f t="shared" si="6"/>
        <v/>
      </c>
      <c r="Q67" s="56"/>
      <c r="R67" s="16"/>
      <c r="S67" s="22" t="str">
        <f t="shared" si="7"/>
        <v/>
      </c>
      <c r="T67" s="22" t="str">
        <f t="shared" si="8"/>
        <v/>
      </c>
      <c r="U67" s="57" t="str">
        <f t="shared" si="9"/>
        <v/>
      </c>
    </row>
    <row r="68" spans="1:21" ht="15" customHeight="1" x14ac:dyDescent="0.25">
      <c r="A68" s="67" t="s">
        <v>55</v>
      </c>
      <c r="B68" s="67"/>
      <c r="C68" s="67"/>
      <c r="D68" s="67"/>
      <c r="E68" s="67"/>
      <c r="F68" s="67"/>
      <c r="G68" s="67"/>
      <c r="H68" s="67"/>
      <c r="I68" s="67"/>
      <c r="J68" s="67"/>
      <c r="K68" s="67"/>
      <c r="L68" s="67"/>
      <c r="M68" s="67"/>
      <c r="N68" s="67"/>
      <c r="O68" s="67"/>
      <c r="P68" s="24" t="str">
        <f>IF(SUM(P8:P67)=0,"",SUM(P8:P67))</f>
        <v/>
      </c>
      <c r="Q68" s="16"/>
      <c r="R68" s="16"/>
      <c r="S68" s="16"/>
      <c r="T68" s="16"/>
      <c r="U68" s="16"/>
    </row>
  </sheetData>
  <mergeCells count="2">
    <mergeCell ref="S6:U6"/>
    <mergeCell ref="A68:O68"/>
  </mergeCells>
  <pageMargins left="0.78749999999999998" right="0.78749999999999998" top="0.98402777777777795" bottom="0.9840277777777779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116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2</vt:i4>
      </vt:variant>
    </vt:vector>
  </HeadingPairs>
  <TitlesOfParts>
    <vt:vector size="7" baseType="lpstr">
      <vt:lpstr>PREENCHER</vt:lpstr>
      <vt:lpstr>Média 1º, 2º e 3º</vt:lpstr>
      <vt:lpstr>Média 2º, 3º e 4º</vt:lpstr>
      <vt:lpstr>Média 3º, 4º e 5º</vt:lpstr>
      <vt:lpstr>Média 4º, 5º e 6º</vt:lpstr>
      <vt:lpstr>PREENCHER!Area_de_impressao</vt:lpstr>
      <vt:lpstr>PREENCHER!Titulos_de_impressao</vt:lpstr>
    </vt:vector>
  </TitlesOfParts>
  <Company>TJDFT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Abraão de Carvalho Santos</dc:creator>
  <dc:description/>
  <cp:lastModifiedBy>Positivo</cp:lastModifiedBy>
  <cp:revision>12</cp:revision>
  <dcterms:created xsi:type="dcterms:W3CDTF">2011-12-21T04:01:34Z</dcterms:created>
  <dcterms:modified xsi:type="dcterms:W3CDTF">2025-06-18T17:18:13Z</dcterms:modified>
  <dc:language>pt-BR</dc:language>
</cp:coreProperties>
</file>