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7e07fa15970e1a66/Desktop/PASTA/GERAL/TRF-6/PREGÃO 2025 - UASG 90059/PREGÃO 90010 - 90059 - CLIMATIZAÇÃO/NOVA PUBLICAÇÃO/"/>
    </mc:Choice>
  </mc:AlternateContent>
  <xr:revisionPtr revIDLastSave="0" documentId="8_{CBB7AA66-CE28-4798-B4AA-B7876EB8C752}" xr6:coauthVersionLast="47" xr6:coauthVersionMax="47" xr10:uidLastSave="{00000000-0000-0000-0000-000000000000}"/>
  <bookViews>
    <workbookView xWindow="-108" yWindow="-108" windowWidth="23256" windowHeight="13896" tabRatio="819" xr2:uid="{00000000-000D-0000-FFFF-FFFF00000000}"/>
  </bookViews>
  <sheets>
    <sheet name="ORÇAMENTO" sheetId="2" r:id="rId1"/>
    <sheet name="MAPA DE COTAÇÃO MC01" sheetId="9" state="hidden" r:id="rId2"/>
    <sheet name="MAPA COTAÇÃO MC02" sheetId="11" state="hidden" r:id="rId3"/>
    <sheet name="BDI" sheetId="15" r:id="rId4"/>
    <sheet name="BDI EQU" sheetId="22" r:id="rId5"/>
    <sheet name="LEIS SOCIAIS" sheetId="12" r:id="rId6"/>
  </sheets>
  <externalReferences>
    <externalReference r:id="rId7"/>
    <externalReference r:id="rId8"/>
  </externalReferences>
  <definedNames>
    <definedName name="_xlnm._FilterDatabase" localSheetId="2" hidden="1">'MAPA COTAÇÃO MC02'!$A$19:$E$55</definedName>
    <definedName name="_xlnm._FilterDatabase" localSheetId="0" hidden="1">ORÇAMENTO!$A$8:$I$16</definedName>
    <definedName name="_xlnm.Print_Area" localSheetId="3">BDI!$A$1:$H$31</definedName>
    <definedName name="_xlnm.Print_Area" localSheetId="4">'BDI EQU'!$A$1:$H$31</definedName>
    <definedName name="_xlnm.Print_Area" localSheetId="5">'LEIS SOCIAIS'!$A$1:$D$48</definedName>
    <definedName name="_xlnm.Print_Area" localSheetId="2">'MAPA COTAÇÃO MC02'!$A$2:$F$92</definedName>
    <definedName name="_xlnm.Print_Area" localSheetId="1">'MAPA DE COTAÇÃO MC01'!$B$2:$F$96</definedName>
    <definedName name="_xlnm.Print_Area" localSheetId="0">ORÇAMENTO!$A$1:$I$16</definedName>
    <definedName name="Área_impressão_IM">'[1]LEV-EST'!$A$1:$J$40</definedName>
    <definedName name="_xlnm.Print_Titles" localSheetId="2">'MAPA COTAÇÃO MC02'!$2:$18</definedName>
    <definedName name="_xlnm.Print_Titles" localSheetId="1">'MAPA DE COTAÇÃO MC01'!$2:$6</definedName>
    <definedName name="_xlnm.Print_Titles" localSheetId="0">ORÇAMENTO!$1:$8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D22" i="22"/>
  <c r="D46" i="12" l="1"/>
  <c r="C46" i="12"/>
  <c r="D43" i="12"/>
  <c r="C43" i="12"/>
  <c r="D39" i="12"/>
  <c r="C39" i="12"/>
  <c r="D32" i="12"/>
  <c r="C32" i="12"/>
  <c r="D20" i="12"/>
  <c r="C20" i="12"/>
  <c r="B5" i="12"/>
  <c r="B4" i="12"/>
  <c r="G10" i="2"/>
  <c r="D27" i="22" l="1"/>
  <c r="H7" i="22" s="1"/>
  <c r="I6" i="2" l="1"/>
  <c r="E12" i="2" l="1"/>
  <c r="G12" i="2" s="1"/>
  <c r="H12" i="2" s="1"/>
  <c r="D22" i="15"/>
  <c r="D27" i="15" s="1"/>
  <c r="F97" i="9"/>
  <c r="D47" i="12"/>
  <c r="C47" i="12"/>
  <c r="C92" i="11"/>
  <c r="C91" i="11"/>
  <c r="C90" i="11"/>
  <c r="C89" i="11"/>
  <c r="C88" i="11"/>
  <c r="C87" i="11"/>
  <c r="C86" i="11"/>
  <c r="C85" i="11"/>
  <c r="C84" i="11"/>
  <c r="C83" i="11"/>
  <c r="C82" i="11"/>
  <c r="C81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F107" i="9"/>
  <c r="B107" i="9"/>
  <c r="F104" i="9"/>
  <c r="B104" i="9"/>
  <c r="F94" i="9"/>
  <c r="F91" i="9"/>
  <c r="C91" i="9"/>
  <c r="F88" i="9"/>
  <c r="C88" i="9"/>
  <c r="F85" i="9"/>
  <c r="C85" i="9"/>
  <c r="F82" i="9"/>
  <c r="C82" i="9"/>
  <c r="F79" i="9"/>
  <c r="C79" i="9"/>
  <c r="F76" i="9"/>
  <c r="C76" i="9"/>
  <c r="F73" i="9"/>
  <c r="C73" i="9"/>
  <c r="F70" i="9"/>
  <c r="C70" i="9"/>
  <c r="F67" i="9"/>
  <c r="C67" i="9"/>
  <c r="F64" i="9"/>
  <c r="C64" i="9"/>
  <c r="F61" i="9"/>
  <c r="C61" i="9"/>
  <c r="F58" i="9"/>
  <c r="C58" i="9"/>
  <c r="F55" i="9"/>
  <c r="C55" i="9"/>
  <c r="F52" i="9"/>
  <c r="C52" i="9"/>
  <c r="F49" i="9"/>
  <c r="C49" i="9"/>
  <c r="F46" i="9"/>
  <c r="C46" i="9"/>
  <c r="F43" i="9"/>
  <c r="C43" i="9"/>
  <c r="F40" i="9"/>
  <c r="C40" i="9"/>
  <c r="F37" i="9"/>
  <c r="C37" i="9"/>
  <c r="F34" i="9"/>
  <c r="C34" i="9"/>
  <c r="F31" i="9"/>
  <c r="C31" i="9"/>
  <c r="F28" i="9"/>
  <c r="C28" i="9"/>
  <c r="F25" i="9"/>
  <c r="C25" i="9"/>
  <c r="F22" i="9"/>
  <c r="C22" i="9"/>
  <c r="F19" i="9"/>
  <c r="C19" i="9"/>
  <c r="F16" i="9"/>
  <c r="C16" i="9"/>
  <c r="F13" i="9"/>
  <c r="C13" i="9"/>
  <c r="F10" i="9"/>
  <c r="C10" i="9"/>
  <c r="F7" i="9"/>
  <c r="C7" i="9"/>
  <c r="C48" i="12" l="1"/>
  <c r="H5" i="22" s="1"/>
  <c r="H7" i="15"/>
  <c r="I5" i="2"/>
  <c r="H10" i="2" s="1"/>
  <c r="I10" i="2" s="1"/>
  <c r="B3" i="9"/>
  <c r="D48" i="12"/>
  <c r="H6" i="22" s="1"/>
  <c r="B4" i="9"/>
  <c r="B2" i="9"/>
  <c r="I4" i="2" l="1"/>
  <c r="H6" i="15"/>
  <c r="I3" i="2"/>
  <c r="H5" i="15"/>
  <c r="G13" i="2"/>
  <c r="H13" i="2" s="1"/>
  <c r="I15" i="2" s="1"/>
</calcChain>
</file>

<file path=xl/sharedStrings.xml><?xml version="1.0" encoding="utf-8"?>
<sst xmlns="http://schemas.openxmlformats.org/spreadsheetml/2006/main" count="460" uniqueCount="296">
  <si>
    <t>OBRA:</t>
  </si>
  <si>
    <t>END.:</t>
  </si>
  <si>
    <t>ITEM</t>
  </si>
  <si>
    <t>DESCRIÇÃO</t>
  </si>
  <si>
    <t>%</t>
  </si>
  <si>
    <t>REFERÊNCIAS</t>
  </si>
  <si>
    <t>LEIS SOCIAIS C/ DESON. (H)</t>
  </si>
  <si>
    <t>SINAPI-MG</t>
  </si>
  <si>
    <t>LEIS SOCIAIS C/ DESON. (M)</t>
  </si>
  <si>
    <t>FONTE</t>
  </si>
  <si>
    <t>UNID.</t>
  </si>
  <si>
    <t>QUANT.</t>
  </si>
  <si>
    <t>MATERIAIS</t>
  </si>
  <si>
    <t>MÃO DE OBRA</t>
  </si>
  <si>
    <t>CUSTO UNIT. 
S/ BDI</t>
  </si>
  <si>
    <t>CUSTO UNIT. 
C/ BDI</t>
  </si>
  <si>
    <t>CUSTO TOTAL</t>
  </si>
  <si>
    <t>2.1</t>
  </si>
  <si>
    <t>2.2</t>
  </si>
  <si>
    <t>7.1</t>
  </si>
  <si>
    <t>7.2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</si>
  <si>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</si>
  <si>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</si>
  <si>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</si>
  <si>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</si>
  <si>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</si>
  <si>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</si>
  <si>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</si>
  <si>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</si>
  <si>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</si>
  <si>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</si>
  <si>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</si>
  <si>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</si>
  <si>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</si>
  <si>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</si>
  <si>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</si>
  <si>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</si>
  <si>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</si>
  <si>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</si>
  <si>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</si>
  <si>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</si>
  <si>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</si>
  <si>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</si>
  <si>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</si>
  <si>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</si>
  <si>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</si>
  <si>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</si>
  <si>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</si>
  <si>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</si>
  <si>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</si>
  <si>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MÊS</t>
  </si>
  <si>
    <t>TOTAL GERAL PARA O ORÇAMENTO</t>
  </si>
  <si>
    <t>L</t>
  </si>
  <si>
    <t>MAPA DE COTAÇÃO DE MERCADO N° 01</t>
  </si>
  <si>
    <t>FORNECEDORES</t>
  </si>
  <si>
    <t>VALORES</t>
  </si>
  <si>
    <t>VALOR MÉDIO</t>
  </si>
  <si>
    <t>E A BARRO DE ASSIS - ME</t>
  </si>
  <si>
    <t>PANTANAL COLOR LTDA.</t>
  </si>
  <si>
    <t>FRONT LIGHT PAINÉIS LUMINOSOS LTDA</t>
  </si>
  <si>
    <t>ANDRADE FLORENTINO E SILVA LTDA</t>
  </si>
  <si>
    <t>AÇOBETT IND. COM. LTDA</t>
  </si>
  <si>
    <t>METALÚRGICA BOM PREÇO</t>
  </si>
  <si>
    <t>11.34</t>
  </si>
  <si>
    <t>ÓCULO CIRCULAR DIÂMETRO 600 MM</t>
  </si>
  <si>
    <t>9.10</t>
  </si>
  <si>
    <t>BLOCO DE CONCRETO VAZADO 45X60CM ESPESSUMRA 90CM - CONCREGRAMA (cotações das páginas 233/235 do processo)</t>
  </si>
  <si>
    <t>TODIMO</t>
  </si>
  <si>
    <t>VERDÃO</t>
  </si>
  <si>
    <t>BIGOLIN</t>
  </si>
  <si>
    <t>QUADRO DE DISTRIBUIÇÃO PARA 4 DISJUNTORES</t>
  </si>
  <si>
    <t>QUADRO DE DISTROBUIÇÃO PARA 8 DISJUNTORES</t>
  </si>
  <si>
    <t>PREFEITURA MUNICIPAL DE CUIABÁ</t>
  </si>
  <si>
    <t>Mapa de Cotação (MC02)</t>
  </si>
  <si>
    <t>PROJETO VILLA D'OURO</t>
  </si>
  <si>
    <t>Restauração no Centro Histórico de Cuiabá</t>
  </si>
  <si>
    <t xml:space="preserve">Obra: </t>
  </si>
  <si>
    <t>CASA IRMÃ DULCE</t>
  </si>
  <si>
    <t>Leis Sociais:</t>
  </si>
  <si>
    <t xml:space="preserve">Local: </t>
  </si>
  <si>
    <t>RUA PEDRO CELESTINO, Nº 72 E 82, BAIRRO CENTRO, CUIABÁ - MATO GROSSO</t>
  </si>
  <si>
    <t>BDI:</t>
  </si>
  <si>
    <t>ESTIMATIVA DE CUSTO</t>
  </si>
  <si>
    <t>CNPJ</t>
  </si>
  <si>
    <t>TELEFONE</t>
  </si>
  <si>
    <t>CONTATO</t>
  </si>
  <si>
    <t>DATA</t>
  </si>
  <si>
    <t>Fornecedor</t>
  </si>
  <si>
    <t>DSS</t>
  </si>
  <si>
    <t>03.627.226/0001-05</t>
  </si>
  <si>
    <t>(65) 9973-0676</t>
  </si>
  <si>
    <t>Humberto</t>
  </si>
  <si>
    <t>STELMAT</t>
  </si>
  <si>
    <t>00.950.386/0001-00</t>
  </si>
  <si>
    <t>(65)3051-5757</t>
  </si>
  <si>
    <t>Lumara</t>
  </si>
  <si>
    <t>WWWNET</t>
  </si>
  <si>
    <t>04.645.332/0001-84</t>
  </si>
  <si>
    <t>(65) 99818290</t>
  </si>
  <si>
    <t>Itanei</t>
  </si>
  <si>
    <t>1 ­ Material de Infra estrutura</t>
  </si>
  <si>
    <t>Item</t>
  </si>
  <si>
    <t>Descrição do Material</t>
  </si>
  <si>
    <t>Preço Médio</t>
  </si>
  <si>
    <t>Unit. R$</t>
  </si>
  <si>
    <t>ELETROCALHA LISA TIPO C 50X50X3000MM #22</t>
  </si>
  <si>
    <t>TAMPA DE PRESSÃO 50X3000MM #24</t>
  </si>
  <si>
    <t>Te horizontal 90° 50x50mm com tampa</t>
  </si>
  <si>
    <t>Curva horizontal 90° - 50x50mm com tampa</t>
  </si>
  <si>
    <t>Cruzeta horizontal 90° - 50x50mm com tampa</t>
  </si>
  <si>
    <t>Curva inversão 90° - 50x50mm com tampa</t>
  </si>
  <si>
    <t>Curva vertical externa - 50x50mm com tampa</t>
  </si>
  <si>
    <t>Curva vertical interna - 50x50mm com tampa</t>
  </si>
  <si>
    <t>Terminal de fechamento - 50x50mm</t>
  </si>
  <si>
    <t xml:space="preserve">Mão Francesa simples 150mm para eletrocalha </t>
  </si>
  <si>
    <t>SUSPENSÃO VERTICAL 50X50MM #22</t>
  </si>
  <si>
    <t>Junção simples ABA 50 x 160mm p/ calha</t>
  </si>
  <si>
    <t>Tirante rosca total 1/4" x3000m</t>
  </si>
  <si>
    <t>CHUMBADOR CBA 1/4"</t>
  </si>
  <si>
    <t>Parafuso cabeça lentilha autotravante rosca 1/4x1/2" </t>
  </si>
  <si>
    <t>Arruela lisa 1/4" </t>
  </si>
  <si>
    <t>Porca sextava zincada 1/4" </t>
  </si>
  <si>
    <t>Eletroduto Flexível Mtálico Revestido de Borracha Tipo "SEAL-TUBE" DE Ø 1"</t>
  </si>
  <si>
    <t>Saída horizontal para eletroduto 1"</t>
  </si>
  <si>
    <t>Box multiplo 1"</t>
  </si>
  <si>
    <t>BUCHA PARA ELETRODUTOS 1"</t>
  </si>
  <si>
    <t>ARRUELA PARA ELETRODUTOS 1"</t>
  </si>
  <si>
    <t>Canaleta fechada de aluminio 73x25mm Dupla com tampa</t>
  </si>
  <si>
    <t>Tampa em aluminio plana ranhurada p/ duto 73 X 25 X 3000MM Branco</t>
  </si>
  <si>
    <t xml:space="preserve">Porta equipamentos stander para 2 x RJ 45 e 2 blocos Dutotec - cor branca  </t>
  </si>
  <si>
    <t>Arremate de tampa branco linha standard</t>
  </si>
  <si>
    <t>Tampa terminal para canaleta 25 mm de altura</t>
  </si>
  <si>
    <t>Caixa de Derivação tipo X 1x1" para canaleta 25 mm de altura</t>
  </si>
  <si>
    <t>Caixa de Derivação tipo E 1x1" para canaleta 25 mm de altura</t>
  </si>
  <si>
    <t>Adaptador para eletroduto 3 x 1" para canaleta 25 mm de altura</t>
  </si>
  <si>
    <t>Módulo cego para porta equipamento</t>
  </si>
  <si>
    <t>Curva horizontal 90º</t>
  </si>
  <si>
    <t>Curva vertical externa 90º</t>
  </si>
  <si>
    <t>Luva de Arremate Aluminio Perfil 25 Branco</t>
  </si>
  <si>
    <t>Parafuso para Bucha S8</t>
  </si>
  <si>
    <t>Rolo de Fita isolante 20m</t>
  </si>
  <si>
    <t>Bucha S8</t>
  </si>
  <si>
    <t>2 ­ Material Lógico</t>
  </si>
  <si>
    <t>Preço de Custo</t>
  </si>
  <si>
    <t>Conector fêmea RJ-45 Cat. 6</t>
  </si>
  <si>
    <t>Armário de telecomunicação fechado 12Ux460mm</t>
  </si>
  <si>
    <t>SISTEMA DUPLO DE VENTILACAO (P/ RACK PAREDE) PLUG NBR</t>
  </si>
  <si>
    <t>Guia de cabo fechado com tampa 1U X 19" - preto</t>
  </si>
  <si>
    <t>Painel de fechamento 19" X 1U preto</t>
  </si>
  <si>
    <t>Patch panel carregado 24 portas Cat. 6</t>
  </si>
  <si>
    <t>Patch cord RJ-45/RJ-45 Cat. 6 - 1,5m azul</t>
  </si>
  <si>
    <t>Patch cord RJ-45/RJ-45 Cat. 6 - 2,5m azul</t>
  </si>
  <si>
    <t>CABO UTP 6 PARES -CATEGORIA 6</t>
  </si>
  <si>
    <t>Abraçadeira PVC branca 20cm</t>
  </si>
  <si>
    <t>Fita rotuladora M-TAPE branco</t>
  </si>
  <si>
    <t>Régua de tomadas 8 tomadas 2P+T</t>
  </si>
  <si>
    <t>Anilha WIC Colorida NR. 0 A 9</t>
  </si>
  <si>
    <t>Abraçadeira de velcro ­ rolo 4,5m</t>
  </si>
  <si>
    <t>SWITCH 24P 10/100/1000 +4P SFP L2 C/GER</t>
  </si>
  <si>
    <t>CERTIFICAÇÃO DE PONTOS DE CABEAMENTO ESTRUTURADO</t>
  </si>
  <si>
    <t>Parafuso/porca gaiola</t>
  </si>
  <si>
    <t>3 ­ Material Telefonia</t>
  </si>
  <si>
    <t>Voice panel 20 portas RJ-11 - IDC 110</t>
  </si>
  <si>
    <t>Patch cord RJ-11/RJ-11 2 pares - 1,5m</t>
  </si>
  <si>
    <t>Bloco de engate rápido M10-A</t>
  </si>
  <si>
    <t>Suporte baixo para 1 bloco M10</t>
  </si>
  <si>
    <t>Cabo CI 50x20 Pares</t>
  </si>
  <si>
    <t>Distribuidor geral de telefônia sobrepor 40x40x15cm fundo madeira</t>
  </si>
  <si>
    <t>BRTL-2 A 5 - BARRAMENTO TLB 2 A 5</t>
  </si>
  <si>
    <t>Barra de aterramento para Bloco M10</t>
  </si>
  <si>
    <t>Módulo de Proteção MPEI para Bloco M10-A</t>
  </si>
  <si>
    <t>Fio jumper preto X laranja</t>
  </si>
  <si>
    <t>Anel guia n 3</t>
  </si>
  <si>
    <t>Abraçadeira BC n 2</t>
  </si>
  <si>
    <t>Cálculo do BDI</t>
  </si>
  <si>
    <t>L. S. Horista :</t>
  </si>
  <si>
    <t>Prop.:</t>
  </si>
  <si>
    <t>L. Sociais Mensalista :</t>
  </si>
  <si>
    <t/>
  </si>
  <si>
    <t>BDI :</t>
  </si>
  <si>
    <t>QUADRO DE COMPOSIÇÃO DO BDI</t>
  </si>
  <si>
    <t>A composição do BDI acompanha as diretrizes do TCU - Acordão nº 2.369/2011</t>
  </si>
  <si>
    <t>SIGLA</t>
  </si>
  <si>
    <t>Administração Central</t>
  </si>
  <si>
    <t>AC</t>
  </si>
  <si>
    <t>Seguros</t>
  </si>
  <si>
    <t>S</t>
  </si>
  <si>
    <t>Riscos e Imprevistos</t>
  </si>
  <si>
    <t>R</t>
  </si>
  <si>
    <t>Garantias do Edital</t>
  </si>
  <si>
    <t>G</t>
  </si>
  <si>
    <t>Despesas Financeiras</t>
  </si>
  <si>
    <t>DF</t>
  </si>
  <si>
    <t>Lucro Bruto</t>
  </si>
  <si>
    <t>Impostos (PIS+COFINS+ISS)</t>
  </si>
  <si>
    <t>I</t>
  </si>
  <si>
    <t>PIS</t>
  </si>
  <si>
    <t>COFINS</t>
  </si>
  <si>
    <t>7.3</t>
  </si>
  <si>
    <t>ISS</t>
  </si>
  <si>
    <t>BDI Calculado -----&gt;</t>
  </si>
  <si>
    <t>Cálculo do BDI EQUIPAMENTOS</t>
  </si>
  <si>
    <t>Obra:</t>
  </si>
  <si>
    <t>Local:</t>
  </si>
  <si>
    <t>Ref.:</t>
  </si>
  <si>
    <t>COMPOSIÇÃO DE LEIS SOCIAIS SOBRE MÃO DE OBRA - SEM DESONERAÇÃO</t>
  </si>
  <si>
    <t>CÓDIGO</t>
  </si>
  <si>
    <t>Discriminação</t>
  </si>
  <si>
    <t>PERCENTUAIS</t>
  </si>
  <si>
    <t>HORISTA %</t>
  </si>
  <si>
    <t>MENSALISTA 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</si>
  <si>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</si>
  <si>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</si>
  <si>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</si>
  <si>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</si>
  <si>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</si>
  <si>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</si>
  <si>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</si>
  <si>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</si>
  <si>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</si>
  <si>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</si>
  <si>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</si>
  <si>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</si>
  <si>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</si>
  <si>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</si>
  <si>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</si>
  <si>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</si>
  <si>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</si>
  <si>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</si>
  <si>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</si>
  <si>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</si>
  <si>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DE ENCARGOS SOCIAIS BÁSICOS</t>
  </si>
  <si>
    <t>GRUPO B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</si>
  <si>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</si>
  <si>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</si>
  <si>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</si>
  <si>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</si>
  <si>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</si>
  <si>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</si>
  <si>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</si>
  <si>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13° SALÁRIO</t>
  </si>
  <si>
    <t>B5</t>
  </si>
  <si>
    <t>LICENÇA PATERNIDADE</t>
  </si>
  <si>
    <t>B6</t>
  </si>
  <si>
    <t>FALTAS JUSTIFICADAS</t>
  </si>
  <si>
    <t>B7</t>
  </si>
  <si>
    <t>DIAS DE CHUVA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</si>
  <si>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</si>
  <si>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</si>
  <si>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</si>
  <si>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</si>
  <si>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</si>
  <si>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</si>
  <si>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</si>
  <si>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TOTAL DE ENCARGOS SOCIAIS QUE RECEBEM INCIDÊNCIAS DE "A"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</si>
  <si>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</si>
  <si>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</si>
  <si>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</si>
  <si>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</si>
  <si>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</si>
  <si>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</si>
  <si>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</si>
  <si>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</si>
  <si>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</si>
  <si>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</si>
  <si>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</si>
  <si>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</si>
  <si>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DE ENCARGOS SOCIAIS QUE NÃO RECEBEM INCIDÊNCIAS DE "A"</t>
  </si>
  <si>
    <t>GRUPO D</t>
  </si>
  <si>
    <t>D1</t>
  </si>
  <si>
    <t>REINCIDÊNCIA DE GRUPO "A" SOBRE O GRUPO "B"</t>
  </si>
  <si>
    <t>D2</t>
  </si>
  <si>
    <t>REINCIDÊNCIA DE GRUPO "A" SOBRE AVISO PRÉVIO TRABALHADO E REINCIDÊNCIA DO FGTS SOBRE AVISO PRÉVIO INDENIZADO.</t>
  </si>
  <si>
    <t>D</t>
  </si>
  <si>
    <t>TOTAL DE REINCIDÊNCIAS DE UM GRUPO SOBRE O OUTRO</t>
  </si>
  <si>
    <t>GRUPO E</t>
  </si>
  <si>
    <t>E1</t>
  </si>
  <si>
    <t>TOTAL DE ENCARGOS SOCIAIS COMPLEMENTÁRES</t>
  </si>
  <si>
    <t>E</t>
  </si>
  <si>
    <t>TOTAL ( A + B + C + D + E )</t>
  </si>
  <si>
    <t xml:space="preserve"> Tribunal Regional Federal da 6º Região (TRF6)</t>
  </si>
  <si>
    <t>ANEXO VIII - PLANILHA ESTIMATIVA DE CUSTOS</t>
  </si>
  <si>
    <t>Contratação empresa especializada na área de engenharia para prestação de serviços continuados de manutenção corretiva e preventiva em sistemas de climatização, compreendendo sistemas de exaustão, renovação de ar, ares condicionados dos tipos chiller, self contained, VRF (Self Variable Refrigerant), tipo split e de janela, de diversas marcas, com fornecimento de ferramentas, insumos e EPIs, com fornecimento de peças e componentes genuínos dos respectivos fabricantes mediante ressarcimento, nas dependências do Tribunal Regional Federal da 6º Região (TRF6) e da Subseção Judiciária de Belo Horizonte (SJMG), conforme condições e exigências estabelecidas neste instrumento e no ETP independentemente de transcrição.</t>
  </si>
  <si>
    <t>Tribunal Regional Federal da 6º Região (TRF6) e da Subseção Judiciária de Belo Horizonte (SJMG)</t>
  </si>
  <si>
    <t>JUNHO/2025
ONERADO</t>
  </si>
  <si>
    <t>BDI GERAL</t>
  </si>
  <si>
    <t>BDI PEÇAS / EQUIPAMENTOS</t>
  </si>
  <si>
    <t>Serviços de manutenção preventiva e corretiva de sistemas</t>
  </si>
  <si>
    <t>Contratação de serviços de manutenção preventiva e corretiva de sistemas de exaustão, renovação de ar, ar condicionado do tipo chiler, self contained e VRF (Fluxo Refrigerante Variável), de condicionadores de ar tipo splits e de janela, para as dependências do Tribunal Regional Federal da 6ª Região e da Justiça Federal de Primeiro Grau em Belo Horizonte, conforme especificado no capítulo 5 deste Termo de Referência.</t>
  </si>
  <si>
    <t xml:space="preserve">	Fornecimento de peças</t>
  </si>
  <si>
    <t>Fornecimento de peças para execução de serviços continuados de manutenção corretiva do sistema de climatização, mediante ressarcimento, no 1º (primeiro) ano de execução contratual, conforme especificado no capítulo 5 deste Termo de Referência.</t>
  </si>
  <si>
    <t>ANO</t>
  </si>
  <si>
    <t>Fornecimento de peças para execução de serviços continuados de manutenção corretiva do sistema de climatização, mediante ressarcimento, no 2º (segundo) ano de execução contratual, conforme especificado no capítulo 5 deste Termo de Referência.</t>
  </si>
  <si>
    <t xml:space="preserve">Tribunal Regional Federal da 6º Região (TRF6) </t>
  </si>
  <si>
    <t>Ref.: Tabela de Preços SINAPI (Junho/2025)</t>
  </si>
  <si>
    <t>SINAPI - CÁLCULOS E PARÂMETROS - 7ª Edição - Atualizada em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</si>
</sst>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"/>
    <numFmt numFmtId="165" formatCode="&quot;R$ &quot;#,##0.00_);[Red]&quot;(R$ &quot;#,##0.00\)"/>
    <numFmt numFmtId="166" formatCode="_([$€-2]* #,##0.00_);_([$€-2]* \(#,##0.00\);_([$€-2]* \-??_)"/>
    <numFmt numFmtId="167" formatCode="_(&quot;R$ &quot;* #,##0.00_);_(&quot;R$ &quot;* \(#,##0.00\);_(&quot;R$ &quot;* \-??_);_(@_)"/>
    <numFmt numFmtId="168" formatCode="_-&quot;R$ &quot;* #,##0.00_-;&quot;-R$ &quot;* #,##0.00_-;_-&quot;R$ &quot;* \-??_-;_-@_-"/>
    <numFmt numFmtId="169" formatCode="_(* #,##0.00_);_(* \(#,##0.00\);_(* \-??_);_(@_)"/>
    <numFmt numFmtId="170" formatCode="&quot;R$ &quot;#,##0_);&quot;(R$ &quot;#,##0\)"/>
    <numFmt numFmtId="171" formatCode="[$-F400]h:mm:ss\ AM/PM"/>
    <numFmt numFmtId="172" formatCode="_(* #,##0.00_);_(* \(#,##0.00\);_(* &quot;-&quot;??_);_(@_)"/>
    <numFmt numFmtId="173" formatCode="_(* #,##0.000_);_(* \(#,##0.000\);_(* &quot;-&quot;??_);_(@_)"/>
    <numFmt numFmtId="174" formatCode="&quot;R$ &quot;#,##0.0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10"/>
      <name val="Geneva"/>
      <family val="2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20"/>
      <color theme="1"/>
      <name val="Arial Black"/>
      <family val="2"/>
    </font>
    <font>
      <b/>
      <sz val="12"/>
      <color theme="1"/>
      <name val="Arial Black"/>
      <family val="2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 diagonalDown="1">
      <left/>
      <right/>
      <top style="medium">
        <color indexed="64"/>
      </top>
      <bottom/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165" fontId="7" fillId="0" borderId="0"/>
    <xf numFmtId="166" fontId="5" fillId="0" borderId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8" fontId="5" fillId="0" borderId="0" applyFill="0" applyBorder="0" applyAlignment="0" applyProtection="0"/>
    <xf numFmtId="0" fontId="9" fillId="0" borderId="0"/>
    <xf numFmtId="0" fontId="9" fillId="0" borderId="0"/>
    <xf numFmtId="4" fontId="5" fillId="0" borderId="0"/>
    <xf numFmtId="4" fontId="5" fillId="0" borderId="0"/>
    <xf numFmtId="0" fontId="5" fillId="0" borderId="0"/>
    <xf numFmtId="4" fontId="5" fillId="0" borderId="0"/>
    <xf numFmtId="0" fontId="9" fillId="0" borderId="0"/>
    <xf numFmtId="0" fontId="10" fillId="0" borderId="0"/>
    <xf numFmtId="0" fontId="5" fillId="0" borderId="0"/>
    <xf numFmtId="165" fontId="9" fillId="0" borderId="0"/>
    <xf numFmtId="0" fontId="9" fillId="0" borderId="0"/>
    <xf numFmtId="0" fontId="9" fillId="0" borderId="0"/>
    <xf numFmtId="0" fontId="9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70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9" fontId="5" fillId="0" borderId="0" applyFont="0" applyFill="0" applyBorder="0" applyAlignment="0" applyProtection="0"/>
    <xf numFmtId="171" fontId="1" fillId="0" borderId="0"/>
    <xf numFmtId="0" fontId="1" fillId="0" borderId="0"/>
    <xf numFmtId="172" fontId="9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22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5" fillId="0" borderId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6" fillId="0" borderId="0"/>
    <xf numFmtId="0" fontId="1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5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4" fontId="0" fillId="0" borderId="0" xfId="1" applyFont="1"/>
    <xf numFmtId="44" fontId="0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171" fontId="5" fillId="0" borderId="5" xfId="22" applyNumberFormat="1" applyBorder="1" applyAlignment="1">
      <alignment horizontal="center" vertical="center"/>
    </xf>
    <xf numFmtId="171" fontId="5" fillId="0" borderId="6" xfId="22" applyNumberFormat="1" applyBorder="1" applyAlignment="1">
      <alignment horizontal="center" vertical="center"/>
    </xf>
    <xf numFmtId="171" fontId="5" fillId="0" borderId="6" xfId="22" applyNumberFormat="1" applyBorder="1" applyAlignment="1">
      <alignment vertical="center"/>
    </xf>
    <xf numFmtId="171" fontId="5" fillId="0" borderId="0" xfId="22" applyNumberFormat="1"/>
    <xf numFmtId="2" fontId="5" fillId="0" borderId="0" xfId="22" applyNumberFormat="1"/>
    <xf numFmtId="171" fontId="17" fillId="0" borderId="3" xfId="22" applyNumberFormat="1" applyFont="1" applyBorder="1" applyAlignment="1">
      <alignment horizontal="left" vertical="center" wrapText="1"/>
    </xf>
    <xf numFmtId="171" fontId="17" fillId="0" borderId="3" xfId="22" applyNumberFormat="1" applyFont="1" applyBorder="1" applyAlignment="1">
      <alignment vertical="center" wrapText="1"/>
    </xf>
    <xf numFmtId="10" fontId="17" fillId="0" borderId="3" xfId="49" applyNumberFormat="1" applyFont="1" applyFill="1" applyBorder="1" applyAlignment="1">
      <alignment vertical="center" wrapText="1"/>
    </xf>
    <xf numFmtId="171" fontId="17" fillId="0" borderId="2" xfId="22" applyNumberFormat="1" applyFont="1" applyBorder="1" applyAlignment="1">
      <alignment horizontal="left" vertical="center" wrapText="1"/>
    </xf>
    <xf numFmtId="171" fontId="17" fillId="0" borderId="2" xfId="22" applyNumberFormat="1" applyFont="1" applyBorder="1" applyAlignment="1">
      <alignment vertical="center" wrapText="1"/>
    </xf>
    <xf numFmtId="10" fontId="17" fillId="0" borderId="2" xfId="49" applyNumberFormat="1" applyFont="1" applyFill="1" applyBorder="1" applyAlignment="1">
      <alignment vertical="center" wrapText="1"/>
    </xf>
    <xf numFmtId="171" fontId="17" fillId="0" borderId="8" xfId="22" applyNumberFormat="1" applyFont="1" applyBorder="1" applyAlignment="1">
      <alignment horizontal="left" vertical="center" wrapText="1"/>
    </xf>
    <xf numFmtId="171" fontId="18" fillId="0" borderId="4" xfId="22" applyNumberFormat="1" applyFont="1" applyBorder="1" applyAlignment="1">
      <alignment horizontal="center" vertical="center" wrapText="1"/>
    </xf>
    <xf numFmtId="171" fontId="17" fillId="0" borderId="4" xfId="22" applyNumberFormat="1" applyFont="1" applyBorder="1" applyAlignment="1">
      <alignment vertical="center" wrapText="1"/>
    </xf>
    <xf numFmtId="10" fontId="17" fillId="0" borderId="4" xfId="49" applyNumberFormat="1" applyFont="1" applyFill="1" applyBorder="1" applyAlignment="1">
      <alignment vertical="center" wrapText="1"/>
    </xf>
    <xf numFmtId="171" fontId="13" fillId="0" borderId="0" xfId="22" applyNumberFormat="1" applyFont="1" applyAlignment="1">
      <alignment horizontal="center" vertical="center" wrapText="1"/>
    </xf>
    <xf numFmtId="171" fontId="13" fillId="4" borderId="20" xfId="22" applyNumberFormat="1" applyFont="1" applyFill="1" applyBorder="1" applyAlignment="1">
      <alignment horizontal="center" vertical="center"/>
    </xf>
    <xf numFmtId="171" fontId="13" fillId="4" borderId="20" xfId="22" applyNumberFormat="1" applyFont="1" applyFill="1" applyBorder="1" applyAlignment="1">
      <alignment horizontal="center" vertical="center" wrapText="1"/>
    </xf>
    <xf numFmtId="4" fontId="13" fillId="4" borderId="20" xfId="22" applyFont="1" applyFill="1" applyBorder="1" applyAlignment="1">
      <alignment horizontal="center" vertical="center"/>
    </xf>
    <xf numFmtId="1" fontId="13" fillId="0" borderId="1" xfId="22" applyNumberFormat="1" applyFont="1" applyBorder="1" applyAlignment="1">
      <alignment horizontal="center" vertical="center" wrapText="1"/>
    </xf>
    <xf numFmtId="14" fontId="13" fillId="0" borderId="1" xfId="22" applyNumberFormat="1" applyFont="1" applyBorder="1" applyAlignment="1">
      <alignment horizontal="center" vertical="center" wrapText="1"/>
    </xf>
    <xf numFmtId="2" fontId="20" fillId="0" borderId="0" xfId="50" applyNumberFormat="1" applyFont="1" applyAlignment="1">
      <alignment vertical="center"/>
    </xf>
    <xf numFmtId="171" fontId="20" fillId="0" borderId="0" xfId="50" applyFont="1" applyAlignment="1">
      <alignment vertical="center"/>
    </xf>
    <xf numFmtId="1" fontId="20" fillId="0" borderId="1" xfId="50" applyNumberFormat="1" applyFont="1" applyBorder="1" applyAlignment="1">
      <alignment horizontal="center" vertical="center"/>
    </xf>
    <xf numFmtId="0" fontId="21" fillId="0" borderId="1" xfId="51" applyFont="1" applyBorder="1" applyAlignment="1">
      <alignment vertical="center" wrapText="1"/>
    </xf>
    <xf numFmtId="172" fontId="20" fillId="0" borderId="1" xfId="52" applyFont="1" applyBorder="1" applyAlignment="1">
      <alignment vertical="center"/>
    </xf>
    <xf numFmtId="2" fontId="20" fillId="0" borderId="0" xfId="53" applyNumberFormat="1" applyFont="1" applyAlignment="1">
      <alignment vertical="center"/>
    </xf>
    <xf numFmtId="171" fontId="21" fillId="0" borderId="1" xfId="50" applyFont="1" applyBorder="1" applyAlignment="1">
      <alignment vertical="center" wrapText="1"/>
    </xf>
    <xf numFmtId="171" fontId="20" fillId="0" borderId="1" xfId="50" applyFont="1" applyBorder="1" applyAlignment="1">
      <alignment vertical="center" wrapText="1"/>
    </xf>
    <xf numFmtId="171" fontId="19" fillId="0" borderId="17" xfId="50" applyFont="1" applyBorder="1" applyAlignment="1">
      <alignment horizontal="center" vertical="center"/>
    </xf>
    <xf numFmtId="1" fontId="20" fillId="0" borderId="1" xfId="50" applyNumberFormat="1" applyFont="1" applyBorder="1" applyAlignment="1">
      <alignment horizontal="center" vertical="center" wrapText="1"/>
    </xf>
    <xf numFmtId="173" fontId="20" fillId="0" borderId="1" xfId="52" applyNumberFormat="1" applyFont="1" applyBorder="1" applyAlignment="1">
      <alignment vertical="center"/>
    </xf>
    <xf numFmtId="171" fontId="18" fillId="5" borderId="1" xfId="54" applyFont="1" applyFill="1" applyBorder="1" applyAlignment="1">
      <alignment horizontal="justify"/>
    </xf>
    <xf numFmtId="0" fontId="20" fillId="0" borderId="1" xfId="51" applyFont="1" applyBorder="1" applyAlignment="1">
      <alignment vertical="center" wrapText="1"/>
    </xf>
    <xf numFmtId="1" fontId="23" fillId="0" borderId="1" xfId="54" applyNumberFormat="1" applyFont="1" applyBorder="1" applyAlignment="1">
      <alignment horizontal="center" vertical="center"/>
    </xf>
    <xf numFmtId="171" fontId="24" fillId="0" borderId="1" xfId="54" applyFont="1" applyBorder="1" applyAlignment="1">
      <alignment vertical="center" wrapText="1"/>
    </xf>
    <xf numFmtId="172" fontId="23" fillId="0" borderId="1" xfId="52" applyFont="1" applyBorder="1" applyAlignment="1">
      <alignment vertical="center"/>
    </xf>
    <xf numFmtId="2" fontId="23" fillId="0" borderId="0" xfId="54" applyNumberFormat="1" applyFont="1" applyAlignment="1">
      <alignment vertical="center"/>
    </xf>
    <xf numFmtId="171" fontId="23" fillId="0" borderId="0" xfId="54" applyFont="1" applyAlignment="1">
      <alignment vertical="center"/>
    </xf>
    <xf numFmtId="171" fontId="20" fillId="0" borderId="0" xfId="50" applyFont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0" xfId="57" applyFont="1" applyBorder="1" applyAlignment="1">
      <alignment horizontal="center" vertical="center"/>
    </xf>
    <xf numFmtId="0" fontId="2" fillId="0" borderId="0" xfId="57" applyFont="1" applyAlignment="1">
      <alignment horizontal="center" vertical="center"/>
    </xf>
    <xf numFmtId="10" fontId="4" fillId="0" borderId="0" xfId="49" applyNumberFormat="1" applyFont="1" applyBorder="1" applyAlignment="1">
      <alignment horizontal="center" vertical="center"/>
    </xf>
    <xf numFmtId="10" fontId="4" fillId="0" borderId="0" xfId="49" quotePrefix="1" applyNumberFormat="1" applyFont="1" applyBorder="1" applyAlignment="1">
      <alignment horizontal="center" vertical="center"/>
    </xf>
    <xf numFmtId="10" fontId="30" fillId="0" borderId="23" xfId="49" quotePrefix="1" applyNumberFormat="1" applyFont="1" applyBorder="1" applyAlignment="1">
      <alignment horizontal="left"/>
    </xf>
    <xf numFmtId="10" fontId="1" fillId="0" borderId="0" xfId="49" quotePrefix="1" applyNumberFormat="1" applyFont="1" applyBorder="1" applyAlignment="1">
      <alignment horizontal="center" vertical="center"/>
    </xf>
    <xf numFmtId="10" fontId="1" fillId="0" borderId="0" xfId="49" applyNumberFormat="1" applyFont="1" applyBorder="1" applyAlignment="1">
      <alignment horizontal="center" vertical="center"/>
    </xf>
    <xf numFmtId="10" fontId="25" fillId="3" borderId="0" xfId="49" applyNumberFormat="1" applyFont="1" applyFill="1" applyBorder="1" applyAlignment="1">
      <alignment horizontal="center" vertical="center"/>
    </xf>
    <xf numFmtId="9" fontId="1" fillId="0" borderId="0" xfId="58" applyFont="1" applyBorder="1" applyAlignment="1">
      <alignment horizontal="center"/>
    </xf>
    <xf numFmtId="0" fontId="31" fillId="0" borderId="0" xfId="57" quotePrefix="1" applyFont="1" applyAlignment="1">
      <alignment horizontal="right"/>
    </xf>
    <xf numFmtId="9" fontId="1" fillId="0" borderId="0" xfId="58" applyFont="1" applyBorder="1"/>
    <xf numFmtId="0" fontId="33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44" fontId="2" fillId="0" borderId="43" xfId="1" applyFont="1" applyBorder="1" applyAlignment="1">
      <alignment horizontal="center" vertical="center"/>
    </xf>
    <xf numFmtId="0" fontId="0" fillId="6" borderId="45" xfId="0" applyFill="1" applyBorder="1" applyAlignment="1">
      <alignment horizontal="left" vertical="center"/>
    </xf>
    <xf numFmtId="44" fontId="0" fillId="6" borderId="45" xfId="1" applyFont="1" applyFill="1" applyBorder="1" applyAlignment="1">
      <alignment vertical="center"/>
    </xf>
    <xf numFmtId="0" fontId="0" fillId="0" borderId="45" xfId="0" applyBorder="1" applyAlignment="1">
      <alignment horizontal="left" vertical="center"/>
    </xf>
    <xf numFmtId="44" fontId="0" fillId="0" borderId="45" xfId="1" applyFont="1" applyFill="1" applyBorder="1" applyAlignment="1">
      <alignment vertical="center"/>
    </xf>
    <xf numFmtId="44" fontId="12" fillId="6" borderId="45" xfId="1" applyFont="1" applyFill="1" applyBorder="1" applyAlignment="1">
      <alignment vertical="center"/>
    </xf>
    <xf numFmtId="0" fontId="0" fillId="5" borderId="45" xfId="0" applyFill="1" applyBorder="1" applyAlignment="1">
      <alignment horizontal="left" vertical="center"/>
    </xf>
    <xf numFmtId="44" fontId="0" fillId="5" borderId="45" xfId="1" applyFont="1" applyFill="1" applyBorder="1" applyAlignment="1">
      <alignment vertical="center"/>
    </xf>
    <xf numFmtId="0" fontId="0" fillId="5" borderId="48" xfId="0" applyFill="1" applyBorder="1" applyAlignment="1">
      <alignment horizontal="left" vertical="center"/>
    </xf>
    <xf numFmtId="44" fontId="0" fillId="5" borderId="48" xfId="1" applyFont="1" applyFill="1" applyBorder="1" applyAlignment="1">
      <alignment vertical="center"/>
    </xf>
    <xf numFmtId="0" fontId="0" fillId="5" borderId="45" xfId="0" applyFill="1" applyBorder="1" applyAlignment="1">
      <alignment horizontal="left" vertical="center" wrapText="1"/>
    </xf>
    <xf numFmtId="10" fontId="25" fillId="5" borderId="0" xfId="49" applyNumberFormat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171" fontId="19" fillId="0" borderId="1" xfId="50" applyFont="1" applyBorder="1" applyAlignment="1">
      <alignment horizontal="center" vertical="center"/>
    </xf>
    <xf numFmtId="171" fontId="19" fillId="0" borderId="1" xfId="50" applyFont="1" applyBorder="1" applyAlignment="1">
      <alignment vertical="center"/>
    </xf>
    <xf numFmtId="171" fontId="13" fillId="0" borderId="1" xfId="22" applyNumberFormat="1" applyFont="1" applyBorder="1" applyAlignment="1">
      <alignment horizontal="center" vertical="center" wrapText="1"/>
    </xf>
    <xf numFmtId="44" fontId="2" fillId="0" borderId="21" xfId="1" applyFont="1" applyBorder="1" applyAlignment="1">
      <alignment horizontal="center" vertical="center" wrapText="1"/>
    </xf>
    <xf numFmtId="0" fontId="12" fillId="0" borderId="10" xfId="55" applyFont="1" applyBorder="1" applyAlignment="1">
      <alignment vertical="center" wrapText="1"/>
    </xf>
    <xf numFmtId="0" fontId="34" fillId="0" borderId="0" xfId="55" applyFont="1" applyAlignment="1">
      <alignment vertical="center" wrapText="1"/>
    </xf>
    <xf numFmtId="0" fontId="34" fillId="0" borderId="0" xfId="55" applyFont="1" applyAlignment="1">
      <alignment horizontal="left" vertical="center" wrapText="1"/>
    </xf>
    <xf numFmtId="0" fontId="12" fillId="0" borderId="0" xfId="55" applyFont="1" applyAlignment="1">
      <alignment horizontal="left" vertical="center" wrapText="1"/>
    </xf>
    <xf numFmtId="0" fontId="12" fillId="0" borderId="23" xfId="55" applyFont="1" applyBorder="1" applyAlignment="1">
      <alignment horizontal="left" vertical="center" wrapText="1"/>
    </xf>
    <xf numFmtId="10" fontId="11" fillId="0" borderId="21" xfId="2" applyNumberFormat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164" fontId="11" fillId="0" borderId="59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164" fontId="0" fillId="0" borderId="0" xfId="0" applyNumberFormat="1" applyAlignment="1">
      <alignment horizontal="center" vertical="center"/>
    </xf>
    <xf numFmtId="43" fontId="0" fillId="0" borderId="0" xfId="60" applyFont="1" applyAlignment="1">
      <alignment horizontal="center" vertical="center"/>
    </xf>
    <xf numFmtId="0" fontId="1" fillId="0" borderId="0" xfId="57"/>
    <xf numFmtId="0" fontId="38" fillId="0" borderId="7" xfId="23" applyFont="1" applyBorder="1" applyAlignment="1">
      <alignment horizontal="left" vertical="center" wrapText="1"/>
    </xf>
    <xf numFmtId="0" fontId="38" fillId="0" borderId="4" xfId="23" applyFont="1" applyBorder="1" applyAlignment="1">
      <alignment vertical="center" wrapText="1"/>
    </xf>
    <xf numFmtId="10" fontId="38" fillId="0" borderId="4" xfId="49" applyNumberFormat="1" applyFont="1" applyFill="1" applyBorder="1" applyAlignment="1">
      <alignment horizontal="center" vertical="center" wrapText="1"/>
    </xf>
    <xf numFmtId="10" fontId="40" fillId="0" borderId="37" xfId="49" applyNumberFormat="1" applyFont="1" applyFill="1" applyBorder="1" applyAlignment="1">
      <alignment vertical="center" wrapText="1"/>
    </xf>
    <xf numFmtId="0" fontId="1" fillId="0" borderId="0" xfId="57" quotePrefix="1"/>
    <xf numFmtId="0" fontId="1" fillId="0" borderId="10" xfId="57" applyBorder="1" applyAlignment="1">
      <alignment horizontal="center" vertical="center"/>
    </xf>
    <xf numFmtId="0" fontId="1" fillId="0" borderId="0" xfId="57" applyAlignment="1">
      <alignment horizontal="center" vertical="center"/>
    </xf>
    <xf numFmtId="0" fontId="1" fillId="0" borderId="7" xfId="57" applyBorder="1"/>
    <xf numFmtId="0" fontId="1" fillId="0" borderId="4" xfId="57" applyBorder="1"/>
    <xf numFmtId="0" fontId="1" fillId="0" borderId="37" xfId="57" applyBorder="1"/>
    <xf numFmtId="0" fontId="1" fillId="0" borderId="10" xfId="57" applyBorder="1"/>
    <xf numFmtId="0" fontId="1" fillId="0" borderId="23" xfId="57" applyBorder="1"/>
    <xf numFmtId="0" fontId="1" fillId="0" borderId="0" xfId="57" applyAlignment="1">
      <alignment horizontal="right" vertical="center"/>
    </xf>
    <xf numFmtId="0" fontId="1" fillId="0" borderId="0" xfId="57" applyAlignment="1">
      <alignment vertical="center"/>
    </xf>
    <xf numFmtId="0" fontId="1" fillId="0" borderId="10" xfId="57" applyBorder="1" applyAlignment="1">
      <alignment horizontal="center"/>
    </xf>
    <xf numFmtId="0" fontId="1" fillId="0" borderId="0" xfId="57" applyAlignment="1">
      <alignment horizontal="center"/>
    </xf>
    <xf numFmtId="0" fontId="1" fillId="0" borderId="24" xfId="57" applyBorder="1"/>
    <xf numFmtId="0" fontId="1" fillId="0" borderId="25" xfId="57" applyBorder="1"/>
    <xf numFmtId="0" fontId="1" fillId="0" borderId="26" xfId="57" applyBorder="1"/>
    <xf numFmtId="44" fontId="1" fillId="0" borderId="0" xfId="57" applyNumberFormat="1" applyAlignment="1">
      <alignment horizontal="left"/>
    </xf>
    <xf numFmtId="0" fontId="1" fillId="0" borderId="0" xfId="57" applyAlignment="1">
      <alignment horizontal="left"/>
    </xf>
    <xf numFmtId="0" fontId="41" fillId="0" borderId="5" xfId="55" applyFont="1" applyBorder="1" applyAlignment="1">
      <alignment vertical="center"/>
    </xf>
    <xf numFmtId="0" fontId="37" fillId="0" borderId="0" xfId="55" applyFont="1" applyAlignment="1">
      <alignment vertical="center"/>
    </xf>
    <xf numFmtId="0" fontId="41" fillId="0" borderId="10" xfId="55" applyFont="1" applyBorder="1" applyAlignment="1">
      <alignment vertical="center"/>
    </xf>
    <xf numFmtId="4" fontId="38" fillId="0" borderId="5" xfId="55" applyNumberFormat="1" applyFont="1" applyBorder="1" applyAlignment="1">
      <alignment vertical="center"/>
    </xf>
    <xf numFmtId="4" fontId="38" fillId="0" borderId="10" xfId="55" applyNumberFormat="1" applyFont="1" applyBorder="1" applyAlignment="1">
      <alignment vertical="center"/>
    </xf>
    <xf numFmtId="0" fontId="38" fillId="5" borderId="21" xfId="55" applyFont="1" applyFill="1" applyBorder="1" applyAlignment="1">
      <alignment horizontal="center" vertical="center"/>
    </xf>
    <xf numFmtId="4" fontId="37" fillId="0" borderId="0" xfId="55" applyNumberFormat="1" applyFont="1" applyAlignment="1">
      <alignment vertical="center"/>
    </xf>
    <xf numFmtId="14" fontId="35" fillId="5" borderId="31" xfId="55" applyNumberFormat="1" applyFont="1" applyFill="1" applyBorder="1" applyAlignment="1">
      <alignment horizontal="center" vertical="center"/>
    </xf>
    <xf numFmtId="4" fontId="35" fillId="5" borderId="32" xfId="55" applyNumberFormat="1" applyFont="1" applyFill="1" applyBorder="1" applyAlignment="1">
      <alignment horizontal="left" vertical="center"/>
    </xf>
    <xf numFmtId="10" fontId="35" fillId="5" borderId="32" xfId="56" applyNumberFormat="1" applyFont="1" applyFill="1" applyBorder="1" applyAlignment="1">
      <alignment horizontal="center" vertical="center"/>
    </xf>
    <xf numFmtId="10" fontId="35" fillId="5" borderId="33" xfId="56" applyNumberFormat="1" applyFont="1" applyFill="1" applyBorder="1" applyAlignment="1">
      <alignment horizontal="center" vertical="center"/>
    </xf>
    <xf numFmtId="174" fontId="35" fillId="0" borderId="0" xfId="55" applyNumberFormat="1" applyFont="1" applyAlignment="1">
      <alignment vertical="center"/>
    </xf>
    <xf numFmtId="0" fontId="35" fillId="0" borderId="0" xfId="55" applyFont="1" applyAlignment="1">
      <alignment vertical="center"/>
    </xf>
    <xf numFmtId="4" fontId="35" fillId="0" borderId="0" xfId="55" applyNumberFormat="1" applyFont="1" applyAlignment="1">
      <alignment vertical="center"/>
    </xf>
    <xf numFmtId="14" fontId="38" fillId="6" borderId="31" xfId="55" applyNumberFormat="1" applyFont="1" applyFill="1" applyBorder="1" applyAlignment="1">
      <alignment horizontal="center" vertical="center"/>
    </xf>
    <xf numFmtId="4" fontId="38" fillId="6" borderId="32" xfId="55" applyNumberFormat="1" applyFont="1" applyFill="1" applyBorder="1" applyAlignment="1">
      <alignment horizontal="center" vertical="center"/>
    </xf>
    <xf numFmtId="10" fontId="38" fillId="6" borderId="32" xfId="56" applyNumberFormat="1" applyFont="1" applyFill="1" applyBorder="1" applyAlignment="1">
      <alignment horizontal="center" vertical="center"/>
    </xf>
    <xf numFmtId="10" fontId="38" fillId="6" borderId="33" xfId="56" applyNumberFormat="1" applyFont="1" applyFill="1" applyBorder="1" applyAlignment="1">
      <alignment horizontal="center" vertical="center"/>
    </xf>
    <xf numFmtId="174" fontId="38" fillId="0" borderId="0" xfId="55" applyNumberFormat="1" applyFont="1" applyAlignment="1">
      <alignment horizontal="center" vertical="center"/>
    </xf>
    <xf numFmtId="4" fontId="38" fillId="0" borderId="0" xfId="55" applyNumberFormat="1" applyFont="1" applyAlignment="1">
      <alignment horizontal="center" vertical="center"/>
    </xf>
    <xf numFmtId="0" fontId="38" fillId="0" borderId="0" xfId="55" applyFont="1" applyAlignment="1">
      <alignment horizontal="center" vertical="center"/>
    </xf>
    <xf numFmtId="174" fontId="37" fillId="0" borderId="0" xfId="55" applyNumberFormat="1" applyFont="1" applyAlignment="1">
      <alignment vertical="center"/>
    </xf>
    <xf numFmtId="4" fontId="35" fillId="5" borderId="32" xfId="55" applyNumberFormat="1" applyFont="1" applyFill="1" applyBorder="1" applyAlignment="1">
      <alignment horizontal="left" vertical="center" wrapText="1"/>
    </xf>
    <xf numFmtId="10" fontId="35" fillId="5" borderId="32" xfId="56" applyNumberFormat="1" applyFont="1" applyFill="1" applyBorder="1" applyAlignment="1">
      <alignment horizontal="center" vertical="center" wrapText="1"/>
    </xf>
    <xf numFmtId="174" fontId="35" fillId="5" borderId="0" xfId="55" applyNumberFormat="1" applyFont="1" applyFill="1" applyAlignment="1">
      <alignment horizontal="center" vertical="center"/>
    </xf>
    <xf numFmtId="4" fontId="35" fillId="5" borderId="0" xfId="55" applyNumberFormat="1" applyFont="1" applyFill="1" applyAlignment="1">
      <alignment horizontal="center" vertical="center" wrapText="1"/>
    </xf>
    <xf numFmtId="4" fontId="38" fillId="5" borderId="0" xfId="55" applyNumberFormat="1" applyFont="1" applyFill="1" applyAlignment="1">
      <alignment horizontal="center" vertical="center" wrapText="1"/>
    </xf>
    <xf numFmtId="0" fontId="37" fillId="0" borderId="0" xfId="55" applyFont="1" applyAlignment="1">
      <alignment horizontal="center" vertical="center"/>
    </xf>
    <xf numFmtId="0" fontId="12" fillId="0" borderId="0" xfId="55" applyFont="1" applyAlignment="1">
      <alignment vertical="center"/>
    </xf>
    <xf numFmtId="10" fontId="40" fillId="7" borderId="21" xfId="55" applyNumberFormat="1" applyFont="1" applyFill="1" applyBorder="1" applyAlignment="1">
      <alignment horizontal="center" vertical="center"/>
    </xf>
    <xf numFmtId="0" fontId="34" fillId="0" borderId="0" xfId="55" applyFont="1" applyAlignment="1">
      <alignment horizontal="right" vertical="center"/>
    </xf>
    <xf numFmtId="10" fontId="34" fillId="0" borderId="0" xfId="55" applyNumberFormat="1" applyFont="1" applyAlignment="1">
      <alignment horizontal="right" vertical="center"/>
    </xf>
    <xf numFmtId="10" fontId="34" fillId="0" borderId="23" xfId="55" applyNumberFormat="1" applyFont="1" applyBorder="1" applyAlignment="1">
      <alignment vertical="center" wrapText="1"/>
    </xf>
    <xf numFmtId="0" fontId="3" fillId="0" borderId="0" xfId="0" applyFont="1"/>
    <xf numFmtId="43" fontId="0" fillId="0" borderId="0" xfId="60" applyFont="1" applyBorder="1" applyAlignment="1">
      <alignment horizontal="center" vertical="center"/>
    </xf>
    <xf numFmtId="0" fontId="44" fillId="2" borderId="50" xfId="0" applyFont="1" applyFill="1" applyBorder="1" applyAlignment="1">
      <alignment horizontal="center" vertical="center"/>
    </xf>
    <xf numFmtId="0" fontId="44" fillId="2" borderId="51" xfId="0" applyFont="1" applyFill="1" applyBorder="1" applyAlignment="1">
      <alignment horizontal="center" vertical="center"/>
    </xf>
    <xf numFmtId="0" fontId="44" fillId="2" borderId="51" xfId="0" applyFont="1" applyFill="1" applyBorder="1" applyAlignment="1">
      <alignment horizontal="left" vertical="center" wrapText="1"/>
    </xf>
    <xf numFmtId="164" fontId="44" fillId="2" borderId="51" xfId="0" applyNumberFormat="1" applyFont="1" applyFill="1" applyBorder="1" applyAlignment="1">
      <alignment horizontal="center" vertical="center"/>
    </xf>
    <xf numFmtId="44" fontId="44" fillId="2" borderId="51" xfId="1" applyFont="1" applyFill="1" applyBorder="1" applyAlignment="1">
      <alignment horizontal="center" vertical="center"/>
    </xf>
    <xf numFmtId="44" fontId="44" fillId="2" borderId="52" xfId="1" applyFont="1" applyFill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3" fontId="12" fillId="0" borderId="1" xfId="60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54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/>
    </xf>
    <xf numFmtId="0" fontId="44" fillId="0" borderId="53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horizontal="left" vertical="center"/>
    </xf>
    <xf numFmtId="44" fontId="44" fillId="0" borderId="54" xfId="1" applyFont="1" applyBorder="1" applyAlignment="1">
      <alignment horizontal="center" vertical="center"/>
    </xf>
    <xf numFmtId="0" fontId="44" fillId="2" borderId="53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43" fontId="44" fillId="2" borderId="1" xfId="60" applyFont="1" applyFill="1" applyBorder="1" applyAlignment="1">
      <alignment horizontal="center" vertical="center"/>
    </xf>
    <xf numFmtId="0" fontId="44" fillId="2" borderId="54" xfId="0" applyFont="1" applyFill="1" applyBorder="1" applyAlignment="1">
      <alignment horizontal="center" vertical="center"/>
    </xf>
    <xf numFmtId="44" fontId="12" fillId="0" borderId="54" xfId="1" applyFont="1" applyFill="1" applyBorder="1" applyAlignment="1">
      <alignment horizontal="center" vertical="center"/>
    </xf>
    <xf numFmtId="44" fontId="12" fillId="0" borderId="1" xfId="1" applyFont="1" applyFill="1" applyBorder="1" applyAlignment="1">
      <alignment horizontal="right" vertical="center"/>
    </xf>
    <xf numFmtId="0" fontId="47" fillId="8" borderId="55" xfId="0" applyFont="1" applyFill="1" applyBorder="1" applyAlignment="1">
      <alignment vertical="center"/>
    </xf>
    <xf numFmtId="0" fontId="47" fillId="8" borderId="56" xfId="0" applyFont="1" applyFill="1" applyBorder="1" applyAlignment="1">
      <alignment vertical="center"/>
    </xf>
    <xf numFmtId="0" fontId="47" fillId="8" borderId="56" xfId="0" applyFont="1" applyFill="1" applyBorder="1" applyAlignment="1">
      <alignment horizontal="left" vertical="center"/>
    </xf>
    <xf numFmtId="43" fontId="47" fillId="8" borderId="56" xfId="60" applyFont="1" applyFill="1" applyBorder="1" applyAlignment="1">
      <alignment vertical="center"/>
    </xf>
    <xf numFmtId="0" fontId="48" fillId="8" borderId="56" xfId="0" applyFont="1" applyFill="1" applyBorder="1" applyAlignment="1">
      <alignment horizontal="right" vertical="center"/>
    </xf>
    <xf numFmtId="44" fontId="48" fillId="8" borderId="57" xfId="1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left" vertical="center" wrapText="1"/>
    </xf>
    <xf numFmtId="0" fontId="3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wrapText="1"/>
    </xf>
    <xf numFmtId="44" fontId="2" fillId="0" borderId="21" xfId="1" applyFont="1" applyBorder="1" applyAlignment="1">
      <alignment horizontal="center" vertical="center"/>
    </xf>
    <xf numFmtId="164" fontId="11" fillId="0" borderId="59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0" fillId="5" borderId="45" xfId="0" applyFill="1" applyBorder="1" applyAlignment="1">
      <alignment horizontal="justify" vertical="center" wrapText="1"/>
    </xf>
    <xf numFmtId="0" fontId="0" fillId="5" borderId="48" xfId="0" applyFill="1" applyBorder="1" applyAlignment="1">
      <alignment horizontal="justify" vertical="center" wrapText="1"/>
    </xf>
    <xf numFmtId="44" fontId="0" fillId="5" borderId="46" xfId="1" applyFont="1" applyFill="1" applyBorder="1" applyAlignment="1">
      <alignment horizontal="center" vertical="center"/>
    </xf>
    <xf numFmtId="44" fontId="0" fillId="5" borderId="49" xfId="1" applyFont="1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45" xfId="0" applyFill="1" applyBorder="1" applyAlignment="1">
      <alignment horizontal="justify" vertical="center" wrapText="1"/>
    </xf>
    <xf numFmtId="44" fontId="0" fillId="6" borderId="46" xfId="1" applyFont="1" applyFill="1" applyBorder="1" applyAlignment="1">
      <alignment horizontal="center" vertical="center"/>
    </xf>
    <xf numFmtId="0" fontId="0" fillId="0" borderId="45" xfId="0" applyBorder="1" applyAlignment="1">
      <alignment horizontal="justify" vertical="center" wrapText="1"/>
    </xf>
    <xf numFmtId="0" fontId="0" fillId="0" borderId="44" xfId="0" applyBorder="1" applyAlignment="1">
      <alignment horizontal="center" vertical="center"/>
    </xf>
    <xf numFmtId="0" fontId="0" fillId="0" borderId="27" xfId="0" applyBorder="1" applyAlignment="1">
      <alignment horizontal="justify" vertical="center" wrapText="1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71" fontId="19" fillId="0" borderId="1" xfId="50" applyFont="1" applyBorder="1" applyAlignment="1">
      <alignment horizontal="center" vertical="center" wrapText="1"/>
    </xf>
    <xf numFmtId="171" fontId="19" fillId="0" borderId="1" xfId="50" applyFont="1" applyBorder="1" applyAlignment="1">
      <alignment horizontal="center" vertical="center"/>
    </xf>
    <xf numFmtId="171" fontId="19" fillId="0" borderId="1" xfId="50" applyFont="1" applyBorder="1" applyAlignment="1">
      <alignment vertical="center"/>
    </xf>
    <xf numFmtId="171" fontId="19" fillId="0" borderId="1" xfId="50" applyFont="1" applyBorder="1" applyAlignment="1">
      <alignment vertical="center" wrapText="1"/>
    </xf>
    <xf numFmtId="171" fontId="13" fillId="0" borderId="7" xfId="22" applyNumberFormat="1" applyFont="1" applyBorder="1" applyAlignment="1">
      <alignment horizontal="center" vertical="center" wrapText="1"/>
    </xf>
    <xf numFmtId="171" fontId="13" fillId="0" borderId="4" xfId="22" applyNumberFormat="1" applyFont="1" applyBorder="1" applyAlignment="1">
      <alignment horizontal="center" vertical="center" wrapText="1"/>
    </xf>
    <xf numFmtId="171" fontId="13" fillId="0" borderId="10" xfId="22" applyNumberFormat="1" applyFont="1" applyBorder="1" applyAlignment="1">
      <alignment horizontal="center" vertical="center" wrapText="1"/>
    </xf>
    <xf numFmtId="171" fontId="13" fillId="0" borderId="0" xfId="22" applyNumberFormat="1" applyFont="1" applyAlignment="1">
      <alignment horizontal="center" vertical="center" wrapText="1"/>
    </xf>
    <xf numFmtId="171" fontId="13" fillId="0" borderId="13" xfId="22" applyNumberFormat="1" applyFont="1" applyBorder="1" applyAlignment="1">
      <alignment horizontal="center" vertical="center" wrapText="1"/>
    </xf>
    <xf numFmtId="171" fontId="13" fillId="0" borderId="14" xfId="22" applyNumberFormat="1" applyFont="1" applyBorder="1" applyAlignment="1">
      <alignment horizontal="center" vertical="center" wrapText="1"/>
    </xf>
    <xf numFmtId="171" fontId="14" fillId="0" borderId="8" xfId="22" applyNumberFormat="1" applyFont="1" applyBorder="1" applyAlignment="1">
      <alignment horizontal="center" vertical="center" wrapText="1"/>
    </xf>
    <xf numFmtId="171" fontId="14" fillId="0" borderId="9" xfId="22" applyNumberFormat="1" applyFont="1" applyBorder="1" applyAlignment="1">
      <alignment horizontal="center" vertical="center" wrapText="1"/>
    </xf>
    <xf numFmtId="171" fontId="15" fillId="0" borderId="8" xfId="22" applyNumberFormat="1" applyFont="1" applyBorder="1" applyAlignment="1">
      <alignment horizontal="center" vertical="center" wrapText="1"/>
    </xf>
    <xf numFmtId="171" fontId="15" fillId="0" borderId="4" xfId="22" applyNumberFormat="1" applyFont="1" applyBorder="1" applyAlignment="1">
      <alignment horizontal="center" vertical="center" wrapText="1"/>
    </xf>
    <xf numFmtId="171" fontId="15" fillId="0" borderId="11" xfId="22" applyNumberFormat="1" applyFont="1" applyBorder="1" applyAlignment="1">
      <alignment horizontal="center" vertical="center" wrapText="1"/>
    </xf>
    <xf numFmtId="171" fontId="15" fillId="0" borderId="0" xfId="22" applyNumberFormat="1" applyFont="1" applyAlignment="1">
      <alignment horizontal="center" vertical="center" wrapText="1"/>
    </xf>
    <xf numFmtId="171" fontId="15" fillId="0" borderId="15" xfId="22" applyNumberFormat="1" applyFont="1" applyBorder="1" applyAlignment="1">
      <alignment horizontal="center" vertical="center" wrapText="1"/>
    </xf>
    <xf numFmtId="171" fontId="15" fillId="0" borderId="14" xfId="22" applyNumberFormat="1" applyFont="1" applyBorder="1" applyAlignment="1">
      <alignment horizontal="center" vertical="center" wrapText="1"/>
    </xf>
    <xf numFmtId="171" fontId="15" fillId="0" borderId="12" xfId="22" applyNumberFormat="1" applyFont="1" applyBorder="1" applyAlignment="1">
      <alignment horizontal="center" vertical="center" wrapText="1"/>
    </xf>
    <xf numFmtId="171" fontId="16" fillId="0" borderId="15" xfId="22" applyNumberFormat="1" applyFont="1" applyBorder="1" applyAlignment="1">
      <alignment horizontal="center" vertical="center" wrapText="1"/>
    </xf>
    <xf numFmtId="171" fontId="16" fillId="0" borderId="16" xfId="22" applyNumberFormat="1" applyFont="1" applyBorder="1" applyAlignment="1">
      <alignment horizontal="center" vertical="center" wrapText="1"/>
    </xf>
    <xf numFmtId="171" fontId="13" fillId="0" borderId="17" xfId="22" applyNumberFormat="1" applyFont="1" applyBorder="1" applyAlignment="1">
      <alignment horizontal="center" vertical="center" wrapText="1"/>
    </xf>
    <xf numFmtId="171" fontId="13" fillId="0" borderId="18" xfId="22" applyNumberFormat="1" applyFont="1" applyBorder="1" applyAlignment="1">
      <alignment horizontal="center" vertical="center" wrapText="1"/>
    </xf>
    <xf numFmtId="171" fontId="13" fillId="0" borderId="17" xfId="22" applyNumberFormat="1" applyFont="1" applyBorder="1" applyAlignment="1">
      <alignment horizontal="left" vertical="center" wrapText="1"/>
    </xf>
    <xf numFmtId="171" fontId="13" fillId="0" borderId="18" xfId="22" applyNumberFormat="1" applyFont="1" applyBorder="1" applyAlignment="1">
      <alignment horizontal="left" vertical="center" wrapText="1"/>
    </xf>
    <xf numFmtId="171" fontId="13" fillId="0" borderId="19" xfId="22" applyNumberFormat="1" applyFont="1" applyBorder="1" applyAlignment="1">
      <alignment horizontal="left" vertical="center" wrapText="1"/>
    </xf>
    <xf numFmtId="171" fontId="18" fillId="0" borderId="17" xfId="22" applyNumberFormat="1" applyFont="1" applyBorder="1" applyAlignment="1">
      <alignment horizontal="left" vertical="center" wrapText="1"/>
    </xf>
    <xf numFmtId="171" fontId="18" fillId="0" borderId="18" xfId="22" applyNumberFormat="1" applyFont="1" applyBorder="1" applyAlignment="1">
      <alignment horizontal="left" vertical="center" wrapText="1"/>
    </xf>
    <xf numFmtId="171" fontId="18" fillId="0" borderId="19" xfId="22" applyNumberFormat="1" applyFont="1" applyBorder="1" applyAlignment="1">
      <alignment horizontal="left" vertical="center" wrapText="1"/>
    </xf>
    <xf numFmtId="171" fontId="13" fillId="0" borderId="8" xfId="22" applyNumberFormat="1" applyFont="1" applyBorder="1" applyAlignment="1">
      <alignment horizontal="center" vertical="center" wrapText="1"/>
    </xf>
    <xf numFmtId="171" fontId="13" fillId="0" borderId="1" xfId="22" applyNumberFormat="1" applyFont="1" applyBorder="1" applyAlignment="1">
      <alignment horizontal="center" vertical="center" wrapText="1"/>
    </xf>
    <xf numFmtId="0" fontId="34" fillId="0" borderId="0" xfId="55" applyFont="1" applyAlignment="1">
      <alignment horizontal="left" vertical="center" wrapText="1"/>
    </xf>
    <xf numFmtId="0" fontId="34" fillId="0" borderId="5" xfId="23" applyFont="1" applyBorder="1" applyAlignment="1">
      <alignment horizontal="center" vertical="center" wrapText="1"/>
    </xf>
    <xf numFmtId="0" fontId="34" fillId="0" borderId="6" xfId="23" applyFont="1" applyBorder="1" applyAlignment="1">
      <alignment horizontal="center" vertical="center" wrapText="1"/>
    </xf>
    <xf numFmtId="0" fontId="34" fillId="0" borderId="34" xfId="23" applyFont="1" applyBorder="1" applyAlignment="1">
      <alignment horizontal="center" vertical="center" wrapText="1"/>
    </xf>
    <xf numFmtId="0" fontId="34" fillId="0" borderId="10" xfId="23" applyFont="1" applyBorder="1" applyAlignment="1">
      <alignment horizontal="center" vertical="center" wrapText="1"/>
    </xf>
    <xf numFmtId="0" fontId="34" fillId="0" borderId="0" xfId="23" applyFont="1" applyAlignment="1">
      <alignment horizontal="center" vertical="center" wrapText="1"/>
    </xf>
    <xf numFmtId="0" fontId="34" fillId="0" borderId="12" xfId="23" applyFont="1" applyBorder="1" applyAlignment="1">
      <alignment horizontal="center" vertical="center" wrapText="1"/>
    </xf>
    <xf numFmtId="0" fontId="34" fillId="0" borderId="13" xfId="23" applyFont="1" applyBorder="1" applyAlignment="1">
      <alignment horizontal="center" vertical="center" wrapText="1"/>
    </xf>
    <xf numFmtId="0" fontId="34" fillId="0" borderId="14" xfId="23" applyFont="1" applyBorder="1" applyAlignment="1">
      <alignment horizontal="center" vertical="center" wrapText="1"/>
    </xf>
    <xf numFmtId="0" fontId="34" fillId="0" borderId="16" xfId="23" applyFont="1" applyBorder="1" applyAlignment="1">
      <alignment horizontal="center" vertical="center" wrapText="1"/>
    </xf>
    <xf numFmtId="0" fontId="41" fillId="0" borderId="35" xfId="23" applyFont="1" applyBorder="1" applyAlignment="1">
      <alignment horizontal="center" vertical="center" wrapText="1"/>
    </xf>
    <xf numFmtId="0" fontId="41" fillId="0" borderId="6" xfId="23" applyFont="1" applyBorder="1" applyAlignment="1">
      <alignment horizontal="center" vertical="center" wrapText="1"/>
    </xf>
    <xf numFmtId="0" fontId="41" fillId="0" borderId="34" xfId="23" applyFont="1" applyBorder="1" applyAlignment="1">
      <alignment horizontal="center" vertical="center" wrapText="1"/>
    </xf>
    <xf numFmtId="0" fontId="42" fillId="0" borderId="6" xfId="23" applyFont="1" applyBorder="1" applyAlignment="1">
      <alignment horizontal="center" vertical="center" wrapText="1"/>
    </xf>
    <xf numFmtId="0" fontId="42" fillId="0" borderId="22" xfId="23" applyFont="1" applyBorder="1" applyAlignment="1">
      <alignment horizontal="center" vertical="center" wrapText="1"/>
    </xf>
    <xf numFmtId="0" fontId="42" fillId="0" borderId="0" xfId="23" applyFont="1" applyAlignment="1">
      <alignment horizontal="center" vertical="center" wrapText="1"/>
    </xf>
    <xf numFmtId="0" fontId="42" fillId="0" borderId="23" xfId="23" applyFont="1" applyBorder="1" applyAlignment="1">
      <alignment horizontal="center" vertical="center" wrapText="1"/>
    </xf>
    <xf numFmtId="0" fontId="42" fillId="0" borderId="14" xfId="23" applyFont="1" applyBorder="1" applyAlignment="1">
      <alignment horizontal="center" vertical="center" wrapText="1"/>
    </xf>
    <xf numFmtId="0" fontId="42" fillId="0" borderId="36" xfId="23" applyFont="1" applyBorder="1" applyAlignment="1">
      <alignment horizontal="center" vertical="center" wrapText="1"/>
    </xf>
    <xf numFmtId="0" fontId="39" fillId="0" borderId="11" xfId="23" applyFont="1" applyBorder="1" applyAlignment="1">
      <alignment horizontal="center" vertical="center" wrapText="1"/>
    </xf>
    <xf numFmtId="0" fontId="39" fillId="0" borderId="0" xfId="23" applyFont="1" applyAlignment="1">
      <alignment horizontal="center" vertical="center" wrapText="1"/>
    </xf>
    <xf numFmtId="0" fontId="39" fillId="0" borderId="12" xfId="23" applyFont="1" applyBorder="1" applyAlignment="1">
      <alignment horizontal="center" vertical="center" wrapText="1"/>
    </xf>
    <xf numFmtId="0" fontId="39" fillId="0" borderId="15" xfId="23" applyFont="1" applyBorder="1" applyAlignment="1">
      <alignment horizontal="center" vertical="center" wrapText="1"/>
    </xf>
    <xf numFmtId="0" fontId="39" fillId="0" borderId="14" xfId="23" applyFont="1" applyBorder="1" applyAlignment="1">
      <alignment horizontal="center" vertical="center" wrapText="1"/>
    </xf>
    <xf numFmtId="0" fontId="39" fillId="0" borderId="16" xfId="23" applyFont="1" applyBorder="1" applyAlignment="1">
      <alignment horizontal="center" vertical="center" wrapText="1"/>
    </xf>
    <xf numFmtId="0" fontId="25" fillId="5" borderId="10" xfId="57" applyFont="1" applyFill="1" applyBorder="1" applyAlignment="1">
      <alignment horizontal="center"/>
    </xf>
    <xf numFmtId="0" fontId="25" fillId="5" borderId="0" xfId="57" applyFont="1" applyFill="1" applyAlignment="1">
      <alignment horizontal="center"/>
    </xf>
    <xf numFmtId="0" fontId="1" fillId="0" borderId="10" xfId="57" applyBorder="1" applyAlignment="1">
      <alignment horizontal="center" vertical="center"/>
    </xf>
    <xf numFmtId="0" fontId="1" fillId="0" borderId="0" xfId="57" applyAlignment="1">
      <alignment horizontal="center" vertical="center"/>
    </xf>
    <xf numFmtId="0" fontId="1" fillId="0" borderId="23" xfId="57" applyBorder="1" applyAlignment="1">
      <alignment horizontal="center" vertical="center"/>
    </xf>
    <xf numFmtId="0" fontId="25" fillId="3" borderId="10" xfId="57" applyFont="1" applyFill="1" applyBorder="1" applyAlignment="1">
      <alignment horizontal="center"/>
    </xf>
    <xf numFmtId="0" fontId="25" fillId="3" borderId="0" xfId="57" applyFont="1" applyFill="1" applyAlignment="1">
      <alignment horizontal="center"/>
    </xf>
    <xf numFmtId="0" fontId="34" fillId="0" borderId="10" xfId="55" applyFont="1" applyBorder="1" applyAlignment="1">
      <alignment horizontal="center" vertical="center" wrapText="1"/>
    </xf>
    <xf numFmtId="0" fontId="34" fillId="0" borderId="0" xfId="55" applyFont="1" applyAlignment="1">
      <alignment horizontal="center" vertical="center" wrapText="1"/>
    </xf>
    <xf numFmtId="0" fontId="34" fillId="0" borderId="23" xfId="55" applyFont="1" applyBorder="1" applyAlignment="1">
      <alignment horizontal="center" vertical="center" wrapText="1"/>
    </xf>
    <xf numFmtId="0" fontId="12" fillId="0" borderId="10" xfId="55" applyFont="1" applyBorder="1" applyAlignment="1">
      <alignment horizontal="center" vertical="center" wrapText="1"/>
    </xf>
    <xf numFmtId="0" fontId="12" fillId="0" borderId="0" xfId="55" applyFont="1" applyAlignment="1">
      <alignment horizontal="center" vertical="center" wrapText="1"/>
    </xf>
    <xf numFmtId="0" fontId="12" fillId="0" borderId="23" xfId="55" applyFont="1" applyBorder="1" applyAlignment="1">
      <alignment horizontal="center" vertical="center" wrapText="1"/>
    </xf>
    <xf numFmtId="0" fontId="42" fillId="0" borderId="35" xfId="23" applyFont="1" applyBorder="1" applyAlignment="1">
      <alignment horizontal="center" vertical="center" wrapText="1"/>
    </xf>
    <xf numFmtId="0" fontId="42" fillId="0" borderId="11" xfId="23" applyFont="1" applyBorder="1" applyAlignment="1">
      <alignment horizontal="center" vertical="center" wrapText="1"/>
    </xf>
    <xf numFmtId="0" fontId="42" fillId="0" borderId="15" xfId="23" applyFont="1" applyBorder="1" applyAlignment="1">
      <alignment horizontal="center" vertical="center" wrapText="1"/>
    </xf>
    <xf numFmtId="0" fontId="38" fillId="5" borderId="21" xfId="55" applyFont="1" applyFill="1" applyBorder="1" applyAlignment="1">
      <alignment horizontal="center" vertical="center"/>
    </xf>
    <xf numFmtId="0" fontId="40" fillId="7" borderId="21" xfId="55" applyFont="1" applyFill="1" applyBorder="1" applyAlignment="1">
      <alignment horizontal="center" vertical="center"/>
    </xf>
    <xf numFmtId="0" fontId="34" fillId="7" borderId="28" xfId="55" applyFont="1" applyFill="1" applyBorder="1" applyAlignment="1">
      <alignment horizontal="center" vertical="center"/>
    </xf>
    <xf numFmtId="0" fontId="34" fillId="7" borderId="29" xfId="55" applyFont="1" applyFill="1" applyBorder="1" applyAlignment="1">
      <alignment horizontal="center" vertical="center"/>
    </xf>
    <xf numFmtId="0" fontId="34" fillId="7" borderId="30" xfId="55" applyFont="1" applyFill="1" applyBorder="1" applyAlignment="1">
      <alignment horizontal="center" vertical="center"/>
    </xf>
    <xf numFmtId="14" fontId="34" fillId="7" borderId="31" xfId="55" applyNumberFormat="1" applyFont="1" applyFill="1" applyBorder="1" applyAlignment="1">
      <alignment horizontal="center" vertical="center"/>
    </xf>
    <xf numFmtId="14" fontId="34" fillId="7" borderId="32" xfId="55" applyNumberFormat="1" applyFont="1" applyFill="1" applyBorder="1" applyAlignment="1">
      <alignment horizontal="center" vertical="center"/>
    </xf>
    <xf numFmtId="14" fontId="34" fillId="7" borderId="33" xfId="55" applyNumberFormat="1" applyFont="1" applyFill="1" applyBorder="1" applyAlignment="1">
      <alignment horizontal="center" vertical="center"/>
    </xf>
    <xf numFmtId="0" fontId="41" fillId="0" borderId="6" xfId="55" applyFont="1" applyBorder="1" applyAlignment="1">
      <alignment horizontal="center" vertical="center" wrapText="1"/>
    </xf>
    <xf numFmtId="0" fontId="41" fillId="0" borderId="22" xfId="55" applyFont="1" applyBorder="1" applyAlignment="1">
      <alignment horizontal="center" vertical="center" wrapText="1"/>
    </xf>
    <xf numFmtId="0" fontId="41" fillId="0" borderId="0" xfId="55" applyFont="1" applyAlignment="1">
      <alignment horizontal="center" vertical="center" wrapText="1"/>
    </xf>
    <xf numFmtId="0" fontId="41" fillId="0" borderId="23" xfId="55" applyFont="1" applyBorder="1" applyAlignment="1">
      <alignment horizontal="center" vertical="center" wrapText="1"/>
    </xf>
    <xf numFmtId="0" fontId="41" fillId="0" borderId="25" xfId="55" applyFont="1" applyBorder="1" applyAlignment="1">
      <alignment horizontal="center" vertical="center" wrapText="1"/>
    </xf>
    <xf numFmtId="0" fontId="41" fillId="0" borderId="26" xfId="55" applyFont="1" applyBorder="1" applyAlignment="1">
      <alignment horizontal="center" vertical="center" wrapText="1"/>
    </xf>
    <xf numFmtId="4" fontId="38" fillId="0" borderId="6" xfId="55" applyNumberFormat="1" applyFont="1" applyBorder="1" applyAlignment="1">
      <alignment horizontal="left" vertical="center" wrapText="1"/>
    </xf>
    <xf numFmtId="4" fontId="38" fillId="0" borderId="22" xfId="55" applyNumberFormat="1" applyFont="1" applyBorder="1" applyAlignment="1">
      <alignment horizontal="left" vertical="center" wrapText="1"/>
    </xf>
    <xf numFmtId="4" fontId="38" fillId="0" borderId="0" xfId="55" applyNumberFormat="1" applyFont="1" applyAlignment="1">
      <alignment horizontal="left" vertical="center"/>
    </xf>
    <xf numFmtId="4" fontId="38" fillId="0" borderId="23" xfId="55" applyNumberFormat="1" applyFont="1" applyBorder="1" applyAlignment="1">
      <alignment horizontal="left" vertical="center"/>
    </xf>
    <xf numFmtId="4" fontId="38" fillId="0" borderId="0" xfId="55" quotePrefix="1" applyNumberFormat="1" applyFont="1" applyAlignment="1">
      <alignment horizontal="left" vertical="center"/>
    </xf>
    <xf numFmtId="0" fontId="39" fillId="5" borderId="21" xfId="55" applyFont="1" applyFill="1" applyBorder="1" applyAlignment="1">
      <alignment horizontal="center" vertical="center"/>
    </xf>
  </cellXfs>
  <cellStyles count="81">
    <cellStyle name="Cancel" xfId="4" xr:uid="{00000000-0005-0000-0000-000000000000}"/>
    <cellStyle name="Cancel 2" xfId="5" xr:uid="{00000000-0005-0000-0000-000001000000}"/>
    <cellStyle name="Estilo 1" xfId="6" xr:uid="{00000000-0005-0000-0000-000002000000}"/>
    <cellStyle name="Euro" xfId="7" xr:uid="{00000000-0005-0000-0000-000003000000}"/>
    <cellStyle name="Hiperlink 2" xfId="8" xr:uid="{00000000-0005-0000-0000-000004000000}"/>
    <cellStyle name="Hiperlink 3" xfId="9" xr:uid="{00000000-0005-0000-0000-000005000000}"/>
    <cellStyle name="Moeda" xfId="1" builtinId="4"/>
    <cellStyle name="Moeda 2" xfId="11" xr:uid="{00000000-0005-0000-0000-000007000000}"/>
    <cellStyle name="Moeda 2 2" xfId="12" xr:uid="{00000000-0005-0000-0000-000008000000}"/>
    <cellStyle name="Moeda 3" xfId="13" xr:uid="{00000000-0005-0000-0000-000009000000}"/>
    <cellStyle name="Moeda 3 2" xfId="14" xr:uid="{00000000-0005-0000-0000-00000A000000}"/>
    <cellStyle name="Moeda 4" xfId="15" xr:uid="{00000000-0005-0000-0000-00000B000000}"/>
    <cellStyle name="Moeda 5" xfId="16" xr:uid="{00000000-0005-0000-0000-00000C000000}"/>
    <cellStyle name="Moeda 6" xfId="17" xr:uid="{00000000-0005-0000-0000-00000D000000}"/>
    <cellStyle name="Moeda 7" xfId="18" xr:uid="{00000000-0005-0000-0000-00000E000000}"/>
    <cellStyle name="Moeda 8" xfId="10" xr:uid="{00000000-0005-0000-0000-00000F000000}"/>
    <cellStyle name="Moeda 9" xfId="72" xr:uid="{B934BA8A-D4CE-4865-87BE-F1A26308AA0D}"/>
    <cellStyle name="Normal" xfId="0" builtinId="0"/>
    <cellStyle name="Normal 10" xfId="61" xr:uid="{6875D54E-D2DA-4520-9194-4079F69AE7AE}"/>
    <cellStyle name="Normal 10 2" xfId="76" xr:uid="{EC415E06-6862-4CFA-B1B3-D585C1503CFC}"/>
    <cellStyle name="Normal 14" xfId="19" xr:uid="{00000000-0005-0000-0000-000011000000}"/>
    <cellStyle name="Normal 17" xfId="65" xr:uid="{DDF7548C-B11D-4407-AED5-7BAA8A21D96C}"/>
    <cellStyle name="Normal 18" xfId="20" xr:uid="{00000000-0005-0000-0000-000012000000}"/>
    <cellStyle name="Normal 2" xfId="21" xr:uid="{00000000-0005-0000-0000-000013000000}"/>
    <cellStyle name="Normal 2 2" xfId="22" xr:uid="{00000000-0005-0000-0000-000014000000}"/>
    <cellStyle name="Normal 2 2 2" xfId="55" xr:uid="{00000000-0005-0000-0000-000015000000}"/>
    <cellStyle name="Normal 2 3" xfId="23" xr:uid="{00000000-0005-0000-0000-000016000000}"/>
    <cellStyle name="Normal 2 3 2" xfId="59" xr:uid="{00000000-0005-0000-0000-000017000000}"/>
    <cellStyle name="Normal 2 4" xfId="24" xr:uid="{00000000-0005-0000-0000-000018000000}"/>
    <cellStyle name="Normal 2 5" xfId="63" xr:uid="{F144AD7C-710E-4D88-8FC6-5D24A514B017}"/>
    <cellStyle name="Normal 2 58" xfId="70" xr:uid="{3B9C1699-B760-4E22-9687-7423B2CE119A}"/>
    <cellStyle name="Normal 2 6" xfId="69" xr:uid="{23D6CDFE-0D5A-4A93-BCF8-66DE44FD6EC0}"/>
    <cellStyle name="Normal 3" xfId="25" xr:uid="{00000000-0005-0000-0000-000019000000}"/>
    <cellStyle name="Normal 3 2" xfId="26" xr:uid="{00000000-0005-0000-0000-00001A000000}"/>
    <cellStyle name="Normal 3 3" xfId="27" xr:uid="{00000000-0005-0000-0000-00001B000000}"/>
    <cellStyle name="Normal 4" xfId="28" xr:uid="{00000000-0005-0000-0000-00001C000000}"/>
    <cellStyle name="Normal 4 2" xfId="29" xr:uid="{00000000-0005-0000-0000-00001D000000}"/>
    <cellStyle name="Normal 4 3" xfId="50" xr:uid="{00000000-0005-0000-0000-00001E000000}"/>
    <cellStyle name="Normal 4 4" xfId="57" xr:uid="{00000000-0005-0000-0000-00001F000000}"/>
    <cellStyle name="Normal 4 5" xfId="66" xr:uid="{FDB8994B-232D-4F71-9176-C5613C35A2B5}"/>
    <cellStyle name="Normal 5" xfId="3" xr:uid="{00000000-0005-0000-0000-000020000000}"/>
    <cellStyle name="Normal 6" xfId="51" xr:uid="{00000000-0005-0000-0000-000021000000}"/>
    <cellStyle name="Normal 7" xfId="30" xr:uid="{00000000-0005-0000-0000-000022000000}"/>
    <cellStyle name="Normal 7 2" xfId="64" xr:uid="{C6EB549B-791B-47F5-B286-CC78216B942E}"/>
    <cellStyle name="Normal 8" xfId="31" xr:uid="{00000000-0005-0000-0000-000023000000}"/>
    <cellStyle name="Normal 9" xfId="54" xr:uid="{00000000-0005-0000-0000-000024000000}"/>
    <cellStyle name="Normal 9 2" xfId="74" xr:uid="{9A816762-537D-4DD4-A941-029AE6B90B93}"/>
    <cellStyle name="Percentagem 2" xfId="32" xr:uid="{00000000-0005-0000-0000-000025000000}"/>
    <cellStyle name="Percentagem 3" xfId="56" xr:uid="{00000000-0005-0000-0000-000026000000}"/>
    <cellStyle name="Porcentagem" xfId="2" builtinId="5"/>
    <cellStyle name="Porcentagem 2" xfId="33" xr:uid="{00000000-0005-0000-0000-000028000000}"/>
    <cellStyle name="Porcentagem 2 2" xfId="34" xr:uid="{00000000-0005-0000-0000-000029000000}"/>
    <cellStyle name="Porcentagem 2 3" xfId="49" xr:uid="{00000000-0005-0000-0000-00002A000000}"/>
    <cellStyle name="Porcentagem 3" xfId="35" xr:uid="{00000000-0005-0000-0000-00002B000000}"/>
    <cellStyle name="Porcentagem 3 2" xfId="36" xr:uid="{00000000-0005-0000-0000-00002C000000}"/>
    <cellStyle name="Porcentagem 3 3" xfId="37" xr:uid="{00000000-0005-0000-0000-00002D000000}"/>
    <cellStyle name="Porcentagem 3 4" xfId="58" xr:uid="{00000000-0005-0000-0000-00002E000000}"/>
    <cellStyle name="Separador de milhares 2" xfId="39" xr:uid="{00000000-0005-0000-0000-000030000000}"/>
    <cellStyle name="Separador de milhares 2 2" xfId="40" xr:uid="{00000000-0005-0000-0000-000031000000}"/>
    <cellStyle name="Separador de milhares 2 3" xfId="41" xr:uid="{00000000-0005-0000-0000-000032000000}"/>
    <cellStyle name="Separador de milhares 3" xfId="42" xr:uid="{00000000-0005-0000-0000-000033000000}"/>
    <cellStyle name="Vírgula" xfId="60" builtinId="3"/>
    <cellStyle name="Vírgula 10" xfId="75" xr:uid="{FC123DEA-455F-4960-A89B-3147A8491EA4}"/>
    <cellStyle name="Vírgula 2" xfId="43" xr:uid="{00000000-0005-0000-0000-000034000000}"/>
    <cellStyle name="Vírgula 2 2" xfId="44" xr:uid="{00000000-0005-0000-0000-000035000000}"/>
    <cellStyle name="Vírgula 2 3" xfId="52" xr:uid="{00000000-0005-0000-0000-000036000000}"/>
    <cellStyle name="Vírgula 2 3 2" xfId="73" xr:uid="{7CD8E02C-97D5-4801-94F4-1F417CFC91F8}"/>
    <cellStyle name="Vírgula 3" xfId="45" xr:uid="{00000000-0005-0000-0000-000037000000}"/>
    <cellStyle name="Vírgula 3 2" xfId="46" xr:uid="{00000000-0005-0000-0000-000038000000}"/>
    <cellStyle name="Vírgula 4" xfId="47" xr:uid="{00000000-0005-0000-0000-000039000000}"/>
    <cellStyle name="Vírgula 5" xfId="48" xr:uid="{00000000-0005-0000-0000-00003A000000}"/>
    <cellStyle name="Vírgula 5 2" xfId="68" xr:uid="{1467788C-FF99-445A-8406-1E3B8C5EB315}"/>
    <cellStyle name="Vírgula 5 2 2" xfId="79" xr:uid="{3B13F493-C06A-45EA-9C30-339D4FC543A7}"/>
    <cellStyle name="Vírgula 6" xfId="38" xr:uid="{00000000-0005-0000-0000-00003B000000}"/>
    <cellStyle name="Vírgula 7" xfId="53" xr:uid="{00000000-0005-0000-0000-00003C000000}"/>
    <cellStyle name="Vírgula 7 2" xfId="67" xr:uid="{ABA7D531-4F1F-4F0C-BF68-30FC710804D2}"/>
    <cellStyle name="Vírgula 7 2 2" xfId="78" xr:uid="{421A528A-F4C5-45C6-938F-A02D64F4A7F3}"/>
    <cellStyle name="Vírgula 8" xfId="62" xr:uid="{49C0883A-F3C4-495E-A9CE-B06FF49A8278}"/>
    <cellStyle name="Vírgula 8 2" xfId="77" xr:uid="{8F04DCBC-268E-49BF-B68E-F8683D6FE8CE}"/>
    <cellStyle name="Vírgula 9" xfId="71" xr:uid="{69A9C8EC-BBB2-4F01-A77F-8B9625234F04}"/>
    <cellStyle name="Vírgula 9 2" xfId="80" xr:uid="{341784F9-6FAD-46CD-8C20-2C53748E92A9}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77198</xdr:colOff>
      <xdr:row>0</xdr:row>
      <xdr:rowOff>93380</xdr:rowOff>
    </xdr:from>
    <xdr:to>
      <xdr:col>1</xdr:col>
      <xdr:colOff>923884</xdr:colOff>
      <xdr:row>0</xdr:row>
      <xdr:rowOff>573615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98" y="93380"/>
          <a:ext cx="1566353" cy="480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158751</xdr:colOff>
      <xdr:row>1</xdr:row>
      <xdr:rowOff>74084</xdr:rowOff>
    </xdr:from>
    <xdr:to>
      <xdr:col>2</xdr:col>
      <xdr:colOff>896196</xdr:colOff>
      <xdr:row>1</xdr:row>
      <xdr:rowOff>702948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751" y="264584"/>
          <a:ext cx="1351278" cy="6288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228600</xdr:rowOff>
    </xdr:from>
    <xdr:to>
      <xdr:col>1</xdr:col>
      <xdr:colOff>3305175</xdr:colOff>
      <xdr:row>3</xdr:row>
      <xdr:rowOff>361950</xdr:rowOff>
    </xdr:to>
    <xdr:pic>
      <xdr:nvPicPr>
        <xdr:cNvPr id="2" name="Imagem 1" descr="Prefeitura Municipal de Cuiabá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41624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382905</xdr:colOff>
      <xdr:row>13</xdr:row>
      <xdr:rowOff>19050</xdr:rowOff>
    </xdr:from>
    <xdr:to>
      <xdr:col>5</xdr:col>
      <xdr:colOff>2653127</xdr:colOff>
      <xdr:row>25</xdr:row>
      <xdr:rowOff>38100</xdr:rowOff>
    </xdr:to>
    <xdr:pic>
      <xdr:nvPicPr>
        <xdr:cNvPr id="3" name="Picture 70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960370"/>
          <a:ext cx="4342862" cy="2259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247649</xdr:colOff>
      <xdr:row>0</xdr:row>
      <xdr:rowOff>40005</xdr:rowOff>
    </xdr:from>
    <xdr:to>
      <xdr:col>2</xdr:col>
      <xdr:colOff>466724</xdr:colOff>
      <xdr:row>2</xdr:row>
      <xdr:rowOff>319893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40005"/>
          <a:ext cx="2901315" cy="8666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382905</xdr:colOff>
      <xdr:row>13</xdr:row>
      <xdr:rowOff>19050</xdr:rowOff>
    </xdr:from>
    <xdr:to>
      <xdr:col>6</xdr:col>
      <xdr:colOff>443327</xdr:colOff>
      <xdr:row>25</xdr:row>
      <xdr:rowOff>38100</xdr:rowOff>
    </xdr:to>
    <xdr:pic>
      <xdr:nvPicPr>
        <xdr:cNvPr id="2" name="Picture 701">
          <a:extLst>
            <a:ext uri="{FF2B5EF4-FFF2-40B4-BE49-F238E27FC236}">
              <a16:creationId xmlns:a16="http://schemas.microsoft.com/office/drawing/2014/main" id="{AEDDDDC3-D12C-4256-8CB9-99AF5544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960370"/>
          <a:ext cx="4342862" cy="2259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247649</xdr:colOff>
      <xdr:row>0</xdr:row>
      <xdr:rowOff>40005</xdr:rowOff>
    </xdr:from>
    <xdr:to>
      <xdr:col>3</xdr:col>
      <xdr:colOff>47624</xdr:colOff>
      <xdr:row>2</xdr:row>
      <xdr:rowOff>319893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9FE79CB-48D0-4C57-AAEE-3595109E5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40005"/>
          <a:ext cx="2901315" cy="866628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0</xdr:row>
      <xdr:rowOff>40005</xdr:rowOff>
    </xdr:from>
    <xdr:to>
      <xdr:col>3</xdr:col>
      <xdr:colOff>47624</xdr:colOff>
      <xdr:row>2</xdr:row>
      <xdr:rowOff>319893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21E04FA-6449-44BE-8C1D-A4D582387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40005"/>
          <a:ext cx="2828925" cy="8704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104775</xdr:rowOff>
    </xdr:from>
    <xdr:to>
      <xdr:col>1</xdr:col>
      <xdr:colOff>1327785</xdr:colOff>
      <xdr:row>2</xdr:row>
      <xdr:rowOff>142874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4775"/>
          <a:ext cx="1851659" cy="571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BHZ-DIEDRO\Engenharia$\Or&#231;amento\Formul&#225;rios\14%20-%20Impressos%20Levantamentos\RESIDENCIAL%20JD.%20PRIMAVERA\LEV-JD.PRIMAVER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591\Downloads\ANEXO_VIII___PLAN_ORCAMENTARIA%20(6).xlsx" TargetMode="External"/><Relationship Id="rId1" Type="http://schemas.openxmlformats.org/officeDocument/2006/relationships/externalLinkPath" Target="file:///C:\Users\tr591\Downloads\ANEXO_VIII___PLAN_ORCAMENTARI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ESPECIF."/>
      <sheetName val="LEV-QTD"/>
      <sheetName val="LEV-ALV-BC"/>
      <sheetName val="LEV-ALV-TM"/>
      <sheetName val="LEV-ACAB-Nivel Inf."/>
      <sheetName val="LEV-ACAB-Nivel Sup."/>
      <sheetName val="LEV-ACAB-Mezzanino"/>
      <sheetName val="LEV-ACAB-Área Técnica"/>
      <sheetName val="LEV-ACAB-Escada de Seg."/>
      <sheetName val="LEV-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IMATIVA DE CUSTOS"/>
      <sheetName val="MAPA DE COTAÇÃO MC01"/>
      <sheetName val="MAPA COTAÇÃO MC02"/>
      <sheetName val="BDI"/>
      <sheetName val="LEIS SOCIAIS"/>
    </sheetNames>
    <sheetDataSet>
      <sheetData sheetId="0">
        <row r="3">
          <cell r="B3" t="str">
            <v>Contratação empresa especializada na área de engenharia para prestação de serviços continuados de manutenção corretiva e preventiva em sistemas de climatização, compreendendo sistemas de exaustão, renovação de ar, ares condicionados dos tipos chiller, self contained, VRF (Self Variable Refrigerant), tipo split e de janela, de diversas marcas, com fornecimento de ferramentas, insumos e EPIs, com fornecimento de peças e componentes genuínos dos respectivos fabricantes mediante ressarcimento, nas dependências do Tribunal Regional Federal da 6º Região (TRF6) e da Subseção Judiciária de Belo Horizonte (SJMG), conforme condições e exigências estabelecidas neste instrumento e no ETP independentemente de transcrição.</v>
          </cell>
        </row>
        <row r="5">
          <cell r="B5" t="str">
            <v>Tribunal Regional Federal da 6º Região (TRF6) e da Subseção Judiciária de Belo Horizonte (SJMG)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tabSelected="1" view="pageBreakPreview" zoomScale="80" zoomScaleNormal="80" zoomScaleSheetLayoutView="80" workbookViewId="0">
      <pane ySplit="8" topLeftCell="A9" activePane="bottomLeft" state="frozen"/>
      <selection pane="bottomLeft" activeCell="H13" sqref="H13"/>
    </sheetView>
  </sheetViews>
  <sheetFormatPr defaultRowHeight="14.4"/>
  <cols>
    <col min="1" max="1" width="10.6640625" style="1" customWidth="1"/>
    <col min="2" max="2" width="75.6640625" style="94" customWidth="1"/>
    <col min="3" max="3" width="8.33203125" style="1" bestFit="1" customWidth="1"/>
    <col min="4" max="4" width="14" style="96" bestFit="1" customWidth="1"/>
    <col min="5" max="6" width="15" style="95" customWidth="1"/>
    <col min="7" max="8" width="15" style="4" customWidth="1"/>
    <col min="9" max="9" width="18.33203125" style="4" bestFit="1" customWidth="1"/>
  </cols>
  <sheetData>
    <row r="1" spans="1:9" ht="50.25" customHeight="1" thickBot="1">
      <c r="A1" s="184" t="s">
        <v>280</v>
      </c>
      <c r="B1" s="184"/>
      <c r="C1" s="184"/>
      <c r="D1" s="184"/>
      <c r="E1" s="184"/>
      <c r="F1" s="184"/>
      <c r="G1" s="184"/>
      <c r="H1" s="184"/>
      <c r="I1" s="184"/>
    </row>
    <row r="2" spans="1:9" s="152" customFormat="1" ht="18.600000000000001" thickBot="1">
      <c r="A2" s="185" t="s">
        <v>281</v>
      </c>
      <c r="B2" s="185"/>
      <c r="C2" s="185"/>
      <c r="D2" s="185"/>
      <c r="E2" s="185"/>
      <c r="F2" s="185"/>
      <c r="G2" s="185"/>
      <c r="H2" s="185"/>
      <c r="I2" s="185"/>
    </row>
    <row r="3" spans="1:9" ht="15.75" customHeight="1" thickBot="1">
      <c r="A3" s="191" t="s">
        <v>0</v>
      </c>
      <c r="B3" s="187" t="s">
        <v>282</v>
      </c>
      <c r="C3" s="187"/>
      <c r="D3" s="92" t="s">
        <v>5</v>
      </c>
      <c r="E3" s="188" t="s">
        <v>6</v>
      </c>
      <c r="F3" s="188"/>
      <c r="G3" s="188"/>
      <c r="H3" s="188"/>
      <c r="I3" s="90">
        <f>'LEIS SOCIAIS'!$C$48</f>
        <v>0</v>
      </c>
    </row>
    <row r="4" spans="1:9" ht="15.75" customHeight="1" thickBot="1">
      <c r="A4" s="192"/>
      <c r="B4" s="187"/>
      <c r="C4" s="187"/>
      <c r="D4" s="93" t="s">
        <v>7</v>
      </c>
      <c r="E4" s="188" t="s">
        <v>8</v>
      </c>
      <c r="F4" s="188"/>
      <c r="G4" s="188"/>
      <c r="H4" s="188"/>
      <c r="I4" s="90">
        <f>'LEIS SOCIAIS'!$D$48</f>
        <v>0</v>
      </c>
    </row>
    <row r="5" spans="1:9" ht="15.75" customHeight="1" thickBot="1">
      <c r="A5" s="191" t="s">
        <v>1</v>
      </c>
      <c r="B5" s="187" t="s">
        <v>283</v>
      </c>
      <c r="C5" s="187"/>
      <c r="D5" s="189" t="s">
        <v>284</v>
      </c>
      <c r="E5" s="188" t="s">
        <v>285</v>
      </c>
      <c r="F5" s="188"/>
      <c r="G5" s="188"/>
      <c r="H5" s="188"/>
      <c r="I5" s="90">
        <f>BDI!$D$27</f>
        <v>0</v>
      </c>
    </row>
    <row r="6" spans="1:9" ht="15.75" customHeight="1" thickBot="1">
      <c r="A6" s="192"/>
      <c r="B6" s="187"/>
      <c r="C6" s="187"/>
      <c r="D6" s="190"/>
      <c r="E6" s="188" t="s">
        <v>286</v>
      </c>
      <c r="F6" s="188"/>
      <c r="G6" s="188"/>
      <c r="H6" s="188"/>
      <c r="I6" s="90">
        <f>'BDI EQU'!D27</f>
        <v>0</v>
      </c>
    </row>
    <row r="7" spans="1:9" ht="16.2" thickBot="1">
      <c r="A7" s="186"/>
      <c r="B7" s="186"/>
      <c r="C7" s="186"/>
      <c r="D7" s="186"/>
      <c r="E7" s="186"/>
      <c r="F7" s="186"/>
      <c r="G7" s="186"/>
      <c r="H7" s="186"/>
      <c r="I7" s="186"/>
    </row>
    <row r="8" spans="1:9" s="3" customFormat="1" ht="29.4" thickBot="1">
      <c r="A8" s="50" t="s">
        <v>2</v>
      </c>
      <c r="B8" s="52" t="s">
        <v>3</v>
      </c>
      <c r="C8" s="50" t="s">
        <v>10</v>
      </c>
      <c r="D8" s="51" t="s">
        <v>11</v>
      </c>
      <c r="E8" s="51" t="s">
        <v>12</v>
      </c>
      <c r="F8" s="51" t="s">
        <v>13</v>
      </c>
      <c r="G8" s="84" t="s">
        <v>14</v>
      </c>
      <c r="H8" s="84" t="s">
        <v>15</v>
      </c>
      <c r="I8" s="91" t="s">
        <v>16</v>
      </c>
    </row>
    <row r="9" spans="1:9">
      <c r="A9" s="154">
        <v>1</v>
      </c>
      <c r="B9" s="156" t="s">
        <v>287</v>
      </c>
      <c r="C9" s="155"/>
      <c r="D9" s="157"/>
      <c r="E9" s="157"/>
      <c r="F9" s="157"/>
      <c r="G9" s="158"/>
      <c r="H9" s="158"/>
      <c r="I9" s="159"/>
    </row>
    <row r="10" spans="1:9" ht="72">
      <c r="A10" s="160">
        <v>1</v>
      </c>
      <c r="B10" s="162" t="s">
        <v>288</v>
      </c>
      <c r="C10" s="161" t="s">
        <v>50</v>
      </c>
      <c r="D10" s="163">
        <v>24</v>
      </c>
      <c r="E10" s="164">
        <v>0</v>
      </c>
      <c r="F10" s="164"/>
      <c r="G10" s="166">
        <f>SUM(E10:F10)</f>
        <v>0</v>
      </c>
      <c r="H10" s="164">
        <f>ROUND(G10*(1+$I$5),3)</f>
        <v>0</v>
      </c>
      <c r="I10" s="165">
        <f>ROUND(D10*H10,3)</f>
        <v>0</v>
      </c>
    </row>
    <row r="11" spans="1:9">
      <c r="A11" s="171">
        <v>2</v>
      </c>
      <c r="B11" s="183" t="s">
        <v>289</v>
      </c>
      <c r="C11" s="172"/>
      <c r="D11" s="173"/>
      <c r="E11" s="172"/>
      <c r="F11" s="172"/>
      <c r="G11" s="172"/>
      <c r="H11" s="172"/>
      <c r="I11" s="174"/>
    </row>
    <row r="12" spans="1:9" ht="43.2">
      <c r="A12" s="160" t="s">
        <v>17</v>
      </c>
      <c r="B12" s="162" t="s">
        <v>290</v>
      </c>
      <c r="C12" s="161" t="s">
        <v>291</v>
      </c>
      <c r="D12" s="163">
        <v>1</v>
      </c>
      <c r="E12" s="176">
        <f>I12/(1+I6)</f>
        <v>60000</v>
      </c>
      <c r="F12" s="166"/>
      <c r="G12" s="166">
        <f t="shared" ref="G12" si="0">SUM(E12:F12)</f>
        <v>60000</v>
      </c>
      <c r="H12" s="166">
        <f>ROUND(G12*(1+$I$6),3)</f>
        <v>60000</v>
      </c>
      <c r="I12" s="175">
        <v>60000</v>
      </c>
    </row>
    <row r="13" spans="1:9" ht="43.2">
      <c r="A13" s="160" t="s">
        <v>18</v>
      </c>
      <c r="B13" s="162" t="s">
        <v>292</v>
      </c>
      <c r="C13" s="161" t="s">
        <v>50</v>
      </c>
      <c r="D13" s="163">
        <v>12</v>
      </c>
      <c r="E13" s="164">
        <f>I13/(1+I6)/12</f>
        <v>30000</v>
      </c>
      <c r="F13" s="164"/>
      <c r="G13" s="166">
        <f>SUM(E13:F13)</f>
        <v>30000</v>
      </c>
      <c r="H13" s="164">
        <f>ROUND(G13*(1+$I$6),3)</f>
        <v>30000</v>
      </c>
      <c r="I13" s="165">
        <v>360000</v>
      </c>
    </row>
    <row r="14" spans="1:9">
      <c r="A14" s="167"/>
      <c r="B14" s="169"/>
      <c r="C14" s="168"/>
      <c r="D14" s="163"/>
      <c r="E14" s="168"/>
      <c r="F14" s="168"/>
      <c r="G14" s="168"/>
      <c r="H14" s="168"/>
      <c r="I14" s="170"/>
    </row>
    <row r="15" spans="1:9" ht="15" thickBot="1">
      <c r="A15" s="177"/>
      <c r="B15" s="179"/>
      <c r="C15" s="178"/>
      <c r="D15" s="180"/>
      <c r="E15" s="178"/>
      <c r="F15" s="178"/>
      <c r="G15" s="178"/>
      <c r="H15" s="181" t="s">
        <v>51</v>
      </c>
      <c r="I15" s="182">
        <f>I10+I12+I13</f>
        <v>420000</v>
      </c>
    </row>
    <row r="16" spans="1:9">
      <c r="D16" s="153"/>
      <c r="G16" s="80"/>
      <c r="H16" s="80"/>
      <c r="I16" s="80"/>
    </row>
  </sheetData>
  <autoFilter ref="A8:I16" xr:uid="{00000000-0001-0000-0100-000000000000}"/>
  <mergeCells count="12">
    <mergeCell ref="A1:I1"/>
    <mergeCell ref="A2:I2"/>
    <mergeCell ref="A7:I7"/>
    <mergeCell ref="B5:C6"/>
    <mergeCell ref="B3:C4"/>
    <mergeCell ref="E3:H3"/>
    <mergeCell ref="E4:H4"/>
    <mergeCell ref="D5:D6"/>
    <mergeCell ref="E5:H5"/>
    <mergeCell ref="E6:H6"/>
    <mergeCell ref="A3:A4"/>
    <mergeCell ref="A5:A6"/>
  </mergeCells>
  <phoneticPr fontId="43" type="noConversion"/>
  <printOptions horizontalCentered="1"/>
  <pageMargins left="0.43307086614173229" right="0.31496062992125984" top="0.39370078740157483" bottom="0.39370078740157483" header="0.23622047244094491" footer="0.19685039370078741"/>
  <pageSetup paperSize="9" scale="44" fitToHeight="43" orientation="portrait" r:id="rId1"/>
  <headerFooter>
    <oddFooter>&amp;LPágina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09"/>
  <sheetViews>
    <sheetView topLeftCell="B85" workbookViewId="0">
      <selection activeCell="B2" sqref="B2:F99"/>
    </sheetView>
  </sheetViews>
  <sheetFormatPr defaultRowHeight="14.4"/>
  <cols>
    <col min="1" max="1" width="0" hidden="1" customWidth="1"/>
    <col min="2" max="2" width="9.109375" style="1"/>
    <col min="3" max="3" width="54.33203125" style="2" customWidth="1"/>
    <col min="4" max="4" width="37.33203125" style="9" bestFit="1" customWidth="1"/>
    <col min="5" max="5" width="13.33203125" bestFit="1" customWidth="1"/>
    <col min="6" max="6" width="15" style="7" bestFit="1" customWidth="1"/>
  </cols>
  <sheetData>
    <row r="1" spans="2:9" ht="15" thickBot="1"/>
    <row r="2" spans="2:9" ht="59.25" customHeight="1" thickBot="1">
      <c r="B2" s="200" t="str">
        <f>ORÇAMENTO!$A$1</f>
        <v xml:space="preserve"> Tribunal Regional Federal da 6º Região (TRF6)</v>
      </c>
      <c r="C2" s="201"/>
      <c r="D2" s="201"/>
      <c r="E2" s="201"/>
      <c r="F2" s="202"/>
    </row>
    <row r="3" spans="2:9" ht="19.2" thickBot="1">
      <c r="B3" s="199" t="str">
        <f>ORÇAMENTO!$A$2</f>
        <v>ANEXO VIII - PLANILHA ESTIMATIVA DE CUSTOS</v>
      </c>
      <c r="C3" s="199"/>
      <c r="D3" s="199"/>
      <c r="E3" s="199"/>
      <c r="F3" s="199"/>
    </row>
    <row r="4" spans="2:9" ht="19.2" thickBot="1">
      <c r="B4" s="199" t="str">
        <f>ORÇAMENTO!$B$3</f>
        <v>Contratação empresa especializada na área de engenharia para prestação de serviços continuados de manutenção corretiva e preventiva em sistemas de climatização, compreendendo sistemas de exaustão, renovação de ar, ares condicionados dos tipos chiller, self contained, VRF (Self Variable Refrigerant), tipo split e de janela, de diversas marcas, com fornecimento de ferramentas, insumos e EPIs, com fornecimento de peças e componentes genuínos dos respectivos fabricantes mediante ressarcimento, nas dependências do Tribunal Regional Federal da 6º Região (TRF6) e da Subseção Judiciária de Belo Horizonte (SJMG), conforme condições e exigências estabelecidas neste instrumento e no ETP independentemente de transcrição.</v>
      </c>
      <c r="C4" s="199"/>
      <c r="D4" s="199"/>
      <c r="E4" s="199"/>
      <c r="F4" s="199"/>
    </row>
    <row r="5" spans="2:9" ht="19.2" thickBot="1">
      <c r="B5" s="203" t="s">
        <v>53</v>
      </c>
      <c r="C5" s="203"/>
      <c r="D5" s="203"/>
      <c r="E5" s="203"/>
      <c r="F5" s="203"/>
    </row>
    <row r="6" spans="2:9" s="3" customFormat="1">
      <c r="B6" s="66" t="s">
        <v>2</v>
      </c>
      <c r="C6" s="67" t="s">
        <v>3</v>
      </c>
      <c r="D6" s="66" t="s">
        <v>54</v>
      </c>
      <c r="E6" s="66" t="s">
        <v>55</v>
      </c>
      <c r="F6" s="68" t="s">
        <v>56</v>
      </c>
    </row>
    <row r="7" spans="2:9" s="6" customFormat="1" ht="20.100000000000001" customHeight="1">
      <c r="B7" s="204" t="s">
        <v>21</v>
      </c>
      <c r="C7" s="205" t="e">
        <f>ORÇAMENTO!#REF!</f>
        <v>#REF!</v>
      </c>
      <c r="D7" s="69" t="s">
        <v>57</v>
      </c>
      <c r="E7" s="70">
        <v>1827</v>
      </c>
      <c r="F7" s="206">
        <f>MEDIAN(E7:E9)</f>
        <v>1820</v>
      </c>
      <c r="I7" s="209"/>
    </row>
    <row r="8" spans="2:9" s="6" customFormat="1" ht="20.100000000000001" customHeight="1">
      <c r="B8" s="204"/>
      <c r="C8" s="205"/>
      <c r="D8" s="69" t="s">
        <v>58</v>
      </c>
      <c r="E8" s="70">
        <v>1412</v>
      </c>
      <c r="F8" s="206"/>
      <c r="I8" s="209"/>
    </row>
    <row r="9" spans="2:9" s="6" customFormat="1" ht="19.5" customHeight="1">
      <c r="B9" s="204"/>
      <c r="C9" s="205"/>
      <c r="D9" s="69" t="s">
        <v>59</v>
      </c>
      <c r="E9" s="70">
        <v>1820</v>
      </c>
      <c r="F9" s="206"/>
      <c r="I9" s="209"/>
    </row>
    <row r="10" spans="2:9" s="6" customFormat="1" ht="17.100000000000001" customHeight="1">
      <c r="B10" s="208" t="s">
        <v>22</v>
      </c>
      <c r="C10" s="207" t="e">
        <f>ORÇAMENTO!#REF!</f>
        <v>#REF!</v>
      </c>
      <c r="D10" s="71" t="s">
        <v>57</v>
      </c>
      <c r="E10" s="72">
        <v>1625.66</v>
      </c>
      <c r="F10" s="195">
        <f>MEDIAN(E10:E12)</f>
        <v>1625.66</v>
      </c>
    </row>
    <row r="11" spans="2:9" s="6" customFormat="1" ht="17.100000000000001" customHeight="1">
      <c r="B11" s="208"/>
      <c r="C11" s="207"/>
      <c r="D11" s="71" t="s">
        <v>58</v>
      </c>
      <c r="E11" s="72">
        <v>1410</v>
      </c>
      <c r="F11" s="195"/>
    </row>
    <row r="12" spans="2:9" s="6" customFormat="1" ht="23.25" customHeight="1">
      <c r="B12" s="208"/>
      <c r="C12" s="207"/>
      <c r="D12" s="71" t="s">
        <v>59</v>
      </c>
      <c r="E12" s="72">
        <v>1631</v>
      </c>
      <c r="F12" s="195"/>
    </row>
    <row r="13" spans="2:9" s="6" customFormat="1" ht="20.100000000000001" customHeight="1">
      <c r="B13" s="204" t="s">
        <v>23</v>
      </c>
      <c r="C13" s="205" t="e">
        <f>ORÇAMENTO!#REF!</f>
        <v>#REF!</v>
      </c>
      <c r="D13" s="69" t="s">
        <v>57</v>
      </c>
      <c r="E13" s="70">
        <v>1380</v>
      </c>
      <c r="F13" s="206">
        <f>MEDIAN(E13:E15)</f>
        <v>1410</v>
      </c>
    </row>
    <row r="14" spans="2:9" s="6" customFormat="1" ht="20.100000000000001" customHeight="1">
      <c r="B14" s="204"/>
      <c r="C14" s="205"/>
      <c r="D14" s="69" t="s">
        <v>58</v>
      </c>
      <c r="E14" s="70">
        <v>1410</v>
      </c>
      <c r="F14" s="206"/>
    </row>
    <row r="15" spans="2:9" s="6" customFormat="1" ht="20.100000000000001" customHeight="1">
      <c r="B15" s="204"/>
      <c r="C15" s="205"/>
      <c r="D15" s="69" t="s">
        <v>59</v>
      </c>
      <c r="E15" s="70">
        <v>1622</v>
      </c>
      <c r="F15" s="206"/>
    </row>
    <row r="16" spans="2:9" s="6" customFormat="1" ht="20.100000000000001" customHeight="1">
      <c r="B16" s="208" t="s">
        <v>24</v>
      </c>
      <c r="C16" s="207" t="e">
        <f>ORÇAMENTO!#REF!</f>
        <v>#REF!</v>
      </c>
      <c r="D16" s="71" t="s">
        <v>57</v>
      </c>
      <c r="E16" s="72">
        <v>1180</v>
      </c>
      <c r="F16" s="195">
        <f>MEDIAN(E16:E18)</f>
        <v>1180</v>
      </c>
    </row>
    <row r="17" spans="2:7" s="6" customFormat="1" ht="20.100000000000001" customHeight="1">
      <c r="B17" s="208"/>
      <c r="C17" s="207"/>
      <c r="D17" s="71" t="s">
        <v>58</v>
      </c>
      <c r="E17" s="72">
        <v>1110</v>
      </c>
      <c r="F17" s="195"/>
    </row>
    <row r="18" spans="2:7" s="6" customFormat="1" ht="35.25" customHeight="1">
      <c r="B18" s="208"/>
      <c r="C18" s="207"/>
      <c r="D18" s="71" t="s">
        <v>59</v>
      </c>
      <c r="E18" s="72">
        <v>1331</v>
      </c>
      <c r="F18" s="195"/>
    </row>
    <row r="19" spans="2:7" s="6" customFormat="1" ht="20.100000000000001" customHeight="1">
      <c r="B19" s="204" t="s">
        <v>25</v>
      </c>
      <c r="C19" s="205" t="e">
        <f>ORÇAMENTO!#REF!</f>
        <v>#REF!</v>
      </c>
      <c r="D19" s="69" t="s">
        <v>57</v>
      </c>
      <c r="E19" s="70">
        <v>1281.67</v>
      </c>
      <c r="F19" s="206">
        <f>MEDIAN(E19:E21)</f>
        <v>1281.67</v>
      </c>
    </row>
    <row r="20" spans="2:7" s="6" customFormat="1" ht="20.100000000000001" customHeight="1">
      <c r="B20" s="204"/>
      <c r="C20" s="205"/>
      <c r="D20" s="69" t="s">
        <v>58</v>
      </c>
      <c r="E20" s="70">
        <v>1100</v>
      </c>
      <c r="F20" s="206"/>
    </row>
    <row r="21" spans="2:7" s="6" customFormat="1" ht="18.75" customHeight="1">
      <c r="B21" s="204"/>
      <c r="C21" s="205"/>
      <c r="D21" s="69" t="s">
        <v>59</v>
      </c>
      <c r="E21" s="70">
        <v>1435</v>
      </c>
      <c r="F21" s="206"/>
    </row>
    <row r="22" spans="2:7" s="6" customFormat="1" ht="20.100000000000001" customHeight="1">
      <c r="B22" s="208" t="s">
        <v>26</v>
      </c>
      <c r="C22" s="207" t="e">
        <f>ORÇAMENTO!#REF!</f>
        <v>#REF!</v>
      </c>
      <c r="D22" s="71" t="s">
        <v>57</v>
      </c>
      <c r="E22" s="72">
        <v>2200</v>
      </c>
      <c r="F22" s="195">
        <f>MEDIAN(E22:E24)</f>
        <v>1452</v>
      </c>
    </row>
    <row r="23" spans="2:7" s="6" customFormat="1" ht="20.100000000000001" customHeight="1">
      <c r="B23" s="208"/>
      <c r="C23" s="207"/>
      <c r="D23" s="71" t="s">
        <v>58</v>
      </c>
      <c r="E23" s="72">
        <v>1010</v>
      </c>
      <c r="F23" s="195"/>
    </row>
    <row r="24" spans="2:7" s="6" customFormat="1" ht="20.100000000000001" customHeight="1">
      <c r="B24" s="208"/>
      <c r="C24" s="207"/>
      <c r="D24" s="71" t="s">
        <v>59</v>
      </c>
      <c r="E24" s="72">
        <v>1452</v>
      </c>
      <c r="F24" s="195"/>
    </row>
    <row r="25" spans="2:7" s="6" customFormat="1" ht="18" customHeight="1">
      <c r="B25" s="204" t="s">
        <v>27</v>
      </c>
      <c r="C25" s="205" t="e">
        <f>ORÇAMENTO!#REF!</f>
        <v>#REF!</v>
      </c>
      <c r="D25" s="69" t="s">
        <v>57</v>
      </c>
      <c r="E25" s="70">
        <v>937</v>
      </c>
      <c r="F25" s="206">
        <f>MEDIAN(E25:E27)</f>
        <v>1000</v>
      </c>
    </row>
    <row r="26" spans="2:7" s="6" customFormat="1" ht="18" customHeight="1">
      <c r="B26" s="204"/>
      <c r="C26" s="205"/>
      <c r="D26" s="69" t="s">
        <v>58</v>
      </c>
      <c r="E26" s="70">
        <v>1000</v>
      </c>
      <c r="F26" s="206"/>
    </row>
    <row r="27" spans="2:7" s="6" customFormat="1" ht="18" customHeight="1">
      <c r="B27" s="204"/>
      <c r="C27" s="205"/>
      <c r="D27" s="69" t="s">
        <v>59</v>
      </c>
      <c r="E27" s="70">
        <v>1221</v>
      </c>
      <c r="F27" s="206"/>
    </row>
    <row r="28" spans="2:7" s="6" customFormat="1" ht="20.100000000000001" customHeight="1">
      <c r="B28" s="208" t="s">
        <v>28</v>
      </c>
      <c r="C28" s="207" t="e">
        <f>ORÇAMENTO!#REF!</f>
        <v>#REF!</v>
      </c>
      <c r="D28" s="71" t="s">
        <v>57</v>
      </c>
      <c r="E28" s="72">
        <v>2857</v>
      </c>
      <c r="F28" s="195">
        <f>MEDIAN(E28:E30)</f>
        <v>3000</v>
      </c>
    </row>
    <row r="29" spans="2:7" s="6" customFormat="1" ht="20.100000000000001" customHeight="1">
      <c r="B29" s="208"/>
      <c r="C29" s="207"/>
      <c r="D29" s="71" t="s">
        <v>58</v>
      </c>
      <c r="E29" s="72">
        <v>3000</v>
      </c>
      <c r="F29" s="195"/>
    </row>
    <row r="30" spans="2:7" s="6" customFormat="1" ht="20.100000000000001" customHeight="1">
      <c r="B30" s="208"/>
      <c r="C30" s="207"/>
      <c r="D30" s="71" t="s">
        <v>59</v>
      </c>
      <c r="E30" s="72">
        <v>3331</v>
      </c>
      <c r="F30" s="195"/>
    </row>
    <row r="31" spans="2:7" s="6" customFormat="1" ht="20.100000000000001" customHeight="1">
      <c r="B31" s="204" t="s">
        <v>29</v>
      </c>
      <c r="C31" s="205" t="e">
        <f>ORÇAMENTO!#REF!</f>
        <v>#REF!</v>
      </c>
      <c r="D31" s="69" t="s">
        <v>57</v>
      </c>
      <c r="E31" s="70">
        <v>3330</v>
      </c>
      <c r="F31" s="206">
        <f>MEDIAN(E31:E33)</f>
        <v>3330</v>
      </c>
      <c r="G31" s="6">
        <v>33312</v>
      </c>
    </row>
    <row r="32" spans="2:7" s="6" customFormat="1" ht="20.100000000000001" customHeight="1">
      <c r="B32" s="204"/>
      <c r="C32" s="205"/>
      <c r="D32" s="69" t="s">
        <v>58</v>
      </c>
      <c r="E32" s="70">
        <v>3100</v>
      </c>
      <c r="F32" s="206"/>
    </row>
    <row r="33" spans="2:6" s="6" customFormat="1" ht="20.100000000000001" customHeight="1">
      <c r="B33" s="204"/>
      <c r="C33" s="205"/>
      <c r="D33" s="69" t="s">
        <v>59</v>
      </c>
      <c r="E33" s="70">
        <v>3752</v>
      </c>
      <c r="F33" s="206"/>
    </row>
    <row r="34" spans="2:6" s="6" customFormat="1" ht="20.100000000000001" customHeight="1">
      <c r="B34" s="208" t="s">
        <v>30</v>
      </c>
      <c r="C34" s="207" t="e">
        <f>ORÇAMENTO!#REF!</f>
        <v>#REF!</v>
      </c>
      <c r="D34" s="71" t="s">
        <v>57</v>
      </c>
      <c r="E34" s="72">
        <v>2624</v>
      </c>
      <c r="F34" s="195">
        <f>MEDIAN(E34:E36)</f>
        <v>2650</v>
      </c>
    </row>
    <row r="35" spans="2:6" s="6" customFormat="1" ht="20.100000000000001" customHeight="1">
      <c r="B35" s="208"/>
      <c r="C35" s="207"/>
      <c r="D35" s="71" t="s">
        <v>58</v>
      </c>
      <c r="E35" s="72">
        <v>2650</v>
      </c>
      <c r="F35" s="195"/>
    </row>
    <row r="36" spans="2:6" s="6" customFormat="1" ht="20.100000000000001" customHeight="1">
      <c r="B36" s="208"/>
      <c r="C36" s="207"/>
      <c r="D36" s="71" t="s">
        <v>59</v>
      </c>
      <c r="E36" s="72">
        <v>2998</v>
      </c>
      <c r="F36" s="195"/>
    </row>
    <row r="37" spans="2:6" s="6" customFormat="1" ht="20.100000000000001" customHeight="1">
      <c r="B37" s="204" t="s">
        <v>31</v>
      </c>
      <c r="C37" s="205" t="e">
        <f>ORÇAMENTO!#REF!</f>
        <v>#REF!</v>
      </c>
      <c r="D37" s="69" t="s">
        <v>57</v>
      </c>
      <c r="E37" s="70">
        <v>2738</v>
      </c>
      <c r="F37" s="206">
        <f>MEDIAN(E37:E39)</f>
        <v>2655</v>
      </c>
    </row>
    <row r="38" spans="2:6" s="6" customFormat="1" ht="20.100000000000001" customHeight="1">
      <c r="B38" s="204"/>
      <c r="C38" s="205"/>
      <c r="D38" s="69" t="s">
        <v>58</v>
      </c>
      <c r="E38" s="70">
        <v>2050</v>
      </c>
      <c r="F38" s="206"/>
    </row>
    <row r="39" spans="2:6" s="6" customFormat="1" ht="20.100000000000001" customHeight="1">
      <c r="B39" s="204"/>
      <c r="C39" s="205"/>
      <c r="D39" s="69" t="s">
        <v>59</v>
      </c>
      <c r="E39" s="70">
        <v>2655</v>
      </c>
      <c r="F39" s="206"/>
    </row>
    <row r="40" spans="2:6" s="6" customFormat="1" ht="20.100000000000001" customHeight="1">
      <c r="B40" s="197" t="s">
        <v>32</v>
      </c>
      <c r="C40" s="207" t="e">
        <f>ORÇAMENTO!#REF!</f>
        <v>#REF!</v>
      </c>
      <c r="D40" s="71" t="s">
        <v>57</v>
      </c>
      <c r="E40" s="72">
        <v>3400</v>
      </c>
      <c r="F40" s="195">
        <f>MEDIAN(E40:E42)</f>
        <v>3399</v>
      </c>
    </row>
    <row r="41" spans="2:6" s="6" customFormat="1" ht="20.100000000000001" customHeight="1">
      <c r="B41" s="197"/>
      <c r="C41" s="207"/>
      <c r="D41" s="71" t="s">
        <v>58</v>
      </c>
      <c r="E41" s="72">
        <v>2950</v>
      </c>
      <c r="F41" s="195"/>
    </row>
    <row r="42" spans="2:6" s="6" customFormat="1" ht="20.100000000000001" customHeight="1">
      <c r="B42" s="197"/>
      <c r="C42" s="207"/>
      <c r="D42" s="71" t="s">
        <v>59</v>
      </c>
      <c r="E42" s="72">
        <v>3399</v>
      </c>
      <c r="F42" s="195"/>
    </row>
    <row r="43" spans="2:6" s="6" customFormat="1" ht="20.100000000000001" customHeight="1">
      <c r="B43" s="204" t="s">
        <v>33</v>
      </c>
      <c r="C43" s="205" t="e">
        <f>ORÇAMENTO!#REF!</f>
        <v>#REF!</v>
      </c>
      <c r="D43" s="69" t="s">
        <v>57</v>
      </c>
      <c r="E43" s="73">
        <v>1470</v>
      </c>
      <c r="F43" s="206">
        <f>MEDIAN(E43:E45)</f>
        <v>2850</v>
      </c>
    </row>
    <row r="44" spans="2:6" s="6" customFormat="1" ht="20.100000000000001" customHeight="1">
      <c r="B44" s="204"/>
      <c r="C44" s="205"/>
      <c r="D44" s="69" t="s">
        <v>58</v>
      </c>
      <c r="E44" s="73">
        <v>2850</v>
      </c>
      <c r="F44" s="206"/>
    </row>
    <row r="45" spans="2:6" s="6" customFormat="1" ht="20.100000000000001" customHeight="1">
      <c r="B45" s="204"/>
      <c r="C45" s="205"/>
      <c r="D45" s="69" t="s">
        <v>59</v>
      </c>
      <c r="E45" s="73">
        <v>3252</v>
      </c>
      <c r="F45" s="206"/>
    </row>
    <row r="46" spans="2:6" s="6" customFormat="1" ht="20.100000000000001" customHeight="1">
      <c r="B46" s="197" t="s">
        <v>34</v>
      </c>
      <c r="C46" s="207" t="e">
        <f>ORÇAMENTO!#REF!</f>
        <v>#REF!</v>
      </c>
      <c r="D46" s="71" t="s">
        <v>57</v>
      </c>
      <c r="E46" s="72">
        <v>2438</v>
      </c>
      <c r="F46" s="195">
        <f>MEDIAN(E46:E48)</f>
        <v>2980</v>
      </c>
    </row>
    <row r="47" spans="2:6" s="6" customFormat="1" ht="20.100000000000001" customHeight="1">
      <c r="B47" s="197"/>
      <c r="C47" s="207"/>
      <c r="D47" s="71" t="s">
        <v>58</v>
      </c>
      <c r="E47" s="72">
        <v>2980</v>
      </c>
      <c r="F47" s="195"/>
    </row>
    <row r="48" spans="2:6" s="6" customFormat="1" ht="20.100000000000001" customHeight="1">
      <c r="B48" s="197"/>
      <c r="C48" s="207"/>
      <c r="D48" s="71" t="s">
        <v>59</v>
      </c>
      <c r="E48" s="72">
        <v>3020</v>
      </c>
      <c r="F48" s="195"/>
    </row>
    <row r="49" spans="2:6" s="6" customFormat="1" ht="20.100000000000001" customHeight="1">
      <c r="B49" s="204" t="s">
        <v>35</v>
      </c>
      <c r="C49" s="205" t="e">
        <f>ORÇAMENTO!#REF!</f>
        <v>#REF!</v>
      </c>
      <c r="D49" s="69" t="s">
        <v>57</v>
      </c>
      <c r="E49" s="70">
        <v>2310</v>
      </c>
      <c r="F49" s="206">
        <f>MEDIAN(E49:E51)</f>
        <v>2252</v>
      </c>
    </row>
    <row r="50" spans="2:6" s="6" customFormat="1" ht="20.100000000000001" customHeight="1">
      <c r="B50" s="204"/>
      <c r="C50" s="205"/>
      <c r="D50" s="69" t="s">
        <v>58</v>
      </c>
      <c r="E50" s="70">
        <v>2100</v>
      </c>
      <c r="F50" s="206"/>
    </row>
    <row r="51" spans="2:6" s="6" customFormat="1" ht="20.100000000000001" customHeight="1">
      <c r="B51" s="204"/>
      <c r="C51" s="205"/>
      <c r="D51" s="69" t="s">
        <v>59</v>
      </c>
      <c r="E51" s="70">
        <v>2252</v>
      </c>
      <c r="F51" s="206"/>
    </row>
    <row r="52" spans="2:6" s="6" customFormat="1" ht="20.100000000000001" customHeight="1">
      <c r="B52" s="197" t="s">
        <v>36</v>
      </c>
      <c r="C52" s="207" t="e">
        <f>ORÇAMENTO!#REF!</f>
        <v>#REF!</v>
      </c>
      <c r="D52" s="71" t="s">
        <v>57</v>
      </c>
      <c r="E52" s="72">
        <v>1960</v>
      </c>
      <c r="F52" s="195">
        <f>MEDIAN(E52:E54)</f>
        <v>1960</v>
      </c>
    </row>
    <row r="53" spans="2:6" s="6" customFormat="1" ht="20.100000000000001" customHeight="1">
      <c r="B53" s="197"/>
      <c r="C53" s="207"/>
      <c r="D53" s="71" t="s">
        <v>58</v>
      </c>
      <c r="E53" s="72">
        <v>1750</v>
      </c>
      <c r="F53" s="195"/>
    </row>
    <row r="54" spans="2:6" s="6" customFormat="1" ht="20.100000000000001" customHeight="1">
      <c r="B54" s="197"/>
      <c r="C54" s="207"/>
      <c r="D54" s="71" t="s">
        <v>59</v>
      </c>
      <c r="E54" s="72">
        <v>2010</v>
      </c>
      <c r="F54" s="195"/>
    </row>
    <row r="55" spans="2:6" s="6" customFormat="1" ht="20.100000000000001" customHeight="1">
      <c r="B55" s="204" t="s">
        <v>37</v>
      </c>
      <c r="C55" s="205" t="e">
        <f>ORÇAMENTO!#REF!</f>
        <v>#REF!</v>
      </c>
      <c r="D55" s="69" t="s">
        <v>57</v>
      </c>
      <c r="E55" s="70">
        <v>2680</v>
      </c>
      <c r="F55" s="206">
        <f>MEDIAN(E55:E57)</f>
        <v>3150</v>
      </c>
    </row>
    <row r="56" spans="2:6" s="6" customFormat="1" ht="20.100000000000001" customHeight="1">
      <c r="B56" s="204"/>
      <c r="C56" s="205"/>
      <c r="D56" s="69" t="s">
        <v>58</v>
      </c>
      <c r="E56" s="70">
        <v>3150</v>
      </c>
      <c r="F56" s="206"/>
    </row>
    <row r="57" spans="2:6" s="6" customFormat="1" ht="20.100000000000001" customHeight="1">
      <c r="B57" s="204"/>
      <c r="C57" s="205"/>
      <c r="D57" s="69" t="s">
        <v>59</v>
      </c>
      <c r="E57" s="70">
        <v>3352</v>
      </c>
      <c r="F57" s="206"/>
    </row>
    <row r="58" spans="2:6" s="6" customFormat="1" ht="20.100000000000001" customHeight="1">
      <c r="B58" s="197" t="s">
        <v>38</v>
      </c>
      <c r="C58" s="207" t="e">
        <f>ORÇAMENTO!#REF!</f>
        <v>#REF!</v>
      </c>
      <c r="D58" s="71" t="s">
        <v>57</v>
      </c>
      <c r="E58" s="72">
        <v>2453</v>
      </c>
      <c r="F58" s="195">
        <f>MEDIAN(E58:E60)</f>
        <v>2750</v>
      </c>
    </row>
    <row r="59" spans="2:6" s="6" customFormat="1" ht="20.100000000000001" customHeight="1">
      <c r="B59" s="197"/>
      <c r="C59" s="207"/>
      <c r="D59" s="71" t="s">
        <v>58</v>
      </c>
      <c r="E59" s="72">
        <v>2750</v>
      </c>
      <c r="F59" s="195"/>
    </row>
    <row r="60" spans="2:6" s="6" customFormat="1" ht="20.100000000000001" customHeight="1">
      <c r="B60" s="197"/>
      <c r="C60" s="207"/>
      <c r="D60" s="71" t="s">
        <v>59</v>
      </c>
      <c r="E60" s="72">
        <v>2980</v>
      </c>
      <c r="F60" s="195"/>
    </row>
    <row r="61" spans="2:6" s="6" customFormat="1" ht="27.75" customHeight="1">
      <c r="B61" s="204" t="s">
        <v>39</v>
      </c>
      <c r="C61" s="205" t="e">
        <f>ORÇAMENTO!#REF!</f>
        <v>#REF!</v>
      </c>
      <c r="D61" s="69" t="s">
        <v>57</v>
      </c>
      <c r="E61" s="70">
        <v>2360</v>
      </c>
      <c r="F61" s="206">
        <f>MEDIAN(E61:E63)</f>
        <v>3850</v>
      </c>
    </row>
    <row r="62" spans="2:6" s="6" customFormat="1" ht="26.25" customHeight="1">
      <c r="B62" s="204"/>
      <c r="C62" s="205"/>
      <c r="D62" s="69" t="s">
        <v>58</v>
      </c>
      <c r="E62" s="70">
        <v>3850</v>
      </c>
      <c r="F62" s="206"/>
    </row>
    <row r="63" spans="2:6" s="6" customFormat="1" ht="28.5" customHeight="1">
      <c r="B63" s="204"/>
      <c r="C63" s="205"/>
      <c r="D63" s="69" t="s">
        <v>59</v>
      </c>
      <c r="E63" s="70">
        <v>4250</v>
      </c>
      <c r="F63" s="206"/>
    </row>
    <row r="64" spans="2:6" s="6" customFormat="1" ht="20.100000000000001" customHeight="1">
      <c r="B64" s="197" t="s">
        <v>40</v>
      </c>
      <c r="C64" s="193" t="e">
        <f>ORÇAMENTO!#REF!</f>
        <v>#REF!</v>
      </c>
      <c r="D64" s="74" t="s">
        <v>57</v>
      </c>
      <c r="E64" s="75">
        <v>2870</v>
      </c>
      <c r="F64" s="195">
        <f>MEDIAN(E64:E66)</f>
        <v>2750</v>
      </c>
    </row>
    <row r="65" spans="2:6" s="6" customFormat="1" ht="20.100000000000001" customHeight="1">
      <c r="B65" s="197"/>
      <c r="C65" s="193"/>
      <c r="D65" s="74" t="s">
        <v>58</v>
      </c>
      <c r="E65" s="75">
        <v>2050</v>
      </c>
      <c r="F65" s="195"/>
    </row>
    <row r="66" spans="2:6" s="6" customFormat="1" ht="20.100000000000001" customHeight="1">
      <c r="B66" s="197"/>
      <c r="C66" s="193"/>
      <c r="D66" s="74" t="s">
        <v>59</v>
      </c>
      <c r="E66" s="75">
        <v>2750</v>
      </c>
      <c r="F66" s="195"/>
    </row>
    <row r="67" spans="2:6" s="6" customFormat="1" ht="20.100000000000001" customHeight="1">
      <c r="B67" s="204" t="s">
        <v>41</v>
      </c>
      <c r="C67" s="205" t="e">
        <f>ORÇAMENTO!#REF!</f>
        <v>#REF!</v>
      </c>
      <c r="D67" s="69" t="s">
        <v>57</v>
      </c>
      <c r="E67" s="70">
        <v>2090</v>
      </c>
      <c r="F67" s="206">
        <f>MEDIAN(E67:E69)</f>
        <v>2100</v>
      </c>
    </row>
    <row r="68" spans="2:6" s="6" customFormat="1" ht="20.100000000000001" customHeight="1">
      <c r="B68" s="204"/>
      <c r="C68" s="205"/>
      <c r="D68" s="69" t="s">
        <v>58</v>
      </c>
      <c r="E68" s="70">
        <v>2100</v>
      </c>
      <c r="F68" s="206"/>
    </row>
    <row r="69" spans="2:6" s="6" customFormat="1" ht="20.100000000000001" customHeight="1">
      <c r="B69" s="204"/>
      <c r="C69" s="205"/>
      <c r="D69" s="69" t="s">
        <v>59</v>
      </c>
      <c r="E69" s="70">
        <v>3250</v>
      </c>
      <c r="F69" s="206"/>
    </row>
    <row r="70" spans="2:6" s="6" customFormat="1" ht="20.100000000000001" customHeight="1">
      <c r="B70" s="197" t="s">
        <v>42</v>
      </c>
      <c r="C70" s="193" t="e">
        <f>ORÇAMENTO!#REF!</f>
        <v>#REF!</v>
      </c>
      <c r="D70" s="74" t="s">
        <v>57</v>
      </c>
      <c r="E70" s="75">
        <v>1760.5</v>
      </c>
      <c r="F70" s="195">
        <f>MEDIAN(E70:E72)</f>
        <v>1760.5</v>
      </c>
    </row>
    <row r="71" spans="2:6" s="6" customFormat="1" ht="20.100000000000001" customHeight="1">
      <c r="B71" s="197"/>
      <c r="C71" s="193"/>
      <c r="D71" s="74" t="s">
        <v>58</v>
      </c>
      <c r="E71" s="75">
        <v>1375</v>
      </c>
      <c r="F71" s="195"/>
    </row>
    <row r="72" spans="2:6" s="6" customFormat="1" ht="20.100000000000001" customHeight="1">
      <c r="B72" s="197"/>
      <c r="C72" s="193"/>
      <c r="D72" s="74" t="s">
        <v>59</v>
      </c>
      <c r="E72" s="75">
        <v>1905</v>
      </c>
      <c r="F72" s="195"/>
    </row>
    <row r="73" spans="2:6" s="6" customFormat="1" ht="20.100000000000001" customHeight="1">
      <c r="B73" s="204" t="s">
        <v>43</v>
      </c>
      <c r="C73" s="205" t="e">
        <f>ORÇAMENTO!#REF!</f>
        <v>#REF!</v>
      </c>
      <c r="D73" s="69" t="s">
        <v>57</v>
      </c>
      <c r="E73" s="70">
        <v>1400</v>
      </c>
      <c r="F73" s="206">
        <f>MEDIAN(E73:E75)</f>
        <v>1600</v>
      </c>
    </row>
    <row r="74" spans="2:6" s="6" customFormat="1" ht="20.100000000000001" customHeight="1">
      <c r="B74" s="204"/>
      <c r="C74" s="205"/>
      <c r="D74" s="69" t="s">
        <v>58</v>
      </c>
      <c r="E74" s="70">
        <v>1600</v>
      </c>
      <c r="F74" s="206"/>
    </row>
    <row r="75" spans="2:6" s="6" customFormat="1" ht="20.100000000000001" customHeight="1">
      <c r="B75" s="204"/>
      <c r="C75" s="205"/>
      <c r="D75" s="69" t="s">
        <v>59</v>
      </c>
      <c r="E75" s="70">
        <v>1675</v>
      </c>
      <c r="F75" s="206"/>
    </row>
    <row r="76" spans="2:6" s="6" customFormat="1" ht="20.100000000000001" customHeight="1">
      <c r="B76" s="197" t="s">
        <v>44</v>
      </c>
      <c r="C76" s="193" t="e">
        <f>ORÇAMENTO!#REF!</f>
        <v>#REF!</v>
      </c>
      <c r="D76" s="74" t="s">
        <v>57</v>
      </c>
      <c r="E76" s="75">
        <v>1326</v>
      </c>
      <c r="F76" s="195">
        <f>MEDIAN(E76:E78)</f>
        <v>1400</v>
      </c>
    </row>
    <row r="77" spans="2:6" s="6" customFormat="1" ht="20.100000000000001" customHeight="1">
      <c r="B77" s="197"/>
      <c r="C77" s="193"/>
      <c r="D77" s="74" t="s">
        <v>58</v>
      </c>
      <c r="E77" s="75">
        <v>1400</v>
      </c>
      <c r="F77" s="195"/>
    </row>
    <row r="78" spans="2:6" s="6" customFormat="1" ht="20.100000000000001" customHeight="1">
      <c r="B78" s="197"/>
      <c r="C78" s="193"/>
      <c r="D78" s="74" t="s">
        <v>59</v>
      </c>
      <c r="E78" s="75">
        <v>1725</v>
      </c>
      <c r="F78" s="195"/>
    </row>
    <row r="79" spans="2:6" s="6" customFormat="1" ht="20.100000000000001" customHeight="1">
      <c r="B79" s="204" t="s">
        <v>45</v>
      </c>
      <c r="C79" s="205" t="e">
        <f>ORÇAMENTO!#REF!</f>
        <v>#REF!</v>
      </c>
      <c r="D79" s="69" t="s">
        <v>57</v>
      </c>
      <c r="E79" s="70">
        <v>2190</v>
      </c>
      <c r="F79" s="206">
        <f>MEDIAN(E79:E81)</f>
        <v>1675</v>
      </c>
    </row>
    <row r="80" spans="2:6" s="6" customFormat="1" ht="20.100000000000001" customHeight="1">
      <c r="B80" s="204"/>
      <c r="C80" s="205"/>
      <c r="D80" s="69" t="s">
        <v>58</v>
      </c>
      <c r="E80" s="70">
        <v>1450</v>
      </c>
      <c r="F80" s="206"/>
    </row>
    <row r="81" spans="2:7" s="6" customFormat="1" ht="20.100000000000001" customHeight="1">
      <c r="B81" s="204"/>
      <c r="C81" s="205"/>
      <c r="D81" s="69" t="s">
        <v>59</v>
      </c>
      <c r="E81" s="70">
        <v>1675</v>
      </c>
      <c r="F81" s="206"/>
    </row>
    <row r="82" spans="2:7" s="6" customFormat="1" ht="20.100000000000001" customHeight="1">
      <c r="B82" s="197" t="s">
        <v>46</v>
      </c>
      <c r="C82" s="193" t="e">
        <f>ORÇAMENTO!#REF!</f>
        <v>#REF!</v>
      </c>
      <c r="D82" s="74" t="s">
        <v>60</v>
      </c>
      <c r="E82" s="75">
        <v>3000</v>
      </c>
      <c r="F82" s="195">
        <f>MEDIAN(E82:E84)</f>
        <v>3000</v>
      </c>
    </row>
    <row r="83" spans="2:7" s="6" customFormat="1" ht="20.100000000000001" customHeight="1">
      <c r="B83" s="197"/>
      <c r="C83" s="193"/>
      <c r="D83" s="74" t="s">
        <v>61</v>
      </c>
      <c r="E83" s="75">
        <v>3000</v>
      </c>
      <c r="F83" s="195"/>
    </row>
    <row r="84" spans="2:7" s="6" customFormat="1" ht="20.100000000000001" customHeight="1">
      <c r="B84" s="197"/>
      <c r="C84" s="193"/>
      <c r="D84" s="74" t="s">
        <v>62</v>
      </c>
      <c r="E84" s="75">
        <v>2900</v>
      </c>
      <c r="F84" s="195"/>
    </row>
    <row r="85" spans="2:7" s="6" customFormat="1" ht="20.100000000000001" customHeight="1">
      <c r="B85" s="204" t="s">
        <v>47</v>
      </c>
      <c r="C85" s="205" t="e">
        <f>ORÇAMENTO!#REF!</f>
        <v>#REF!</v>
      </c>
      <c r="D85" s="69" t="s">
        <v>60</v>
      </c>
      <c r="E85" s="70">
        <v>3600</v>
      </c>
      <c r="F85" s="206">
        <f>MEDIAN(E85:E87)</f>
        <v>3600</v>
      </c>
    </row>
    <row r="86" spans="2:7" s="6" customFormat="1" ht="20.100000000000001" customHeight="1">
      <c r="B86" s="204"/>
      <c r="C86" s="205"/>
      <c r="D86" s="69" t="s">
        <v>61</v>
      </c>
      <c r="E86" s="70">
        <v>4000</v>
      </c>
      <c r="F86" s="206"/>
    </row>
    <row r="87" spans="2:7" s="6" customFormat="1" ht="20.100000000000001" customHeight="1">
      <c r="B87" s="204"/>
      <c r="C87" s="205"/>
      <c r="D87" s="69" t="s">
        <v>62</v>
      </c>
      <c r="E87" s="70">
        <v>3200</v>
      </c>
      <c r="F87" s="206"/>
    </row>
    <row r="88" spans="2:7" s="6" customFormat="1" ht="20.100000000000001" customHeight="1">
      <c r="B88" s="197" t="s">
        <v>48</v>
      </c>
      <c r="C88" s="193" t="e">
        <f>ORÇAMENTO!#REF!</f>
        <v>#REF!</v>
      </c>
      <c r="D88" s="74" t="s">
        <v>57</v>
      </c>
      <c r="E88" s="75">
        <v>2840</v>
      </c>
      <c r="F88" s="195">
        <f>MEDIAN(E88:E90)</f>
        <v>2840</v>
      </c>
    </row>
    <row r="89" spans="2:7" s="6" customFormat="1" ht="20.100000000000001" customHeight="1">
      <c r="B89" s="197"/>
      <c r="C89" s="193"/>
      <c r="D89" s="74" t="s">
        <v>58</v>
      </c>
      <c r="E89" s="75">
        <v>2600</v>
      </c>
      <c r="F89" s="195"/>
      <c r="G89" s="65"/>
    </row>
    <row r="90" spans="2:7" s="6" customFormat="1" ht="20.100000000000001" customHeight="1">
      <c r="B90" s="197"/>
      <c r="C90" s="193"/>
      <c r="D90" s="74" t="s">
        <v>59</v>
      </c>
      <c r="E90" s="75">
        <v>3350</v>
      </c>
      <c r="F90" s="195"/>
    </row>
    <row r="91" spans="2:7" s="6" customFormat="1" ht="20.100000000000001" customHeight="1">
      <c r="B91" s="204" t="s">
        <v>49</v>
      </c>
      <c r="C91" s="205" t="e">
        <f>ORÇAMENTO!#REF!</f>
        <v>#REF!</v>
      </c>
      <c r="D91" s="69" t="s">
        <v>60</v>
      </c>
      <c r="E91" s="70">
        <v>726</v>
      </c>
      <c r="F91" s="206">
        <f>MEDIAN(E91:E93)</f>
        <v>726</v>
      </c>
    </row>
    <row r="92" spans="2:7" s="6" customFormat="1" ht="20.100000000000001" customHeight="1">
      <c r="B92" s="204"/>
      <c r="C92" s="205"/>
      <c r="D92" s="69" t="s">
        <v>61</v>
      </c>
      <c r="E92" s="70">
        <v>970</v>
      </c>
      <c r="F92" s="206"/>
    </row>
    <row r="93" spans="2:7" s="6" customFormat="1" ht="20.100000000000001" customHeight="1">
      <c r="B93" s="204"/>
      <c r="C93" s="205"/>
      <c r="D93" s="69" t="s">
        <v>62</v>
      </c>
      <c r="E93" s="70">
        <v>649.9</v>
      </c>
      <c r="F93" s="206"/>
    </row>
    <row r="94" spans="2:7" s="6" customFormat="1" ht="20.100000000000001" customHeight="1">
      <c r="B94" s="197" t="s">
        <v>63</v>
      </c>
      <c r="C94" s="193" t="s">
        <v>64</v>
      </c>
      <c r="D94" s="74" t="s">
        <v>60</v>
      </c>
      <c r="E94" s="75">
        <v>600</v>
      </c>
      <c r="F94" s="195">
        <f>MEDIAN(E94:E96)</f>
        <v>350</v>
      </c>
    </row>
    <row r="95" spans="2:7" s="6" customFormat="1" ht="20.100000000000001" customHeight="1">
      <c r="B95" s="197"/>
      <c r="C95" s="193"/>
      <c r="D95" s="74" t="s">
        <v>61</v>
      </c>
      <c r="E95" s="75">
        <v>350</v>
      </c>
      <c r="F95" s="195"/>
    </row>
    <row r="96" spans="2:7" s="6" customFormat="1" ht="20.100000000000001" customHeight="1" thickBot="1">
      <c r="B96" s="198"/>
      <c r="C96" s="194"/>
      <c r="D96" s="76" t="s">
        <v>62</v>
      </c>
      <c r="E96" s="77">
        <v>149.9</v>
      </c>
      <c r="F96" s="196"/>
    </row>
    <row r="97" spans="2:8" s="5" customFormat="1" ht="35.1" customHeight="1">
      <c r="B97" s="197" t="s">
        <v>65</v>
      </c>
      <c r="C97" s="193" t="s">
        <v>66</v>
      </c>
      <c r="D97" s="78" t="s">
        <v>67</v>
      </c>
      <c r="E97" s="75">
        <v>26.67</v>
      </c>
      <c r="F97" s="195">
        <f>MEDIAN(E97:E99)</f>
        <v>26.67</v>
      </c>
    </row>
    <row r="98" spans="2:8" ht="35.1" customHeight="1">
      <c r="B98" s="197"/>
      <c r="C98" s="193"/>
      <c r="D98" s="74" t="s">
        <v>68</v>
      </c>
      <c r="E98" s="75">
        <v>20.37</v>
      </c>
      <c r="F98" s="195"/>
    </row>
    <row r="99" spans="2:8" ht="35.1" customHeight="1" thickBot="1">
      <c r="B99" s="198"/>
      <c r="C99" s="194"/>
      <c r="D99" s="76" t="s">
        <v>69</v>
      </c>
      <c r="E99" s="77">
        <v>55</v>
      </c>
      <c r="F99" s="196"/>
    </row>
    <row r="100" spans="2:8" ht="35.1" customHeight="1"/>
    <row r="101" spans="2:8" ht="35.1" customHeight="1"/>
    <row r="102" spans="2:8" ht="35.1" customHeight="1">
      <c r="G102">
        <v>0</v>
      </c>
    </row>
    <row r="104" spans="2:8" s="6" customFormat="1">
      <c r="B104" s="212" t="e">
        <f>ORÇAMENTO!#REF!</f>
        <v>#REF!</v>
      </c>
      <c r="C104" s="211" t="s">
        <v>70</v>
      </c>
      <c r="D104" s="9"/>
      <c r="E104" s="8">
        <v>17.5</v>
      </c>
      <c r="F104" s="210">
        <f>ROUND((E104+E105+E106)/3,2)</f>
        <v>15.39</v>
      </c>
      <c r="H104" s="64"/>
    </row>
    <row r="105" spans="2:8" s="6" customFormat="1">
      <c r="B105" s="212"/>
      <c r="C105" s="211"/>
      <c r="D105" s="9"/>
      <c r="E105" s="8">
        <v>12</v>
      </c>
      <c r="F105" s="210"/>
    </row>
    <row r="106" spans="2:8" s="6" customFormat="1">
      <c r="B106" s="212"/>
      <c r="C106" s="211"/>
      <c r="D106" s="9"/>
      <c r="E106" s="8">
        <v>16.670000000000002</v>
      </c>
      <c r="F106" s="210"/>
    </row>
    <row r="107" spans="2:8" s="6" customFormat="1">
      <c r="B107" s="212" t="e">
        <f>ORÇAMENTO!#REF!</f>
        <v>#REF!</v>
      </c>
      <c r="C107" s="211" t="s">
        <v>71</v>
      </c>
      <c r="D107" s="9"/>
      <c r="E107" s="8">
        <v>27</v>
      </c>
      <c r="F107" s="210">
        <f>ROUND((E107+E108+E109)/3,2)</f>
        <v>24</v>
      </c>
    </row>
    <row r="108" spans="2:8" s="6" customFormat="1">
      <c r="B108" s="212"/>
      <c r="C108" s="211"/>
      <c r="D108" s="9"/>
      <c r="E108" s="8">
        <v>20</v>
      </c>
      <c r="F108" s="210"/>
    </row>
    <row r="109" spans="2:8" s="6" customFormat="1">
      <c r="B109" s="212"/>
      <c r="C109" s="211"/>
      <c r="D109" s="9"/>
      <c r="E109" s="8">
        <v>25</v>
      </c>
      <c r="F109" s="210"/>
    </row>
  </sheetData>
  <mergeCells count="104">
    <mergeCell ref="I7:I9"/>
    <mergeCell ref="F104:F106"/>
    <mergeCell ref="F107:F109"/>
    <mergeCell ref="C104:C106"/>
    <mergeCell ref="B104:B106"/>
    <mergeCell ref="C107:C109"/>
    <mergeCell ref="B107:B109"/>
    <mergeCell ref="B82:B84"/>
    <mergeCell ref="C82:C84"/>
    <mergeCell ref="F82:F84"/>
    <mergeCell ref="B85:B87"/>
    <mergeCell ref="C85:C87"/>
    <mergeCell ref="F85:F87"/>
    <mergeCell ref="B88:B90"/>
    <mergeCell ref="C88:C90"/>
    <mergeCell ref="F88:F90"/>
    <mergeCell ref="B91:B93"/>
    <mergeCell ref="C91:C93"/>
    <mergeCell ref="F91:F93"/>
    <mergeCell ref="B13:B15"/>
    <mergeCell ref="C13:C15"/>
    <mergeCell ref="F13:F15"/>
    <mergeCell ref="B16:B18"/>
    <mergeCell ref="C16:C18"/>
    <mergeCell ref="F16:F18"/>
    <mergeCell ref="F7:F9"/>
    <mergeCell ref="C7:C9"/>
    <mergeCell ref="B7:B9"/>
    <mergeCell ref="B10:B12"/>
    <mergeCell ref="C10:C12"/>
    <mergeCell ref="F10:F12"/>
    <mergeCell ref="B25:B27"/>
    <mergeCell ref="C25:C27"/>
    <mergeCell ref="F25:F27"/>
    <mergeCell ref="B28:B30"/>
    <mergeCell ref="C28:C30"/>
    <mergeCell ref="F28:F30"/>
    <mergeCell ref="B19:B21"/>
    <mergeCell ref="C19:C21"/>
    <mergeCell ref="F19:F21"/>
    <mergeCell ref="B22:B24"/>
    <mergeCell ref="C22:C24"/>
    <mergeCell ref="F22:F24"/>
    <mergeCell ref="B37:B39"/>
    <mergeCell ref="C37:C39"/>
    <mergeCell ref="F37:F39"/>
    <mergeCell ref="B40:B42"/>
    <mergeCell ref="C40:C42"/>
    <mergeCell ref="F40:F42"/>
    <mergeCell ref="B31:B33"/>
    <mergeCell ref="C31:C33"/>
    <mergeCell ref="F31:F33"/>
    <mergeCell ref="B34:B36"/>
    <mergeCell ref="C34:C36"/>
    <mergeCell ref="F34:F36"/>
    <mergeCell ref="B49:B51"/>
    <mergeCell ref="C49:C51"/>
    <mergeCell ref="F49:F51"/>
    <mergeCell ref="B52:B54"/>
    <mergeCell ref="C52:C54"/>
    <mergeCell ref="F52:F54"/>
    <mergeCell ref="B43:B45"/>
    <mergeCell ref="C43:C45"/>
    <mergeCell ref="F43:F45"/>
    <mergeCell ref="B46:B48"/>
    <mergeCell ref="C46:C48"/>
    <mergeCell ref="F46:F48"/>
    <mergeCell ref="F64:F66"/>
    <mergeCell ref="B67:B69"/>
    <mergeCell ref="C67:C69"/>
    <mergeCell ref="F67:F69"/>
    <mergeCell ref="B61:B63"/>
    <mergeCell ref="C61:C63"/>
    <mergeCell ref="F61:F63"/>
    <mergeCell ref="B55:B57"/>
    <mergeCell ref="C55:C57"/>
    <mergeCell ref="F55:F57"/>
    <mergeCell ref="B58:B60"/>
    <mergeCell ref="C58:C60"/>
    <mergeCell ref="F58:F60"/>
    <mergeCell ref="C97:C99"/>
    <mergeCell ref="F97:F99"/>
    <mergeCell ref="B97:B99"/>
    <mergeCell ref="B94:B96"/>
    <mergeCell ref="C94:C96"/>
    <mergeCell ref="F94:F96"/>
    <mergeCell ref="B3:F3"/>
    <mergeCell ref="B2:F2"/>
    <mergeCell ref="B5:F5"/>
    <mergeCell ref="B4:F4"/>
    <mergeCell ref="B76:B78"/>
    <mergeCell ref="C76:C78"/>
    <mergeCell ref="F76:F78"/>
    <mergeCell ref="B79:B81"/>
    <mergeCell ref="C79:C81"/>
    <mergeCell ref="F79:F81"/>
    <mergeCell ref="B70:B72"/>
    <mergeCell ref="C70:C72"/>
    <mergeCell ref="F70:F72"/>
    <mergeCell ref="B73:B75"/>
    <mergeCell ref="C73:C75"/>
    <mergeCell ref="F73:F75"/>
    <mergeCell ref="B64:B66"/>
    <mergeCell ref="C64:C66"/>
  </mergeCells>
  <pageMargins left="0.70866141732283472" right="0.35433070866141736" top="0.39370078740157483" bottom="0.78" header="0.31496062992125984" footer="0.19685039370078741"/>
  <pageSetup paperSize="9" scale="71" fitToHeight="17" orientation="portrait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Y92"/>
  <sheetViews>
    <sheetView workbookViewId="0"/>
  </sheetViews>
  <sheetFormatPr defaultRowHeight="15.6"/>
  <cols>
    <col min="1" max="1" width="12.88671875" style="32" bestFit="1" customWidth="1"/>
    <col min="2" max="2" width="52.44140625" style="49" customWidth="1"/>
    <col min="3" max="3" width="19.6640625" style="32" customWidth="1"/>
    <col min="4" max="4" width="16.6640625" style="32" customWidth="1"/>
    <col min="5" max="5" width="15.6640625" style="32" customWidth="1"/>
    <col min="6" max="6" width="14.5546875" style="32" customWidth="1"/>
    <col min="7" max="77" width="9.109375" style="31"/>
    <col min="78" max="242" width="9.109375" style="32"/>
    <col min="243" max="243" width="9.109375" style="32" customWidth="1"/>
    <col min="244" max="244" width="28.33203125" style="32" customWidth="1"/>
    <col min="245" max="245" width="25.109375" style="32" customWidth="1"/>
    <col min="246" max="246" width="20.33203125" style="32" customWidth="1"/>
    <col min="247" max="247" width="13.33203125" style="32" customWidth="1"/>
    <col min="248" max="248" width="14.109375" style="32" customWidth="1"/>
    <col min="249" max="249" width="11.5546875" style="32" customWidth="1"/>
    <col min="250" max="250" width="15" style="32" customWidth="1"/>
    <col min="251" max="251" width="19.44140625" style="32" customWidth="1"/>
    <col min="252" max="498" width="9.109375" style="32"/>
    <col min="499" max="499" width="9.109375" style="32" customWidth="1"/>
    <col min="500" max="500" width="28.33203125" style="32" customWidth="1"/>
    <col min="501" max="501" width="25.109375" style="32" customWidth="1"/>
    <col min="502" max="502" width="20.33203125" style="32" customWidth="1"/>
    <col min="503" max="503" width="13.33203125" style="32" customWidth="1"/>
    <col min="504" max="504" width="14.109375" style="32" customWidth="1"/>
    <col min="505" max="505" width="11.5546875" style="32" customWidth="1"/>
    <col min="506" max="506" width="15" style="32" customWidth="1"/>
    <col min="507" max="507" width="19.44140625" style="32" customWidth="1"/>
    <col min="508" max="754" width="9.109375" style="32"/>
    <col min="755" max="755" width="9.109375" style="32" customWidth="1"/>
    <col min="756" max="756" width="28.33203125" style="32" customWidth="1"/>
    <col min="757" max="757" width="25.109375" style="32" customWidth="1"/>
    <col min="758" max="758" width="20.33203125" style="32" customWidth="1"/>
    <col min="759" max="759" width="13.33203125" style="32" customWidth="1"/>
    <col min="760" max="760" width="14.109375" style="32" customWidth="1"/>
    <col min="761" max="761" width="11.5546875" style="32" customWidth="1"/>
    <col min="762" max="762" width="15" style="32" customWidth="1"/>
    <col min="763" max="763" width="19.44140625" style="32" customWidth="1"/>
    <col min="764" max="1010" width="9.109375" style="32"/>
    <col min="1011" max="1011" width="9.109375" style="32" customWidth="1"/>
    <col min="1012" max="1012" width="28.33203125" style="32" customWidth="1"/>
    <col min="1013" max="1013" width="25.109375" style="32" customWidth="1"/>
    <col min="1014" max="1014" width="20.33203125" style="32" customWidth="1"/>
    <col min="1015" max="1015" width="13.33203125" style="32" customWidth="1"/>
    <col min="1016" max="1016" width="14.109375" style="32" customWidth="1"/>
    <col min="1017" max="1017" width="11.5546875" style="32" customWidth="1"/>
    <col min="1018" max="1018" width="15" style="32" customWidth="1"/>
    <col min="1019" max="1019" width="19.44140625" style="32" customWidth="1"/>
    <col min="1020" max="1266" width="9.109375" style="32"/>
    <col min="1267" max="1267" width="9.109375" style="32" customWidth="1"/>
    <col min="1268" max="1268" width="28.33203125" style="32" customWidth="1"/>
    <col min="1269" max="1269" width="25.109375" style="32" customWidth="1"/>
    <col min="1270" max="1270" width="20.33203125" style="32" customWidth="1"/>
    <col min="1271" max="1271" width="13.33203125" style="32" customWidth="1"/>
    <col min="1272" max="1272" width="14.109375" style="32" customWidth="1"/>
    <col min="1273" max="1273" width="11.5546875" style="32" customWidth="1"/>
    <col min="1274" max="1274" width="15" style="32" customWidth="1"/>
    <col min="1275" max="1275" width="19.44140625" style="32" customWidth="1"/>
    <col min="1276" max="1522" width="9.109375" style="32"/>
    <col min="1523" max="1523" width="9.109375" style="32" customWidth="1"/>
    <col min="1524" max="1524" width="28.33203125" style="32" customWidth="1"/>
    <col min="1525" max="1525" width="25.109375" style="32" customWidth="1"/>
    <col min="1526" max="1526" width="20.33203125" style="32" customWidth="1"/>
    <col min="1527" max="1527" width="13.33203125" style="32" customWidth="1"/>
    <col min="1528" max="1528" width="14.109375" style="32" customWidth="1"/>
    <col min="1529" max="1529" width="11.5546875" style="32" customWidth="1"/>
    <col min="1530" max="1530" width="15" style="32" customWidth="1"/>
    <col min="1531" max="1531" width="19.44140625" style="32" customWidth="1"/>
    <col min="1532" max="1778" width="9.109375" style="32"/>
    <col min="1779" max="1779" width="9.109375" style="32" customWidth="1"/>
    <col min="1780" max="1780" width="28.33203125" style="32" customWidth="1"/>
    <col min="1781" max="1781" width="25.109375" style="32" customWidth="1"/>
    <col min="1782" max="1782" width="20.33203125" style="32" customWidth="1"/>
    <col min="1783" max="1783" width="13.33203125" style="32" customWidth="1"/>
    <col min="1784" max="1784" width="14.109375" style="32" customWidth="1"/>
    <col min="1785" max="1785" width="11.5546875" style="32" customWidth="1"/>
    <col min="1786" max="1786" width="15" style="32" customWidth="1"/>
    <col min="1787" max="1787" width="19.44140625" style="32" customWidth="1"/>
    <col min="1788" max="2034" width="9.109375" style="32"/>
    <col min="2035" max="2035" width="9.109375" style="32" customWidth="1"/>
    <col min="2036" max="2036" width="28.33203125" style="32" customWidth="1"/>
    <col min="2037" max="2037" width="25.109375" style="32" customWidth="1"/>
    <col min="2038" max="2038" width="20.33203125" style="32" customWidth="1"/>
    <col min="2039" max="2039" width="13.33203125" style="32" customWidth="1"/>
    <col min="2040" max="2040" width="14.109375" style="32" customWidth="1"/>
    <col min="2041" max="2041" width="11.5546875" style="32" customWidth="1"/>
    <col min="2042" max="2042" width="15" style="32" customWidth="1"/>
    <col min="2043" max="2043" width="19.44140625" style="32" customWidth="1"/>
    <col min="2044" max="2290" width="9.109375" style="32"/>
    <col min="2291" max="2291" width="9.109375" style="32" customWidth="1"/>
    <col min="2292" max="2292" width="28.33203125" style="32" customWidth="1"/>
    <col min="2293" max="2293" width="25.109375" style="32" customWidth="1"/>
    <col min="2294" max="2294" width="20.33203125" style="32" customWidth="1"/>
    <col min="2295" max="2295" width="13.33203125" style="32" customWidth="1"/>
    <col min="2296" max="2296" width="14.109375" style="32" customWidth="1"/>
    <col min="2297" max="2297" width="11.5546875" style="32" customWidth="1"/>
    <col min="2298" max="2298" width="15" style="32" customWidth="1"/>
    <col min="2299" max="2299" width="19.44140625" style="32" customWidth="1"/>
    <col min="2300" max="2546" width="9.109375" style="32"/>
    <col min="2547" max="2547" width="9.109375" style="32" customWidth="1"/>
    <col min="2548" max="2548" width="28.33203125" style="32" customWidth="1"/>
    <col min="2549" max="2549" width="25.109375" style="32" customWidth="1"/>
    <col min="2550" max="2550" width="20.33203125" style="32" customWidth="1"/>
    <col min="2551" max="2551" width="13.33203125" style="32" customWidth="1"/>
    <col min="2552" max="2552" width="14.109375" style="32" customWidth="1"/>
    <col min="2553" max="2553" width="11.5546875" style="32" customWidth="1"/>
    <col min="2554" max="2554" width="15" style="32" customWidth="1"/>
    <col min="2555" max="2555" width="19.44140625" style="32" customWidth="1"/>
    <col min="2556" max="2802" width="9.109375" style="32"/>
    <col min="2803" max="2803" width="9.109375" style="32" customWidth="1"/>
    <col min="2804" max="2804" width="28.33203125" style="32" customWidth="1"/>
    <col min="2805" max="2805" width="25.109375" style="32" customWidth="1"/>
    <col min="2806" max="2806" width="20.33203125" style="32" customWidth="1"/>
    <col min="2807" max="2807" width="13.33203125" style="32" customWidth="1"/>
    <col min="2808" max="2808" width="14.109375" style="32" customWidth="1"/>
    <col min="2809" max="2809" width="11.5546875" style="32" customWidth="1"/>
    <col min="2810" max="2810" width="15" style="32" customWidth="1"/>
    <col min="2811" max="2811" width="19.44140625" style="32" customWidth="1"/>
    <col min="2812" max="3058" width="9.109375" style="32"/>
    <col min="3059" max="3059" width="9.109375" style="32" customWidth="1"/>
    <col min="3060" max="3060" width="28.33203125" style="32" customWidth="1"/>
    <col min="3061" max="3061" width="25.109375" style="32" customWidth="1"/>
    <col min="3062" max="3062" width="20.33203125" style="32" customWidth="1"/>
    <col min="3063" max="3063" width="13.33203125" style="32" customWidth="1"/>
    <col min="3064" max="3064" width="14.109375" style="32" customWidth="1"/>
    <col min="3065" max="3065" width="11.5546875" style="32" customWidth="1"/>
    <col min="3066" max="3066" width="15" style="32" customWidth="1"/>
    <col min="3067" max="3067" width="19.44140625" style="32" customWidth="1"/>
    <col min="3068" max="3314" width="9.109375" style="32"/>
    <col min="3315" max="3315" width="9.109375" style="32" customWidth="1"/>
    <col min="3316" max="3316" width="28.33203125" style="32" customWidth="1"/>
    <col min="3317" max="3317" width="25.109375" style="32" customWidth="1"/>
    <col min="3318" max="3318" width="20.33203125" style="32" customWidth="1"/>
    <col min="3319" max="3319" width="13.33203125" style="32" customWidth="1"/>
    <col min="3320" max="3320" width="14.109375" style="32" customWidth="1"/>
    <col min="3321" max="3321" width="11.5546875" style="32" customWidth="1"/>
    <col min="3322" max="3322" width="15" style="32" customWidth="1"/>
    <col min="3323" max="3323" width="19.44140625" style="32" customWidth="1"/>
    <col min="3324" max="3570" width="9.109375" style="32"/>
    <col min="3571" max="3571" width="9.109375" style="32" customWidth="1"/>
    <col min="3572" max="3572" width="28.33203125" style="32" customWidth="1"/>
    <col min="3573" max="3573" width="25.109375" style="32" customWidth="1"/>
    <col min="3574" max="3574" width="20.33203125" style="32" customWidth="1"/>
    <col min="3575" max="3575" width="13.33203125" style="32" customWidth="1"/>
    <col min="3576" max="3576" width="14.109375" style="32" customWidth="1"/>
    <col min="3577" max="3577" width="11.5546875" style="32" customWidth="1"/>
    <col min="3578" max="3578" width="15" style="32" customWidth="1"/>
    <col min="3579" max="3579" width="19.44140625" style="32" customWidth="1"/>
    <col min="3580" max="3826" width="9.109375" style="32"/>
    <col min="3827" max="3827" width="9.109375" style="32" customWidth="1"/>
    <col min="3828" max="3828" width="28.33203125" style="32" customWidth="1"/>
    <col min="3829" max="3829" width="25.109375" style="32" customWidth="1"/>
    <col min="3830" max="3830" width="20.33203125" style="32" customWidth="1"/>
    <col min="3831" max="3831" width="13.33203125" style="32" customWidth="1"/>
    <col min="3832" max="3832" width="14.109375" style="32" customWidth="1"/>
    <col min="3833" max="3833" width="11.5546875" style="32" customWidth="1"/>
    <col min="3834" max="3834" width="15" style="32" customWidth="1"/>
    <col min="3835" max="3835" width="19.44140625" style="32" customWidth="1"/>
    <col min="3836" max="4082" width="9.109375" style="32"/>
    <col min="4083" max="4083" width="9.109375" style="32" customWidth="1"/>
    <col min="4084" max="4084" width="28.33203125" style="32" customWidth="1"/>
    <col min="4085" max="4085" width="25.109375" style="32" customWidth="1"/>
    <col min="4086" max="4086" width="20.33203125" style="32" customWidth="1"/>
    <col min="4087" max="4087" width="13.33203125" style="32" customWidth="1"/>
    <col min="4088" max="4088" width="14.109375" style="32" customWidth="1"/>
    <col min="4089" max="4089" width="11.5546875" style="32" customWidth="1"/>
    <col min="4090" max="4090" width="15" style="32" customWidth="1"/>
    <col min="4091" max="4091" width="19.44140625" style="32" customWidth="1"/>
    <col min="4092" max="4338" width="9.109375" style="32"/>
    <col min="4339" max="4339" width="9.109375" style="32" customWidth="1"/>
    <col min="4340" max="4340" width="28.33203125" style="32" customWidth="1"/>
    <col min="4341" max="4341" width="25.109375" style="32" customWidth="1"/>
    <col min="4342" max="4342" width="20.33203125" style="32" customWidth="1"/>
    <col min="4343" max="4343" width="13.33203125" style="32" customWidth="1"/>
    <col min="4344" max="4344" width="14.109375" style="32" customWidth="1"/>
    <col min="4345" max="4345" width="11.5546875" style="32" customWidth="1"/>
    <col min="4346" max="4346" width="15" style="32" customWidth="1"/>
    <col min="4347" max="4347" width="19.44140625" style="32" customWidth="1"/>
    <col min="4348" max="4594" width="9.109375" style="32"/>
    <col min="4595" max="4595" width="9.109375" style="32" customWidth="1"/>
    <col min="4596" max="4596" width="28.33203125" style="32" customWidth="1"/>
    <col min="4597" max="4597" width="25.109375" style="32" customWidth="1"/>
    <col min="4598" max="4598" width="20.33203125" style="32" customWidth="1"/>
    <col min="4599" max="4599" width="13.33203125" style="32" customWidth="1"/>
    <col min="4600" max="4600" width="14.109375" style="32" customWidth="1"/>
    <col min="4601" max="4601" width="11.5546875" style="32" customWidth="1"/>
    <col min="4602" max="4602" width="15" style="32" customWidth="1"/>
    <col min="4603" max="4603" width="19.44140625" style="32" customWidth="1"/>
    <col min="4604" max="4850" width="9.109375" style="32"/>
    <col min="4851" max="4851" width="9.109375" style="32" customWidth="1"/>
    <col min="4852" max="4852" width="28.33203125" style="32" customWidth="1"/>
    <col min="4853" max="4853" width="25.109375" style="32" customWidth="1"/>
    <col min="4854" max="4854" width="20.33203125" style="32" customWidth="1"/>
    <col min="4855" max="4855" width="13.33203125" style="32" customWidth="1"/>
    <col min="4856" max="4856" width="14.109375" style="32" customWidth="1"/>
    <col min="4857" max="4857" width="11.5546875" style="32" customWidth="1"/>
    <col min="4858" max="4858" width="15" style="32" customWidth="1"/>
    <col min="4859" max="4859" width="19.44140625" style="32" customWidth="1"/>
    <col min="4860" max="5106" width="9.109375" style="32"/>
    <col min="5107" max="5107" width="9.109375" style="32" customWidth="1"/>
    <col min="5108" max="5108" width="28.33203125" style="32" customWidth="1"/>
    <col min="5109" max="5109" width="25.109375" style="32" customWidth="1"/>
    <col min="5110" max="5110" width="20.33203125" style="32" customWidth="1"/>
    <col min="5111" max="5111" width="13.33203125" style="32" customWidth="1"/>
    <col min="5112" max="5112" width="14.109375" style="32" customWidth="1"/>
    <col min="5113" max="5113" width="11.5546875" style="32" customWidth="1"/>
    <col min="5114" max="5114" width="15" style="32" customWidth="1"/>
    <col min="5115" max="5115" width="19.44140625" style="32" customWidth="1"/>
    <col min="5116" max="5362" width="9.109375" style="32"/>
    <col min="5363" max="5363" width="9.109375" style="32" customWidth="1"/>
    <col min="5364" max="5364" width="28.33203125" style="32" customWidth="1"/>
    <col min="5365" max="5365" width="25.109375" style="32" customWidth="1"/>
    <col min="5366" max="5366" width="20.33203125" style="32" customWidth="1"/>
    <col min="5367" max="5367" width="13.33203125" style="32" customWidth="1"/>
    <col min="5368" max="5368" width="14.109375" style="32" customWidth="1"/>
    <col min="5369" max="5369" width="11.5546875" style="32" customWidth="1"/>
    <col min="5370" max="5370" width="15" style="32" customWidth="1"/>
    <col min="5371" max="5371" width="19.44140625" style="32" customWidth="1"/>
    <col min="5372" max="5618" width="9.109375" style="32"/>
    <col min="5619" max="5619" width="9.109375" style="32" customWidth="1"/>
    <col min="5620" max="5620" width="28.33203125" style="32" customWidth="1"/>
    <col min="5621" max="5621" width="25.109375" style="32" customWidth="1"/>
    <col min="5622" max="5622" width="20.33203125" style="32" customWidth="1"/>
    <col min="5623" max="5623" width="13.33203125" style="32" customWidth="1"/>
    <col min="5624" max="5624" width="14.109375" style="32" customWidth="1"/>
    <col min="5625" max="5625" width="11.5546875" style="32" customWidth="1"/>
    <col min="5626" max="5626" width="15" style="32" customWidth="1"/>
    <col min="5627" max="5627" width="19.44140625" style="32" customWidth="1"/>
    <col min="5628" max="5874" width="9.109375" style="32"/>
    <col min="5875" max="5875" width="9.109375" style="32" customWidth="1"/>
    <col min="5876" max="5876" width="28.33203125" style="32" customWidth="1"/>
    <col min="5877" max="5877" width="25.109375" style="32" customWidth="1"/>
    <col min="5878" max="5878" width="20.33203125" style="32" customWidth="1"/>
    <col min="5879" max="5879" width="13.33203125" style="32" customWidth="1"/>
    <col min="5880" max="5880" width="14.109375" style="32" customWidth="1"/>
    <col min="5881" max="5881" width="11.5546875" style="32" customWidth="1"/>
    <col min="5882" max="5882" width="15" style="32" customWidth="1"/>
    <col min="5883" max="5883" width="19.44140625" style="32" customWidth="1"/>
    <col min="5884" max="6130" width="9.109375" style="32"/>
    <col min="6131" max="6131" width="9.109375" style="32" customWidth="1"/>
    <col min="6132" max="6132" width="28.33203125" style="32" customWidth="1"/>
    <col min="6133" max="6133" width="25.109375" style="32" customWidth="1"/>
    <col min="6134" max="6134" width="20.33203125" style="32" customWidth="1"/>
    <col min="6135" max="6135" width="13.33203125" style="32" customWidth="1"/>
    <col min="6136" max="6136" width="14.109375" style="32" customWidth="1"/>
    <col min="6137" max="6137" width="11.5546875" style="32" customWidth="1"/>
    <col min="6138" max="6138" width="15" style="32" customWidth="1"/>
    <col min="6139" max="6139" width="19.44140625" style="32" customWidth="1"/>
    <col min="6140" max="6386" width="9.109375" style="32"/>
    <col min="6387" max="6387" width="9.109375" style="32" customWidth="1"/>
    <col min="6388" max="6388" width="28.33203125" style="32" customWidth="1"/>
    <col min="6389" max="6389" width="25.109375" style="32" customWidth="1"/>
    <col min="6390" max="6390" width="20.33203125" style="32" customWidth="1"/>
    <col min="6391" max="6391" width="13.33203125" style="32" customWidth="1"/>
    <col min="6392" max="6392" width="14.109375" style="32" customWidth="1"/>
    <col min="6393" max="6393" width="11.5546875" style="32" customWidth="1"/>
    <col min="6394" max="6394" width="15" style="32" customWidth="1"/>
    <col min="6395" max="6395" width="19.44140625" style="32" customWidth="1"/>
    <col min="6396" max="6642" width="9.109375" style="32"/>
    <col min="6643" max="6643" width="9.109375" style="32" customWidth="1"/>
    <col min="6644" max="6644" width="28.33203125" style="32" customWidth="1"/>
    <col min="6645" max="6645" width="25.109375" style="32" customWidth="1"/>
    <col min="6646" max="6646" width="20.33203125" style="32" customWidth="1"/>
    <col min="6647" max="6647" width="13.33203125" style="32" customWidth="1"/>
    <col min="6648" max="6648" width="14.109375" style="32" customWidth="1"/>
    <col min="6649" max="6649" width="11.5546875" style="32" customWidth="1"/>
    <col min="6650" max="6650" width="15" style="32" customWidth="1"/>
    <col min="6651" max="6651" width="19.44140625" style="32" customWidth="1"/>
    <col min="6652" max="6898" width="9.109375" style="32"/>
    <col min="6899" max="6899" width="9.109375" style="32" customWidth="1"/>
    <col min="6900" max="6900" width="28.33203125" style="32" customWidth="1"/>
    <col min="6901" max="6901" width="25.109375" style="32" customWidth="1"/>
    <col min="6902" max="6902" width="20.33203125" style="32" customWidth="1"/>
    <col min="6903" max="6903" width="13.33203125" style="32" customWidth="1"/>
    <col min="6904" max="6904" width="14.109375" style="32" customWidth="1"/>
    <col min="6905" max="6905" width="11.5546875" style="32" customWidth="1"/>
    <col min="6906" max="6906" width="15" style="32" customWidth="1"/>
    <col min="6907" max="6907" width="19.44140625" style="32" customWidth="1"/>
    <col min="6908" max="7154" width="9.109375" style="32"/>
    <col min="7155" max="7155" width="9.109375" style="32" customWidth="1"/>
    <col min="7156" max="7156" width="28.33203125" style="32" customWidth="1"/>
    <col min="7157" max="7157" width="25.109375" style="32" customWidth="1"/>
    <col min="7158" max="7158" width="20.33203125" style="32" customWidth="1"/>
    <col min="7159" max="7159" width="13.33203125" style="32" customWidth="1"/>
    <col min="7160" max="7160" width="14.109375" style="32" customWidth="1"/>
    <col min="7161" max="7161" width="11.5546875" style="32" customWidth="1"/>
    <col min="7162" max="7162" width="15" style="32" customWidth="1"/>
    <col min="7163" max="7163" width="19.44140625" style="32" customWidth="1"/>
    <col min="7164" max="7410" width="9.109375" style="32"/>
    <col min="7411" max="7411" width="9.109375" style="32" customWidth="1"/>
    <col min="7412" max="7412" width="28.33203125" style="32" customWidth="1"/>
    <col min="7413" max="7413" width="25.109375" style="32" customWidth="1"/>
    <col min="7414" max="7414" width="20.33203125" style="32" customWidth="1"/>
    <col min="7415" max="7415" width="13.33203125" style="32" customWidth="1"/>
    <col min="7416" max="7416" width="14.109375" style="32" customWidth="1"/>
    <col min="7417" max="7417" width="11.5546875" style="32" customWidth="1"/>
    <col min="7418" max="7418" width="15" style="32" customWidth="1"/>
    <col min="7419" max="7419" width="19.44140625" style="32" customWidth="1"/>
    <col min="7420" max="7666" width="9.109375" style="32"/>
    <col min="7667" max="7667" width="9.109375" style="32" customWidth="1"/>
    <col min="7668" max="7668" width="28.33203125" style="32" customWidth="1"/>
    <col min="7669" max="7669" width="25.109375" style="32" customWidth="1"/>
    <col min="7670" max="7670" width="20.33203125" style="32" customWidth="1"/>
    <col min="7671" max="7671" width="13.33203125" style="32" customWidth="1"/>
    <col min="7672" max="7672" width="14.109375" style="32" customWidth="1"/>
    <col min="7673" max="7673" width="11.5546875" style="32" customWidth="1"/>
    <col min="7674" max="7674" width="15" style="32" customWidth="1"/>
    <col min="7675" max="7675" width="19.44140625" style="32" customWidth="1"/>
    <col min="7676" max="7922" width="9.109375" style="32"/>
    <col min="7923" max="7923" width="9.109375" style="32" customWidth="1"/>
    <col min="7924" max="7924" width="28.33203125" style="32" customWidth="1"/>
    <col min="7925" max="7925" width="25.109375" style="32" customWidth="1"/>
    <col min="7926" max="7926" width="20.33203125" style="32" customWidth="1"/>
    <col min="7927" max="7927" width="13.33203125" style="32" customWidth="1"/>
    <col min="7928" max="7928" width="14.109375" style="32" customWidth="1"/>
    <col min="7929" max="7929" width="11.5546875" style="32" customWidth="1"/>
    <col min="7930" max="7930" width="15" style="32" customWidth="1"/>
    <col min="7931" max="7931" width="19.44140625" style="32" customWidth="1"/>
    <col min="7932" max="8178" width="9.109375" style="32"/>
    <col min="8179" max="8179" width="9.109375" style="32" customWidth="1"/>
    <col min="8180" max="8180" width="28.33203125" style="32" customWidth="1"/>
    <col min="8181" max="8181" width="25.109375" style="32" customWidth="1"/>
    <col min="8182" max="8182" width="20.33203125" style="32" customWidth="1"/>
    <col min="8183" max="8183" width="13.33203125" style="32" customWidth="1"/>
    <col min="8184" max="8184" width="14.109375" style="32" customWidth="1"/>
    <col min="8185" max="8185" width="11.5546875" style="32" customWidth="1"/>
    <col min="8186" max="8186" width="15" style="32" customWidth="1"/>
    <col min="8187" max="8187" width="19.44140625" style="32" customWidth="1"/>
    <col min="8188" max="8434" width="9.109375" style="32"/>
    <col min="8435" max="8435" width="9.109375" style="32" customWidth="1"/>
    <col min="8436" max="8436" width="28.33203125" style="32" customWidth="1"/>
    <col min="8437" max="8437" width="25.109375" style="32" customWidth="1"/>
    <col min="8438" max="8438" width="20.33203125" style="32" customWidth="1"/>
    <col min="8439" max="8439" width="13.33203125" style="32" customWidth="1"/>
    <col min="8440" max="8440" width="14.109375" style="32" customWidth="1"/>
    <col min="8441" max="8441" width="11.5546875" style="32" customWidth="1"/>
    <col min="8442" max="8442" width="15" style="32" customWidth="1"/>
    <col min="8443" max="8443" width="19.44140625" style="32" customWidth="1"/>
    <col min="8444" max="8690" width="9.109375" style="32"/>
    <col min="8691" max="8691" width="9.109375" style="32" customWidth="1"/>
    <col min="8692" max="8692" width="28.33203125" style="32" customWidth="1"/>
    <col min="8693" max="8693" width="25.109375" style="32" customWidth="1"/>
    <col min="8694" max="8694" width="20.33203125" style="32" customWidth="1"/>
    <col min="8695" max="8695" width="13.33203125" style="32" customWidth="1"/>
    <col min="8696" max="8696" width="14.109375" style="32" customWidth="1"/>
    <col min="8697" max="8697" width="11.5546875" style="32" customWidth="1"/>
    <col min="8698" max="8698" width="15" style="32" customWidth="1"/>
    <col min="8699" max="8699" width="19.44140625" style="32" customWidth="1"/>
    <col min="8700" max="8946" width="9.109375" style="32"/>
    <col min="8947" max="8947" width="9.109375" style="32" customWidth="1"/>
    <col min="8948" max="8948" width="28.33203125" style="32" customWidth="1"/>
    <col min="8949" max="8949" width="25.109375" style="32" customWidth="1"/>
    <col min="8950" max="8950" width="20.33203125" style="32" customWidth="1"/>
    <col min="8951" max="8951" width="13.33203125" style="32" customWidth="1"/>
    <col min="8952" max="8952" width="14.109375" style="32" customWidth="1"/>
    <col min="8953" max="8953" width="11.5546875" style="32" customWidth="1"/>
    <col min="8954" max="8954" width="15" style="32" customWidth="1"/>
    <col min="8955" max="8955" width="19.44140625" style="32" customWidth="1"/>
    <col min="8956" max="9202" width="9.109375" style="32"/>
    <col min="9203" max="9203" width="9.109375" style="32" customWidth="1"/>
    <col min="9204" max="9204" width="28.33203125" style="32" customWidth="1"/>
    <col min="9205" max="9205" width="25.109375" style="32" customWidth="1"/>
    <col min="9206" max="9206" width="20.33203125" style="32" customWidth="1"/>
    <col min="9207" max="9207" width="13.33203125" style="32" customWidth="1"/>
    <col min="9208" max="9208" width="14.109375" style="32" customWidth="1"/>
    <col min="9209" max="9209" width="11.5546875" style="32" customWidth="1"/>
    <col min="9210" max="9210" width="15" style="32" customWidth="1"/>
    <col min="9211" max="9211" width="19.44140625" style="32" customWidth="1"/>
    <col min="9212" max="9458" width="9.109375" style="32"/>
    <col min="9459" max="9459" width="9.109375" style="32" customWidth="1"/>
    <col min="9460" max="9460" width="28.33203125" style="32" customWidth="1"/>
    <col min="9461" max="9461" width="25.109375" style="32" customWidth="1"/>
    <col min="9462" max="9462" width="20.33203125" style="32" customWidth="1"/>
    <col min="9463" max="9463" width="13.33203125" style="32" customWidth="1"/>
    <col min="9464" max="9464" width="14.109375" style="32" customWidth="1"/>
    <col min="9465" max="9465" width="11.5546875" style="32" customWidth="1"/>
    <col min="9466" max="9466" width="15" style="32" customWidth="1"/>
    <col min="9467" max="9467" width="19.44140625" style="32" customWidth="1"/>
    <col min="9468" max="9714" width="9.109375" style="32"/>
    <col min="9715" max="9715" width="9.109375" style="32" customWidth="1"/>
    <col min="9716" max="9716" width="28.33203125" style="32" customWidth="1"/>
    <col min="9717" max="9717" width="25.109375" style="32" customWidth="1"/>
    <col min="9718" max="9718" width="20.33203125" style="32" customWidth="1"/>
    <col min="9719" max="9719" width="13.33203125" style="32" customWidth="1"/>
    <col min="9720" max="9720" width="14.109375" style="32" customWidth="1"/>
    <col min="9721" max="9721" width="11.5546875" style="32" customWidth="1"/>
    <col min="9722" max="9722" width="15" style="32" customWidth="1"/>
    <col min="9723" max="9723" width="19.44140625" style="32" customWidth="1"/>
    <col min="9724" max="9970" width="9.109375" style="32"/>
    <col min="9971" max="9971" width="9.109375" style="32" customWidth="1"/>
    <col min="9972" max="9972" width="28.33203125" style="32" customWidth="1"/>
    <col min="9973" max="9973" width="25.109375" style="32" customWidth="1"/>
    <col min="9974" max="9974" width="20.33203125" style="32" customWidth="1"/>
    <col min="9975" max="9975" width="13.33203125" style="32" customWidth="1"/>
    <col min="9976" max="9976" width="14.109375" style="32" customWidth="1"/>
    <col min="9977" max="9977" width="11.5546875" style="32" customWidth="1"/>
    <col min="9978" max="9978" width="15" style="32" customWidth="1"/>
    <col min="9979" max="9979" width="19.44140625" style="32" customWidth="1"/>
    <col min="9980" max="10226" width="9.109375" style="32"/>
    <col min="10227" max="10227" width="9.109375" style="32" customWidth="1"/>
    <col min="10228" max="10228" width="28.33203125" style="32" customWidth="1"/>
    <col min="10229" max="10229" width="25.109375" style="32" customWidth="1"/>
    <col min="10230" max="10230" width="20.33203125" style="32" customWidth="1"/>
    <col min="10231" max="10231" width="13.33203125" style="32" customWidth="1"/>
    <col min="10232" max="10232" width="14.109375" style="32" customWidth="1"/>
    <col min="10233" max="10233" width="11.5546875" style="32" customWidth="1"/>
    <col min="10234" max="10234" width="15" style="32" customWidth="1"/>
    <col min="10235" max="10235" width="19.44140625" style="32" customWidth="1"/>
    <col min="10236" max="10482" width="9.109375" style="32"/>
    <col min="10483" max="10483" width="9.109375" style="32" customWidth="1"/>
    <col min="10484" max="10484" width="28.33203125" style="32" customWidth="1"/>
    <col min="10485" max="10485" width="25.109375" style="32" customWidth="1"/>
    <col min="10486" max="10486" width="20.33203125" style="32" customWidth="1"/>
    <col min="10487" max="10487" width="13.33203125" style="32" customWidth="1"/>
    <col min="10488" max="10488" width="14.109375" style="32" customWidth="1"/>
    <col min="10489" max="10489" width="11.5546875" style="32" customWidth="1"/>
    <col min="10490" max="10490" width="15" style="32" customWidth="1"/>
    <col min="10491" max="10491" width="19.44140625" style="32" customWidth="1"/>
    <col min="10492" max="10738" width="9.109375" style="32"/>
    <col min="10739" max="10739" width="9.109375" style="32" customWidth="1"/>
    <col min="10740" max="10740" width="28.33203125" style="32" customWidth="1"/>
    <col min="10741" max="10741" width="25.109375" style="32" customWidth="1"/>
    <col min="10742" max="10742" width="20.33203125" style="32" customWidth="1"/>
    <col min="10743" max="10743" width="13.33203125" style="32" customWidth="1"/>
    <col min="10744" max="10744" width="14.109375" style="32" customWidth="1"/>
    <col min="10745" max="10745" width="11.5546875" style="32" customWidth="1"/>
    <col min="10746" max="10746" width="15" style="32" customWidth="1"/>
    <col min="10747" max="10747" width="19.44140625" style="32" customWidth="1"/>
    <col min="10748" max="10994" width="9.109375" style="32"/>
    <col min="10995" max="10995" width="9.109375" style="32" customWidth="1"/>
    <col min="10996" max="10996" width="28.33203125" style="32" customWidth="1"/>
    <col min="10997" max="10997" width="25.109375" style="32" customWidth="1"/>
    <col min="10998" max="10998" width="20.33203125" style="32" customWidth="1"/>
    <col min="10999" max="10999" width="13.33203125" style="32" customWidth="1"/>
    <col min="11000" max="11000" width="14.109375" style="32" customWidth="1"/>
    <col min="11001" max="11001" width="11.5546875" style="32" customWidth="1"/>
    <col min="11002" max="11002" width="15" style="32" customWidth="1"/>
    <col min="11003" max="11003" width="19.44140625" style="32" customWidth="1"/>
    <col min="11004" max="11250" width="9.109375" style="32"/>
    <col min="11251" max="11251" width="9.109375" style="32" customWidth="1"/>
    <col min="11252" max="11252" width="28.33203125" style="32" customWidth="1"/>
    <col min="11253" max="11253" width="25.109375" style="32" customWidth="1"/>
    <col min="11254" max="11254" width="20.33203125" style="32" customWidth="1"/>
    <col min="11255" max="11255" width="13.33203125" style="32" customWidth="1"/>
    <col min="11256" max="11256" width="14.109375" style="32" customWidth="1"/>
    <col min="11257" max="11257" width="11.5546875" style="32" customWidth="1"/>
    <col min="11258" max="11258" width="15" style="32" customWidth="1"/>
    <col min="11259" max="11259" width="19.44140625" style="32" customWidth="1"/>
    <col min="11260" max="11506" width="9.109375" style="32"/>
    <col min="11507" max="11507" width="9.109375" style="32" customWidth="1"/>
    <col min="11508" max="11508" width="28.33203125" style="32" customWidth="1"/>
    <col min="11509" max="11509" width="25.109375" style="32" customWidth="1"/>
    <col min="11510" max="11510" width="20.33203125" style="32" customWidth="1"/>
    <col min="11511" max="11511" width="13.33203125" style="32" customWidth="1"/>
    <col min="11512" max="11512" width="14.109375" style="32" customWidth="1"/>
    <col min="11513" max="11513" width="11.5546875" style="32" customWidth="1"/>
    <col min="11514" max="11514" width="15" style="32" customWidth="1"/>
    <col min="11515" max="11515" width="19.44140625" style="32" customWidth="1"/>
    <col min="11516" max="11762" width="9.109375" style="32"/>
    <col min="11763" max="11763" width="9.109375" style="32" customWidth="1"/>
    <col min="11764" max="11764" width="28.33203125" style="32" customWidth="1"/>
    <col min="11765" max="11765" width="25.109375" style="32" customWidth="1"/>
    <col min="11766" max="11766" width="20.33203125" style="32" customWidth="1"/>
    <col min="11767" max="11767" width="13.33203125" style="32" customWidth="1"/>
    <col min="11768" max="11768" width="14.109375" style="32" customWidth="1"/>
    <col min="11769" max="11769" width="11.5546875" style="32" customWidth="1"/>
    <col min="11770" max="11770" width="15" style="32" customWidth="1"/>
    <col min="11771" max="11771" width="19.44140625" style="32" customWidth="1"/>
    <col min="11772" max="12018" width="9.109375" style="32"/>
    <col min="12019" max="12019" width="9.109375" style="32" customWidth="1"/>
    <col min="12020" max="12020" width="28.33203125" style="32" customWidth="1"/>
    <col min="12021" max="12021" width="25.109375" style="32" customWidth="1"/>
    <col min="12022" max="12022" width="20.33203125" style="32" customWidth="1"/>
    <col min="12023" max="12023" width="13.33203125" style="32" customWidth="1"/>
    <col min="12024" max="12024" width="14.109375" style="32" customWidth="1"/>
    <col min="12025" max="12025" width="11.5546875" style="32" customWidth="1"/>
    <col min="12026" max="12026" width="15" style="32" customWidth="1"/>
    <col min="12027" max="12027" width="19.44140625" style="32" customWidth="1"/>
    <col min="12028" max="12274" width="9.109375" style="32"/>
    <col min="12275" max="12275" width="9.109375" style="32" customWidth="1"/>
    <col min="12276" max="12276" width="28.33203125" style="32" customWidth="1"/>
    <col min="12277" max="12277" width="25.109375" style="32" customWidth="1"/>
    <col min="12278" max="12278" width="20.33203125" style="32" customWidth="1"/>
    <col min="12279" max="12279" width="13.33203125" style="32" customWidth="1"/>
    <col min="12280" max="12280" width="14.109375" style="32" customWidth="1"/>
    <col min="12281" max="12281" width="11.5546875" style="32" customWidth="1"/>
    <col min="12282" max="12282" width="15" style="32" customWidth="1"/>
    <col min="12283" max="12283" width="19.44140625" style="32" customWidth="1"/>
    <col min="12284" max="12530" width="9.109375" style="32"/>
    <col min="12531" max="12531" width="9.109375" style="32" customWidth="1"/>
    <col min="12532" max="12532" width="28.33203125" style="32" customWidth="1"/>
    <col min="12533" max="12533" width="25.109375" style="32" customWidth="1"/>
    <col min="12534" max="12534" width="20.33203125" style="32" customWidth="1"/>
    <col min="12535" max="12535" width="13.33203125" style="32" customWidth="1"/>
    <col min="12536" max="12536" width="14.109375" style="32" customWidth="1"/>
    <col min="12537" max="12537" width="11.5546875" style="32" customWidth="1"/>
    <col min="12538" max="12538" width="15" style="32" customWidth="1"/>
    <col min="12539" max="12539" width="19.44140625" style="32" customWidth="1"/>
    <col min="12540" max="12786" width="9.109375" style="32"/>
    <col min="12787" max="12787" width="9.109375" style="32" customWidth="1"/>
    <col min="12788" max="12788" width="28.33203125" style="32" customWidth="1"/>
    <col min="12789" max="12789" width="25.109375" style="32" customWidth="1"/>
    <col min="12790" max="12790" width="20.33203125" style="32" customWidth="1"/>
    <col min="12791" max="12791" width="13.33203125" style="32" customWidth="1"/>
    <col min="12792" max="12792" width="14.109375" style="32" customWidth="1"/>
    <col min="12793" max="12793" width="11.5546875" style="32" customWidth="1"/>
    <col min="12794" max="12794" width="15" style="32" customWidth="1"/>
    <col min="12795" max="12795" width="19.44140625" style="32" customWidth="1"/>
    <col min="12796" max="13042" width="9.109375" style="32"/>
    <col min="13043" max="13043" width="9.109375" style="32" customWidth="1"/>
    <col min="13044" max="13044" width="28.33203125" style="32" customWidth="1"/>
    <col min="13045" max="13045" width="25.109375" style="32" customWidth="1"/>
    <col min="13046" max="13046" width="20.33203125" style="32" customWidth="1"/>
    <col min="13047" max="13047" width="13.33203125" style="32" customWidth="1"/>
    <col min="13048" max="13048" width="14.109375" style="32" customWidth="1"/>
    <col min="13049" max="13049" width="11.5546875" style="32" customWidth="1"/>
    <col min="13050" max="13050" width="15" style="32" customWidth="1"/>
    <col min="13051" max="13051" width="19.44140625" style="32" customWidth="1"/>
    <col min="13052" max="13298" width="9.109375" style="32"/>
    <col min="13299" max="13299" width="9.109375" style="32" customWidth="1"/>
    <col min="13300" max="13300" width="28.33203125" style="32" customWidth="1"/>
    <col min="13301" max="13301" width="25.109375" style="32" customWidth="1"/>
    <col min="13302" max="13302" width="20.33203125" style="32" customWidth="1"/>
    <col min="13303" max="13303" width="13.33203125" style="32" customWidth="1"/>
    <col min="13304" max="13304" width="14.109375" style="32" customWidth="1"/>
    <col min="13305" max="13305" width="11.5546875" style="32" customWidth="1"/>
    <col min="13306" max="13306" width="15" style="32" customWidth="1"/>
    <col min="13307" max="13307" width="19.44140625" style="32" customWidth="1"/>
    <col min="13308" max="13554" width="9.109375" style="32"/>
    <col min="13555" max="13555" width="9.109375" style="32" customWidth="1"/>
    <col min="13556" max="13556" width="28.33203125" style="32" customWidth="1"/>
    <col min="13557" max="13557" width="25.109375" style="32" customWidth="1"/>
    <col min="13558" max="13558" width="20.33203125" style="32" customWidth="1"/>
    <col min="13559" max="13559" width="13.33203125" style="32" customWidth="1"/>
    <col min="13560" max="13560" width="14.109375" style="32" customWidth="1"/>
    <col min="13561" max="13561" width="11.5546875" style="32" customWidth="1"/>
    <col min="13562" max="13562" width="15" style="32" customWidth="1"/>
    <col min="13563" max="13563" width="19.44140625" style="32" customWidth="1"/>
    <col min="13564" max="13810" width="9.109375" style="32"/>
    <col min="13811" max="13811" width="9.109375" style="32" customWidth="1"/>
    <col min="13812" max="13812" width="28.33203125" style="32" customWidth="1"/>
    <col min="13813" max="13813" width="25.109375" style="32" customWidth="1"/>
    <col min="13814" max="13814" width="20.33203125" style="32" customWidth="1"/>
    <col min="13815" max="13815" width="13.33203125" style="32" customWidth="1"/>
    <col min="13816" max="13816" width="14.109375" style="32" customWidth="1"/>
    <col min="13817" max="13817" width="11.5546875" style="32" customWidth="1"/>
    <col min="13818" max="13818" width="15" style="32" customWidth="1"/>
    <col min="13819" max="13819" width="19.44140625" style="32" customWidth="1"/>
    <col min="13820" max="14066" width="9.109375" style="32"/>
    <col min="14067" max="14067" width="9.109375" style="32" customWidth="1"/>
    <col min="14068" max="14068" width="28.33203125" style="32" customWidth="1"/>
    <col min="14069" max="14069" width="25.109375" style="32" customWidth="1"/>
    <col min="14070" max="14070" width="20.33203125" style="32" customWidth="1"/>
    <col min="14071" max="14071" width="13.33203125" style="32" customWidth="1"/>
    <col min="14072" max="14072" width="14.109375" style="32" customWidth="1"/>
    <col min="14073" max="14073" width="11.5546875" style="32" customWidth="1"/>
    <col min="14074" max="14074" width="15" style="32" customWidth="1"/>
    <col min="14075" max="14075" width="19.44140625" style="32" customWidth="1"/>
    <col min="14076" max="14322" width="9.109375" style="32"/>
    <col min="14323" max="14323" width="9.109375" style="32" customWidth="1"/>
    <col min="14324" max="14324" width="28.33203125" style="32" customWidth="1"/>
    <col min="14325" max="14325" width="25.109375" style="32" customWidth="1"/>
    <col min="14326" max="14326" width="20.33203125" style="32" customWidth="1"/>
    <col min="14327" max="14327" width="13.33203125" style="32" customWidth="1"/>
    <col min="14328" max="14328" width="14.109375" style="32" customWidth="1"/>
    <col min="14329" max="14329" width="11.5546875" style="32" customWidth="1"/>
    <col min="14330" max="14330" width="15" style="32" customWidth="1"/>
    <col min="14331" max="14331" width="19.44140625" style="32" customWidth="1"/>
    <col min="14332" max="14578" width="9.109375" style="32"/>
    <col min="14579" max="14579" width="9.109375" style="32" customWidth="1"/>
    <col min="14580" max="14580" width="28.33203125" style="32" customWidth="1"/>
    <col min="14581" max="14581" width="25.109375" style="32" customWidth="1"/>
    <col min="14582" max="14582" width="20.33203125" style="32" customWidth="1"/>
    <col min="14583" max="14583" width="13.33203125" style="32" customWidth="1"/>
    <col min="14584" max="14584" width="14.109375" style="32" customWidth="1"/>
    <col min="14585" max="14585" width="11.5546875" style="32" customWidth="1"/>
    <col min="14586" max="14586" width="15" style="32" customWidth="1"/>
    <col min="14587" max="14587" width="19.44140625" style="32" customWidth="1"/>
    <col min="14588" max="14834" width="9.109375" style="32"/>
    <col min="14835" max="14835" width="9.109375" style="32" customWidth="1"/>
    <col min="14836" max="14836" width="28.33203125" style="32" customWidth="1"/>
    <col min="14837" max="14837" width="25.109375" style="32" customWidth="1"/>
    <col min="14838" max="14838" width="20.33203125" style="32" customWidth="1"/>
    <col min="14839" max="14839" width="13.33203125" style="32" customWidth="1"/>
    <col min="14840" max="14840" width="14.109375" style="32" customWidth="1"/>
    <col min="14841" max="14841" width="11.5546875" style="32" customWidth="1"/>
    <col min="14842" max="14842" width="15" style="32" customWidth="1"/>
    <col min="14843" max="14843" width="19.44140625" style="32" customWidth="1"/>
    <col min="14844" max="15090" width="9.109375" style="32"/>
    <col min="15091" max="15091" width="9.109375" style="32" customWidth="1"/>
    <col min="15092" max="15092" width="28.33203125" style="32" customWidth="1"/>
    <col min="15093" max="15093" width="25.109375" style="32" customWidth="1"/>
    <col min="15094" max="15094" width="20.33203125" style="32" customWidth="1"/>
    <col min="15095" max="15095" width="13.33203125" style="32" customWidth="1"/>
    <col min="15096" max="15096" width="14.109375" style="32" customWidth="1"/>
    <col min="15097" max="15097" width="11.5546875" style="32" customWidth="1"/>
    <col min="15098" max="15098" width="15" style="32" customWidth="1"/>
    <col min="15099" max="15099" width="19.44140625" style="32" customWidth="1"/>
    <col min="15100" max="15346" width="9.109375" style="32"/>
    <col min="15347" max="15347" width="9.109375" style="32" customWidth="1"/>
    <col min="15348" max="15348" width="28.33203125" style="32" customWidth="1"/>
    <col min="15349" max="15349" width="25.109375" style="32" customWidth="1"/>
    <col min="15350" max="15350" width="20.33203125" style="32" customWidth="1"/>
    <col min="15351" max="15351" width="13.33203125" style="32" customWidth="1"/>
    <col min="15352" max="15352" width="14.109375" style="32" customWidth="1"/>
    <col min="15353" max="15353" width="11.5546875" style="32" customWidth="1"/>
    <col min="15354" max="15354" width="15" style="32" customWidth="1"/>
    <col min="15355" max="15355" width="19.44140625" style="32" customWidth="1"/>
    <col min="15356" max="15602" width="9.109375" style="32"/>
    <col min="15603" max="15603" width="9.109375" style="32" customWidth="1"/>
    <col min="15604" max="15604" width="28.33203125" style="32" customWidth="1"/>
    <col min="15605" max="15605" width="25.109375" style="32" customWidth="1"/>
    <col min="15606" max="15606" width="20.33203125" style="32" customWidth="1"/>
    <col min="15607" max="15607" width="13.33203125" style="32" customWidth="1"/>
    <col min="15608" max="15608" width="14.109375" style="32" customWidth="1"/>
    <col min="15609" max="15609" width="11.5546875" style="32" customWidth="1"/>
    <col min="15610" max="15610" width="15" style="32" customWidth="1"/>
    <col min="15611" max="15611" width="19.44140625" style="32" customWidth="1"/>
    <col min="15612" max="15858" width="9.109375" style="32"/>
    <col min="15859" max="15859" width="9.109375" style="32" customWidth="1"/>
    <col min="15860" max="15860" width="28.33203125" style="32" customWidth="1"/>
    <col min="15861" max="15861" width="25.109375" style="32" customWidth="1"/>
    <col min="15862" max="15862" width="20.33203125" style="32" customWidth="1"/>
    <col min="15863" max="15863" width="13.33203125" style="32" customWidth="1"/>
    <col min="15864" max="15864" width="14.109375" style="32" customWidth="1"/>
    <col min="15865" max="15865" width="11.5546875" style="32" customWidth="1"/>
    <col min="15866" max="15866" width="15" style="32" customWidth="1"/>
    <col min="15867" max="15867" width="19.44140625" style="32" customWidth="1"/>
    <col min="15868" max="16114" width="9.109375" style="32"/>
    <col min="16115" max="16115" width="9.109375" style="32" customWidth="1"/>
    <col min="16116" max="16116" width="28.33203125" style="32" customWidth="1"/>
    <col min="16117" max="16117" width="25.109375" style="32" customWidth="1"/>
    <col min="16118" max="16118" width="20.33203125" style="32" customWidth="1"/>
    <col min="16119" max="16119" width="13.33203125" style="32" customWidth="1"/>
    <col min="16120" max="16120" width="14.109375" style="32" customWidth="1"/>
    <col min="16121" max="16121" width="11.5546875" style="32" customWidth="1"/>
    <col min="16122" max="16122" width="15" style="32" customWidth="1"/>
    <col min="16123" max="16123" width="19.44140625" style="32" customWidth="1"/>
    <col min="16124" max="16384" width="9.109375" style="32"/>
  </cols>
  <sheetData>
    <row r="1" spans="1:77" s="13" customFormat="1" ht="13.2">
      <c r="A1" s="10"/>
      <c r="B1" s="11"/>
      <c r="C1" s="12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</row>
    <row r="2" spans="1:77" s="13" customFormat="1" ht="38.25" customHeight="1">
      <c r="A2" s="217"/>
      <c r="B2" s="218"/>
      <c r="C2" s="223" t="s">
        <v>72</v>
      </c>
      <c r="D2" s="224"/>
      <c r="E2" s="225" t="s">
        <v>73</v>
      </c>
      <c r="F2" s="22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</row>
    <row r="3" spans="1:77" s="13" customFormat="1" ht="20.25" customHeight="1">
      <c r="A3" s="219"/>
      <c r="B3" s="220"/>
      <c r="C3" s="227" t="s">
        <v>74</v>
      </c>
      <c r="D3" s="231"/>
      <c r="E3" s="227"/>
      <c r="F3" s="228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</row>
    <row r="4" spans="1:77" s="13" customFormat="1" ht="36" customHeight="1">
      <c r="A4" s="221"/>
      <c r="B4" s="222"/>
      <c r="C4" s="232" t="s">
        <v>75</v>
      </c>
      <c r="D4" s="233"/>
      <c r="E4" s="229"/>
      <c r="F4" s="230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</row>
    <row r="5" spans="1:77" s="13" customFormat="1" ht="13.8">
      <c r="A5" s="234"/>
      <c r="B5" s="235"/>
      <c r="C5" s="235"/>
      <c r="D5" s="235"/>
      <c r="E5" s="235"/>
      <c r="F5" s="235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</row>
    <row r="6" spans="1:77" s="13" customFormat="1" ht="13.8">
      <c r="A6" s="15" t="s">
        <v>76</v>
      </c>
      <c r="B6" s="236" t="s">
        <v>77</v>
      </c>
      <c r="C6" s="237"/>
      <c r="D6" s="238"/>
      <c r="E6" s="16" t="s">
        <v>78</v>
      </c>
      <c r="F6" s="17">
        <v>0.87370000000000003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</row>
    <row r="7" spans="1:77" s="13" customFormat="1" ht="14.25" customHeight="1">
      <c r="A7" s="18" t="s">
        <v>79</v>
      </c>
      <c r="B7" s="239" t="s">
        <v>80</v>
      </c>
      <c r="C7" s="240"/>
      <c r="D7" s="241"/>
      <c r="E7" s="19" t="s">
        <v>81</v>
      </c>
      <c r="F7" s="20">
        <v>0.27279999999999999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</row>
    <row r="8" spans="1:77" s="13" customFormat="1" ht="14.25" customHeight="1">
      <c r="A8" s="21"/>
      <c r="B8" s="22"/>
      <c r="C8" s="22"/>
      <c r="D8" s="22"/>
      <c r="E8" s="23"/>
      <c r="F8" s="2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</row>
    <row r="9" spans="1:77" s="13" customFormat="1" ht="15" customHeight="1">
      <c r="A9" s="242" t="s">
        <v>82</v>
      </c>
      <c r="B9" s="218"/>
      <c r="C9" s="218"/>
      <c r="D9" s="218"/>
      <c r="E9" s="218"/>
      <c r="F9" s="218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</row>
    <row r="10" spans="1:77" s="13" customFormat="1" ht="15" customHeight="1" thickBot="1">
      <c r="A10" s="25"/>
      <c r="B10" s="25"/>
      <c r="C10" s="25"/>
      <c r="D10" s="25"/>
      <c r="E10" s="25"/>
      <c r="F10" s="2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</row>
    <row r="11" spans="1:77" s="13" customFormat="1" ht="15" customHeight="1">
      <c r="A11" s="25"/>
      <c r="B11" s="26" t="s">
        <v>9</v>
      </c>
      <c r="C11" s="26" t="s">
        <v>83</v>
      </c>
      <c r="D11" s="27" t="s">
        <v>84</v>
      </c>
      <c r="E11" s="26" t="s">
        <v>85</v>
      </c>
      <c r="F11" s="28" t="s">
        <v>86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</row>
    <row r="12" spans="1:77" s="13" customFormat="1" ht="15" customHeight="1">
      <c r="A12" s="243" t="s">
        <v>87</v>
      </c>
      <c r="B12" s="83" t="s">
        <v>88</v>
      </c>
      <c r="C12" s="83" t="s">
        <v>89</v>
      </c>
      <c r="D12" s="29" t="s">
        <v>90</v>
      </c>
      <c r="E12" s="83" t="s">
        <v>91</v>
      </c>
      <c r="F12" s="30">
        <v>41694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</row>
    <row r="13" spans="1:77" s="13" customFormat="1" ht="15" customHeight="1">
      <c r="A13" s="243"/>
      <c r="B13" s="83" t="s">
        <v>92</v>
      </c>
      <c r="C13" s="83" t="s">
        <v>93</v>
      </c>
      <c r="D13" s="29" t="s">
        <v>94</v>
      </c>
      <c r="E13" s="83" t="s">
        <v>95</v>
      </c>
      <c r="F13" s="30">
        <v>41693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</row>
    <row r="14" spans="1:77" s="13" customFormat="1" ht="15" customHeight="1">
      <c r="A14" s="243"/>
      <c r="B14" s="83" t="s">
        <v>96</v>
      </c>
      <c r="C14" s="83" t="s">
        <v>97</v>
      </c>
      <c r="D14" s="29" t="s">
        <v>98</v>
      </c>
      <c r="E14" s="83" t="s">
        <v>99</v>
      </c>
      <c r="F14" s="30">
        <v>41695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</row>
    <row r="16" spans="1:77" ht="15.75" customHeight="1">
      <c r="A16" s="213" t="s">
        <v>100</v>
      </c>
      <c r="B16" s="213"/>
      <c r="C16" s="213"/>
      <c r="D16" s="213"/>
      <c r="E16" s="213"/>
      <c r="F16" s="213"/>
    </row>
    <row r="17" spans="1:7">
      <c r="A17" s="214" t="s">
        <v>101</v>
      </c>
      <c r="B17" s="213" t="s">
        <v>102</v>
      </c>
      <c r="C17" s="81" t="s">
        <v>103</v>
      </c>
      <c r="D17" s="81" t="s">
        <v>88</v>
      </c>
      <c r="E17" s="81" t="s">
        <v>92</v>
      </c>
      <c r="F17" s="81" t="s">
        <v>96</v>
      </c>
    </row>
    <row r="18" spans="1:7">
      <c r="A18" s="215"/>
      <c r="B18" s="216"/>
      <c r="C18" s="81" t="s">
        <v>104</v>
      </c>
      <c r="D18" s="81" t="s">
        <v>104</v>
      </c>
      <c r="E18" s="81" t="s">
        <v>104</v>
      </c>
      <c r="F18" s="81" t="s">
        <v>104</v>
      </c>
    </row>
    <row r="19" spans="1:7">
      <c r="A19" s="33">
        <v>1</v>
      </c>
      <c r="B19" s="34" t="s">
        <v>105</v>
      </c>
      <c r="C19" s="35">
        <f>TRUNC(($D19+$E19+$F19)/3,2)</f>
        <v>32.549999999999997</v>
      </c>
      <c r="D19" s="35">
        <v>31.430000000000003</v>
      </c>
      <c r="E19" s="35">
        <v>30.3</v>
      </c>
      <c r="F19" s="35">
        <v>35.93</v>
      </c>
      <c r="G19" s="36"/>
    </row>
    <row r="20" spans="1:7">
      <c r="A20" s="33">
        <v>2</v>
      </c>
      <c r="B20" s="34" t="s">
        <v>106</v>
      </c>
      <c r="C20" s="35">
        <f t="shared" ref="C20:C55" si="0">TRUNC(($D20+$E20+$F20)/3,2)</f>
        <v>17.190000000000001</v>
      </c>
      <c r="D20" s="35">
        <v>16.8</v>
      </c>
      <c r="E20" s="35">
        <v>15.98</v>
      </c>
      <c r="F20" s="35">
        <v>18.8</v>
      </c>
    </row>
    <row r="21" spans="1:7">
      <c r="A21" s="33">
        <v>3</v>
      </c>
      <c r="B21" s="37" t="s">
        <v>107</v>
      </c>
      <c r="C21" s="35">
        <f t="shared" si="0"/>
        <v>18.97</v>
      </c>
      <c r="D21" s="35">
        <v>18.760000000000002</v>
      </c>
      <c r="E21" s="35">
        <v>17.610000000000003</v>
      </c>
      <c r="F21" s="35">
        <v>20.560000000000002</v>
      </c>
    </row>
    <row r="22" spans="1:7">
      <c r="A22" s="33">
        <v>4</v>
      </c>
      <c r="B22" s="37" t="s">
        <v>108</v>
      </c>
      <c r="C22" s="35">
        <f t="shared" si="0"/>
        <v>13.79</v>
      </c>
      <c r="D22" s="35">
        <v>13.79</v>
      </c>
      <c r="E22" s="35">
        <v>12.78</v>
      </c>
      <c r="F22" s="35">
        <v>14.799999999999999</v>
      </c>
    </row>
    <row r="23" spans="1:7">
      <c r="A23" s="33">
        <v>5</v>
      </c>
      <c r="B23" s="37" t="s">
        <v>109</v>
      </c>
      <c r="C23" s="35">
        <f t="shared" si="0"/>
        <v>28.02</v>
      </c>
      <c r="D23" s="35">
        <v>28.35</v>
      </c>
      <c r="E23" s="35">
        <v>25.930000000000003</v>
      </c>
      <c r="F23" s="35">
        <v>29.790000000000003</v>
      </c>
    </row>
    <row r="24" spans="1:7">
      <c r="A24" s="33">
        <v>6</v>
      </c>
      <c r="B24" s="37" t="s">
        <v>110</v>
      </c>
      <c r="C24" s="35">
        <f t="shared" si="0"/>
        <v>13.62</v>
      </c>
      <c r="D24" s="35">
        <v>13.62</v>
      </c>
      <c r="E24" s="35">
        <v>12.73</v>
      </c>
      <c r="F24" s="35">
        <v>14.51</v>
      </c>
    </row>
    <row r="25" spans="1:7">
      <c r="A25" s="33">
        <v>7</v>
      </c>
      <c r="B25" s="37" t="s">
        <v>111</v>
      </c>
      <c r="C25" s="35">
        <f t="shared" si="0"/>
        <v>12.95</v>
      </c>
      <c r="D25" s="35">
        <v>12.879999999999999</v>
      </c>
      <c r="E25" s="35">
        <v>12.2</v>
      </c>
      <c r="F25" s="35">
        <v>13.78</v>
      </c>
    </row>
    <row r="26" spans="1:7">
      <c r="A26" s="33">
        <v>8</v>
      </c>
      <c r="B26" s="37" t="s">
        <v>112</v>
      </c>
      <c r="C26" s="35">
        <f t="shared" si="0"/>
        <v>12.65</v>
      </c>
      <c r="D26" s="35">
        <v>12.5</v>
      </c>
      <c r="E26" s="35">
        <v>12</v>
      </c>
      <c r="F26" s="35">
        <v>13.45</v>
      </c>
    </row>
    <row r="27" spans="1:7">
      <c r="A27" s="33">
        <v>9</v>
      </c>
      <c r="B27" s="37" t="s">
        <v>113</v>
      </c>
      <c r="C27" s="35">
        <f t="shared" si="0"/>
        <v>1.1200000000000001</v>
      </c>
      <c r="D27" s="35">
        <v>1.1100000000000001</v>
      </c>
      <c r="E27" s="35">
        <v>1.08</v>
      </c>
      <c r="F27" s="35">
        <v>1.19</v>
      </c>
    </row>
    <row r="28" spans="1:7">
      <c r="A28" s="33">
        <v>10</v>
      </c>
      <c r="B28" s="37" t="s">
        <v>114</v>
      </c>
      <c r="C28" s="35">
        <f t="shared" si="0"/>
        <v>3.02</v>
      </c>
      <c r="D28" s="35">
        <v>2.9699999999999998</v>
      </c>
      <c r="E28" s="35">
        <v>2.9299999999999997</v>
      </c>
      <c r="F28" s="35">
        <v>3.17</v>
      </c>
    </row>
    <row r="29" spans="1:7">
      <c r="A29" s="33">
        <v>11</v>
      </c>
      <c r="B29" s="37" t="s">
        <v>115</v>
      </c>
      <c r="C29" s="35">
        <f t="shared" si="0"/>
        <v>1.91</v>
      </c>
      <c r="D29" s="35">
        <v>1.87</v>
      </c>
      <c r="E29" s="35">
        <v>1.85</v>
      </c>
      <c r="F29" s="35">
        <v>2.0199999999999996</v>
      </c>
    </row>
    <row r="30" spans="1:7">
      <c r="A30" s="33">
        <v>12</v>
      </c>
      <c r="B30" s="37" t="s">
        <v>116</v>
      </c>
      <c r="C30" s="35">
        <f t="shared" si="0"/>
        <v>1.0900000000000001</v>
      </c>
      <c r="D30" s="35">
        <v>1.08</v>
      </c>
      <c r="E30" s="35">
        <v>1.06</v>
      </c>
      <c r="F30" s="35">
        <v>1.1300000000000001</v>
      </c>
    </row>
    <row r="31" spans="1:7">
      <c r="A31" s="33">
        <v>13</v>
      </c>
      <c r="B31" s="37" t="s">
        <v>117</v>
      </c>
      <c r="C31" s="35">
        <f t="shared" si="0"/>
        <v>7.41</v>
      </c>
      <c r="D31" s="35">
        <v>7.4799999999999995</v>
      </c>
      <c r="E31" s="35">
        <v>7.21</v>
      </c>
      <c r="F31" s="35">
        <v>7.54</v>
      </c>
    </row>
    <row r="32" spans="1:7">
      <c r="A32" s="33">
        <v>14</v>
      </c>
      <c r="B32" s="37" t="s">
        <v>118</v>
      </c>
      <c r="C32" s="35">
        <f t="shared" si="0"/>
        <v>1.1399999999999999</v>
      </c>
      <c r="D32" s="35">
        <v>1.1599999999999999</v>
      </c>
      <c r="E32" s="35">
        <v>1.1000000000000001</v>
      </c>
      <c r="F32" s="35">
        <v>1.17</v>
      </c>
    </row>
    <row r="33" spans="1:6">
      <c r="A33" s="33">
        <v>15</v>
      </c>
      <c r="B33" s="37" t="s">
        <v>119</v>
      </c>
      <c r="C33" s="35">
        <f t="shared" si="0"/>
        <v>0.17</v>
      </c>
      <c r="D33" s="35">
        <v>0.17</v>
      </c>
      <c r="E33" s="35">
        <v>0.16</v>
      </c>
      <c r="F33" s="35">
        <v>0.18</v>
      </c>
    </row>
    <row r="34" spans="1:6">
      <c r="A34" s="33">
        <v>16</v>
      </c>
      <c r="B34" s="37" t="s">
        <v>120</v>
      </c>
      <c r="C34" s="35">
        <f t="shared" si="0"/>
        <v>0.06</v>
      </c>
      <c r="D34" s="35">
        <v>0.06</v>
      </c>
      <c r="E34" s="35">
        <v>0.05</v>
      </c>
      <c r="F34" s="35">
        <v>7.0000000000000007E-2</v>
      </c>
    </row>
    <row r="35" spans="1:6">
      <c r="A35" s="33">
        <v>17</v>
      </c>
      <c r="B35" s="38" t="s">
        <v>121</v>
      </c>
      <c r="C35" s="35">
        <f t="shared" si="0"/>
        <v>0.08</v>
      </c>
      <c r="D35" s="35">
        <v>0.08</v>
      </c>
      <c r="E35" s="35">
        <v>6.9999999999999993E-2</v>
      </c>
      <c r="F35" s="35">
        <v>0.09</v>
      </c>
    </row>
    <row r="36" spans="1:6" ht="31.2">
      <c r="A36" s="33">
        <v>18</v>
      </c>
      <c r="B36" s="38" t="s">
        <v>122</v>
      </c>
      <c r="C36" s="35">
        <f t="shared" si="0"/>
        <v>7.03</v>
      </c>
      <c r="D36" s="35">
        <v>7.21</v>
      </c>
      <c r="E36" s="35">
        <v>6.71</v>
      </c>
      <c r="F36" s="35">
        <v>7.18</v>
      </c>
    </row>
    <row r="37" spans="1:6">
      <c r="A37" s="33">
        <v>19</v>
      </c>
      <c r="B37" s="34" t="s">
        <v>123</v>
      </c>
      <c r="C37" s="35">
        <f t="shared" si="0"/>
        <v>1.35</v>
      </c>
      <c r="D37" s="35">
        <v>1.37</v>
      </c>
      <c r="E37" s="35">
        <v>1.29</v>
      </c>
      <c r="F37" s="35">
        <v>1.4</v>
      </c>
    </row>
    <row r="38" spans="1:6">
      <c r="A38" s="33">
        <v>20</v>
      </c>
      <c r="B38" s="38" t="s">
        <v>124</v>
      </c>
      <c r="C38" s="35">
        <f t="shared" si="0"/>
        <v>5.92</v>
      </c>
      <c r="D38" s="35">
        <v>5.8999999999999995</v>
      </c>
      <c r="E38" s="35">
        <v>5.66</v>
      </c>
      <c r="F38" s="35">
        <v>6.21</v>
      </c>
    </row>
    <row r="39" spans="1:6">
      <c r="A39" s="33">
        <v>21</v>
      </c>
      <c r="B39" s="38" t="s">
        <v>125</v>
      </c>
      <c r="C39" s="35">
        <f t="shared" si="0"/>
        <v>0.7</v>
      </c>
      <c r="D39" s="35">
        <v>0.7</v>
      </c>
      <c r="E39" s="35">
        <v>0.67</v>
      </c>
      <c r="F39" s="35">
        <v>0.74</v>
      </c>
    </row>
    <row r="40" spans="1:6">
      <c r="A40" s="33">
        <v>22</v>
      </c>
      <c r="B40" s="38" t="s">
        <v>126</v>
      </c>
      <c r="C40" s="35">
        <f t="shared" si="0"/>
        <v>0.5</v>
      </c>
      <c r="D40" s="35">
        <v>0.5</v>
      </c>
      <c r="E40" s="35">
        <v>0.48</v>
      </c>
      <c r="F40" s="35">
        <v>0.53</v>
      </c>
    </row>
    <row r="41" spans="1:6" ht="31.2">
      <c r="A41" s="33">
        <v>23</v>
      </c>
      <c r="B41" s="38" t="s">
        <v>127</v>
      </c>
      <c r="C41" s="35">
        <f t="shared" si="0"/>
        <v>61.06</v>
      </c>
      <c r="D41" s="35">
        <v>59.98</v>
      </c>
      <c r="E41" s="35">
        <v>58.35</v>
      </c>
      <c r="F41" s="35">
        <v>64.86</v>
      </c>
    </row>
    <row r="42" spans="1:6" ht="31.2">
      <c r="A42" s="33">
        <v>24</v>
      </c>
      <c r="B42" s="38" t="s">
        <v>128</v>
      </c>
      <c r="C42" s="35">
        <f t="shared" si="0"/>
        <v>33.200000000000003</v>
      </c>
      <c r="D42" s="35">
        <v>32.71</v>
      </c>
      <c r="E42" s="35">
        <v>31.540000000000003</v>
      </c>
      <c r="F42" s="35">
        <v>35.35</v>
      </c>
    </row>
    <row r="43" spans="1:6" ht="31.2">
      <c r="A43" s="33">
        <v>25</v>
      </c>
      <c r="B43" s="38" t="s">
        <v>129</v>
      </c>
      <c r="C43" s="35">
        <f t="shared" si="0"/>
        <v>22.64</v>
      </c>
      <c r="D43" s="35">
        <v>21.94</v>
      </c>
      <c r="E43" s="35">
        <v>21.630000000000003</v>
      </c>
      <c r="F43" s="35">
        <v>24.35</v>
      </c>
    </row>
    <row r="44" spans="1:6">
      <c r="A44" s="33">
        <v>26</v>
      </c>
      <c r="B44" s="38" t="s">
        <v>130</v>
      </c>
      <c r="C44" s="35">
        <f t="shared" si="0"/>
        <v>5.15</v>
      </c>
      <c r="D44" s="35">
        <v>5.07</v>
      </c>
      <c r="E44" s="35">
        <v>4.8600000000000003</v>
      </c>
      <c r="F44" s="35">
        <v>5.54</v>
      </c>
    </row>
    <row r="45" spans="1:6">
      <c r="A45" s="33">
        <v>27</v>
      </c>
      <c r="B45" s="38" t="s">
        <v>131</v>
      </c>
      <c r="C45" s="35">
        <f t="shared" si="0"/>
        <v>7.25</v>
      </c>
      <c r="D45" s="35">
        <v>7.0699999999999994</v>
      </c>
      <c r="E45" s="35">
        <v>6.8199999999999994</v>
      </c>
      <c r="F45" s="35">
        <v>7.87</v>
      </c>
    </row>
    <row r="46" spans="1:6" ht="31.2">
      <c r="A46" s="33">
        <v>28</v>
      </c>
      <c r="B46" s="38" t="s">
        <v>132</v>
      </c>
      <c r="C46" s="35">
        <f t="shared" si="0"/>
        <v>70.88</v>
      </c>
      <c r="D46" s="35">
        <v>69.240000000000009</v>
      </c>
      <c r="E46" s="35">
        <v>66.160000000000011</v>
      </c>
      <c r="F46" s="35">
        <v>77.240000000000009</v>
      </c>
    </row>
    <row r="47" spans="1:6" ht="31.2">
      <c r="A47" s="33">
        <v>29</v>
      </c>
      <c r="B47" s="38" t="s">
        <v>133</v>
      </c>
      <c r="C47" s="35">
        <f t="shared" si="0"/>
        <v>100.76</v>
      </c>
      <c r="D47" s="35">
        <v>100.92</v>
      </c>
      <c r="E47" s="35">
        <v>98.63000000000001</v>
      </c>
      <c r="F47" s="35">
        <v>102.75</v>
      </c>
    </row>
    <row r="48" spans="1:6" ht="31.2">
      <c r="A48" s="33">
        <v>30</v>
      </c>
      <c r="B48" s="38" t="s">
        <v>134</v>
      </c>
      <c r="C48" s="35">
        <f t="shared" si="0"/>
        <v>55.15</v>
      </c>
      <c r="D48" s="35">
        <v>55.489999999999995</v>
      </c>
      <c r="E48" s="35">
        <v>53.5</v>
      </c>
      <c r="F48" s="35">
        <v>56.48</v>
      </c>
    </row>
    <row r="49" spans="1:6">
      <c r="A49" s="33">
        <v>31</v>
      </c>
      <c r="B49" s="38" t="s">
        <v>135</v>
      </c>
      <c r="C49" s="35">
        <f t="shared" si="0"/>
        <v>3.13</v>
      </c>
      <c r="D49" s="35">
        <v>3.13</v>
      </c>
      <c r="E49" s="35">
        <v>2.9899999999999998</v>
      </c>
      <c r="F49" s="35">
        <v>3.2899999999999996</v>
      </c>
    </row>
    <row r="50" spans="1:6">
      <c r="A50" s="33">
        <v>32</v>
      </c>
      <c r="B50" s="37" t="s">
        <v>136</v>
      </c>
      <c r="C50" s="35">
        <f t="shared" si="0"/>
        <v>80.2</v>
      </c>
      <c r="D50" s="35">
        <v>80.2</v>
      </c>
      <c r="E50" s="35">
        <v>75.960000000000008</v>
      </c>
      <c r="F50" s="35">
        <v>84.440000000000012</v>
      </c>
    </row>
    <row r="51" spans="1:6">
      <c r="A51" s="33">
        <v>33</v>
      </c>
      <c r="B51" s="37" t="s">
        <v>137</v>
      </c>
      <c r="C51" s="35">
        <f t="shared" si="0"/>
        <v>51.43</v>
      </c>
      <c r="D51" s="35">
        <v>51.51</v>
      </c>
      <c r="E51" s="35">
        <v>48.36</v>
      </c>
      <c r="F51" s="35">
        <v>54.43</v>
      </c>
    </row>
    <row r="52" spans="1:6">
      <c r="A52" s="33">
        <v>34</v>
      </c>
      <c r="B52" s="37" t="s">
        <v>138</v>
      </c>
      <c r="C52" s="35">
        <f t="shared" si="0"/>
        <v>30.18</v>
      </c>
      <c r="D52" s="35">
        <v>30.27</v>
      </c>
      <c r="E52" s="35">
        <v>28.3</v>
      </c>
      <c r="F52" s="35">
        <v>31.98</v>
      </c>
    </row>
    <row r="53" spans="1:6">
      <c r="A53" s="33">
        <v>35</v>
      </c>
      <c r="B53" s="37" t="s">
        <v>139</v>
      </c>
      <c r="C53" s="35">
        <f t="shared" si="0"/>
        <v>0.45</v>
      </c>
      <c r="D53" s="35">
        <v>0.44</v>
      </c>
      <c r="E53" s="35">
        <v>0.43</v>
      </c>
      <c r="F53" s="35">
        <v>0.49</v>
      </c>
    </row>
    <row r="54" spans="1:6">
      <c r="A54" s="33">
        <v>36</v>
      </c>
      <c r="B54" s="37" t="s">
        <v>140</v>
      </c>
      <c r="C54" s="35">
        <f t="shared" si="0"/>
        <v>17.940000000000001</v>
      </c>
      <c r="D54" s="35">
        <v>17.630000000000003</v>
      </c>
      <c r="E54" s="35">
        <v>16.77</v>
      </c>
      <c r="F54" s="35">
        <v>19.430000000000003</v>
      </c>
    </row>
    <row r="55" spans="1:6">
      <c r="A55" s="33">
        <v>37</v>
      </c>
      <c r="B55" s="37" t="s">
        <v>141</v>
      </c>
      <c r="C55" s="35">
        <f t="shared" si="0"/>
        <v>0.06</v>
      </c>
      <c r="D55" s="35">
        <v>0.06</v>
      </c>
      <c r="E55" s="35">
        <v>0.05</v>
      </c>
      <c r="F55" s="35">
        <v>7.0000000000000007E-2</v>
      </c>
    </row>
    <row r="57" spans="1:6" ht="15.75" customHeight="1">
      <c r="A57" s="213" t="s">
        <v>142</v>
      </c>
      <c r="B57" s="213"/>
      <c r="C57" s="213"/>
      <c r="D57" s="213"/>
      <c r="E57" s="213"/>
      <c r="F57" s="213"/>
    </row>
    <row r="58" spans="1:6">
      <c r="A58" s="214" t="s">
        <v>101</v>
      </c>
      <c r="B58" s="213" t="s">
        <v>102</v>
      </c>
      <c r="C58" s="81" t="s">
        <v>143</v>
      </c>
      <c r="D58" s="39" t="s">
        <v>88</v>
      </c>
      <c r="E58" s="39" t="s">
        <v>92</v>
      </c>
      <c r="F58" s="39" t="s">
        <v>96</v>
      </c>
    </row>
    <row r="59" spans="1:6">
      <c r="A59" s="214"/>
      <c r="B59" s="213"/>
      <c r="C59" s="82" t="s">
        <v>104</v>
      </c>
      <c r="D59" s="82" t="s">
        <v>104</v>
      </c>
      <c r="E59" s="82" t="s">
        <v>104</v>
      </c>
      <c r="F59" s="82" t="s">
        <v>104</v>
      </c>
    </row>
    <row r="60" spans="1:6">
      <c r="A60" s="40">
        <v>1</v>
      </c>
      <c r="B60" s="37" t="s">
        <v>144</v>
      </c>
      <c r="C60" s="35">
        <f t="shared" ref="C60:C76" si="1">TRUNC(($D60+$E60+$F60)/3,2)</f>
        <v>38.909999999999997</v>
      </c>
      <c r="D60" s="35">
        <v>38.97</v>
      </c>
      <c r="E60" s="35">
        <v>37.07</v>
      </c>
      <c r="F60" s="35">
        <v>40.69</v>
      </c>
    </row>
    <row r="61" spans="1:6">
      <c r="A61" s="40">
        <v>2</v>
      </c>
      <c r="B61" s="38" t="s">
        <v>145</v>
      </c>
      <c r="C61" s="35">
        <f t="shared" si="1"/>
        <v>601.39</v>
      </c>
      <c r="D61" s="35">
        <v>608.51</v>
      </c>
      <c r="E61" s="35">
        <v>573.81999999999994</v>
      </c>
      <c r="F61" s="35">
        <v>621.86</v>
      </c>
    </row>
    <row r="62" spans="1:6" ht="31.2">
      <c r="A62" s="40">
        <v>3</v>
      </c>
      <c r="B62" s="38" t="s">
        <v>146</v>
      </c>
      <c r="C62" s="35">
        <f t="shared" si="1"/>
        <v>356.39</v>
      </c>
      <c r="D62" s="35">
        <v>361.1</v>
      </c>
      <c r="E62" s="35">
        <v>337.55</v>
      </c>
      <c r="F62" s="35">
        <v>370.52</v>
      </c>
    </row>
    <row r="63" spans="1:6">
      <c r="A63" s="40">
        <v>4</v>
      </c>
      <c r="B63" s="38" t="s">
        <v>147</v>
      </c>
      <c r="C63" s="35">
        <f t="shared" si="1"/>
        <v>30.82</v>
      </c>
      <c r="D63" s="35">
        <v>31.51</v>
      </c>
      <c r="E63" s="35">
        <v>29.46</v>
      </c>
      <c r="F63" s="35">
        <v>31.51</v>
      </c>
    </row>
    <row r="64" spans="1:6">
      <c r="A64" s="40">
        <v>5</v>
      </c>
      <c r="B64" s="38" t="s">
        <v>148</v>
      </c>
      <c r="C64" s="35">
        <f t="shared" si="1"/>
        <v>10.94</v>
      </c>
      <c r="D64" s="41">
        <v>11.299999999999999</v>
      </c>
      <c r="E64" s="35">
        <v>10.48</v>
      </c>
      <c r="F64" s="35">
        <v>11.06</v>
      </c>
    </row>
    <row r="65" spans="1:6">
      <c r="A65" s="40">
        <v>6</v>
      </c>
      <c r="B65" s="38" t="s">
        <v>149</v>
      </c>
      <c r="C65" s="35">
        <f t="shared" si="1"/>
        <v>814.15</v>
      </c>
      <c r="D65" s="41">
        <v>849.24</v>
      </c>
      <c r="E65" s="35">
        <v>780.28</v>
      </c>
      <c r="F65" s="35">
        <v>812.95</v>
      </c>
    </row>
    <row r="66" spans="1:6">
      <c r="A66" s="40">
        <v>7</v>
      </c>
      <c r="B66" s="38" t="s">
        <v>150</v>
      </c>
      <c r="C66" s="35">
        <f t="shared" si="1"/>
        <v>35.729999999999997</v>
      </c>
      <c r="D66" s="41">
        <v>37.65</v>
      </c>
      <c r="E66" s="35">
        <v>34.299999999999997</v>
      </c>
      <c r="F66" s="35">
        <v>35.25</v>
      </c>
    </row>
    <row r="67" spans="1:6">
      <c r="A67" s="40">
        <v>8</v>
      </c>
      <c r="B67" s="38" t="s">
        <v>151</v>
      </c>
      <c r="C67" s="35">
        <f t="shared" si="1"/>
        <v>41.92</v>
      </c>
      <c r="D67" s="41">
        <v>43.79</v>
      </c>
      <c r="E67" s="35">
        <v>40.059999999999995</v>
      </c>
      <c r="F67" s="35">
        <v>41.919999999999995</v>
      </c>
    </row>
    <row r="68" spans="1:6">
      <c r="A68" s="40">
        <v>9</v>
      </c>
      <c r="B68" s="42" t="s">
        <v>152</v>
      </c>
      <c r="C68" s="35">
        <f t="shared" si="1"/>
        <v>4.5</v>
      </c>
      <c r="D68" s="35">
        <v>4.66</v>
      </c>
      <c r="E68" s="35">
        <v>4.2799999999999994</v>
      </c>
      <c r="F68" s="35">
        <v>4.5599999999999996</v>
      </c>
    </row>
    <row r="69" spans="1:6">
      <c r="A69" s="40">
        <v>10</v>
      </c>
      <c r="B69" s="38" t="s">
        <v>153</v>
      </c>
      <c r="C69" s="35">
        <f t="shared" si="1"/>
        <v>0.2</v>
      </c>
      <c r="D69" s="35">
        <v>0.21000000000000002</v>
      </c>
      <c r="E69" s="35">
        <v>0.2</v>
      </c>
      <c r="F69" s="35">
        <v>0.21000000000000002</v>
      </c>
    </row>
    <row r="70" spans="1:6">
      <c r="A70" s="40">
        <v>11</v>
      </c>
      <c r="B70" s="38" t="s">
        <v>154</v>
      </c>
      <c r="C70" s="35">
        <f t="shared" si="1"/>
        <v>1.1599999999999999</v>
      </c>
      <c r="D70" s="35">
        <v>1.1901666666666666</v>
      </c>
      <c r="E70" s="35">
        <v>1.1030000000000002</v>
      </c>
      <c r="F70" s="35">
        <v>1.2158333333333333</v>
      </c>
    </row>
    <row r="71" spans="1:6">
      <c r="A71" s="40">
        <v>12</v>
      </c>
      <c r="B71" s="38" t="s">
        <v>155</v>
      </c>
      <c r="C71" s="35">
        <f t="shared" si="1"/>
        <v>107.13</v>
      </c>
      <c r="D71" s="35">
        <v>108.07000000000001</v>
      </c>
      <c r="E71" s="35">
        <v>100.58</v>
      </c>
      <c r="F71" s="35">
        <v>112.74000000000001</v>
      </c>
    </row>
    <row r="72" spans="1:6">
      <c r="A72" s="40">
        <v>13</v>
      </c>
      <c r="B72" s="43" t="s">
        <v>156</v>
      </c>
      <c r="C72" s="35">
        <f t="shared" si="1"/>
        <v>0.65</v>
      </c>
      <c r="D72" s="35">
        <v>0.65</v>
      </c>
      <c r="E72" s="35">
        <v>0.61</v>
      </c>
      <c r="F72" s="35">
        <v>0.69</v>
      </c>
    </row>
    <row r="73" spans="1:6">
      <c r="A73" s="40">
        <v>14</v>
      </c>
      <c r="B73" s="38" t="s">
        <v>157</v>
      </c>
      <c r="C73" s="35">
        <f t="shared" si="1"/>
        <v>113.04</v>
      </c>
      <c r="D73" s="35">
        <v>110.75</v>
      </c>
      <c r="E73" s="35">
        <v>105.83</v>
      </c>
      <c r="F73" s="35">
        <v>122.56</v>
      </c>
    </row>
    <row r="74" spans="1:6">
      <c r="A74" s="40">
        <v>15</v>
      </c>
      <c r="B74" s="38" t="s">
        <v>158</v>
      </c>
      <c r="C74" s="35">
        <f t="shared" si="1"/>
        <v>2998.73</v>
      </c>
      <c r="D74" s="35">
        <v>2910.5400000000004</v>
      </c>
      <c r="E74" s="35">
        <v>2844.3900000000003</v>
      </c>
      <c r="F74" s="35">
        <v>3241.28</v>
      </c>
    </row>
    <row r="75" spans="1:6" ht="31.2">
      <c r="A75" s="40">
        <v>16</v>
      </c>
      <c r="B75" s="38" t="s">
        <v>159</v>
      </c>
      <c r="C75" s="35">
        <f t="shared" si="1"/>
        <v>11.35</v>
      </c>
      <c r="D75" s="35">
        <v>11.3</v>
      </c>
      <c r="E75" s="35">
        <v>10.75</v>
      </c>
      <c r="F75" s="35">
        <v>12</v>
      </c>
    </row>
    <row r="76" spans="1:6">
      <c r="A76" s="40">
        <v>17</v>
      </c>
      <c r="B76" s="38" t="s">
        <v>160</v>
      </c>
      <c r="C76" s="35">
        <f t="shared" si="1"/>
        <v>0.69</v>
      </c>
      <c r="D76" s="35">
        <v>0.68</v>
      </c>
      <c r="E76" s="35">
        <v>0.67</v>
      </c>
      <c r="F76" s="35">
        <v>0.73</v>
      </c>
    </row>
    <row r="78" spans="1:6" ht="15.75" customHeight="1">
      <c r="A78" s="213" t="s">
        <v>161</v>
      </c>
      <c r="B78" s="213"/>
      <c r="C78" s="213"/>
      <c r="D78" s="213"/>
      <c r="E78" s="213"/>
      <c r="F78" s="213"/>
    </row>
    <row r="79" spans="1:6">
      <c r="A79" s="214" t="s">
        <v>101</v>
      </c>
      <c r="B79" s="213" t="s">
        <v>102</v>
      </c>
      <c r="C79" s="81" t="s">
        <v>143</v>
      </c>
      <c r="D79" s="39" t="s">
        <v>88</v>
      </c>
      <c r="E79" s="39" t="s">
        <v>92</v>
      </c>
      <c r="F79" s="39" t="s">
        <v>96</v>
      </c>
    </row>
    <row r="80" spans="1:6">
      <c r="A80" s="214"/>
      <c r="B80" s="213"/>
      <c r="C80" s="82" t="s">
        <v>104</v>
      </c>
      <c r="D80" s="82" t="s">
        <v>104</v>
      </c>
      <c r="E80" s="82" t="s">
        <v>104</v>
      </c>
      <c r="F80" s="82" t="s">
        <v>104</v>
      </c>
    </row>
    <row r="81" spans="1:77" s="48" customFormat="1">
      <c r="A81" s="44">
        <v>1</v>
      </c>
      <c r="B81" s="45" t="s">
        <v>162</v>
      </c>
      <c r="C81" s="35">
        <f t="shared" ref="C81:C92" si="2">TRUNC(($D81+$E81+$F81)/3,2)</f>
        <v>233.61</v>
      </c>
      <c r="D81" s="46">
        <v>227.44</v>
      </c>
      <c r="E81" s="46">
        <v>221.26</v>
      </c>
      <c r="F81" s="46">
        <v>252.13</v>
      </c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</row>
    <row r="82" spans="1:77" s="48" customFormat="1">
      <c r="A82" s="44">
        <v>2</v>
      </c>
      <c r="B82" s="38" t="s">
        <v>163</v>
      </c>
      <c r="C82" s="35">
        <f t="shared" si="2"/>
        <v>7.28</v>
      </c>
      <c r="D82" s="46">
        <v>7.27</v>
      </c>
      <c r="E82" s="46">
        <v>6.8</v>
      </c>
      <c r="F82" s="46">
        <v>7.7799999999999994</v>
      </c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</row>
    <row r="83" spans="1:77" s="48" customFormat="1">
      <c r="A83" s="44">
        <v>3</v>
      </c>
      <c r="B83" s="45" t="s">
        <v>164</v>
      </c>
      <c r="C83" s="35">
        <f t="shared" si="2"/>
        <v>56.73</v>
      </c>
      <c r="D83" s="46">
        <v>55.33</v>
      </c>
      <c r="E83" s="46">
        <v>53.35</v>
      </c>
      <c r="F83" s="46">
        <v>61.53</v>
      </c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</row>
    <row r="84" spans="1:77" s="48" customFormat="1">
      <c r="A84" s="44">
        <v>4</v>
      </c>
      <c r="B84" s="45" t="s">
        <v>165</v>
      </c>
      <c r="C84" s="35">
        <f t="shared" si="2"/>
        <v>7.86</v>
      </c>
      <c r="D84" s="46">
        <v>7.68</v>
      </c>
      <c r="E84" s="46">
        <v>7.34</v>
      </c>
      <c r="F84" s="46">
        <v>8.56</v>
      </c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</row>
    <row r="85" spans="1:77" s="48" customFormat="1">
      <c r="A85" s="44">
        <v>5</v>
      </c>
      <c r="B85" s="45" t="s">
        <v>166</v>
      </c>
      <c r="C85" s="35">
        <f t="shared" si="2"/>
        <v>13.53</v>
      </c>
      <c r="D85" s="46">
        <v>13.24</v>
      </c>
      <c r="E85" s="46">
        <v>12.54</v>
      </c>
      <c r="F85" s="46">
        <v>14.81</v>
      </c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</row>
    <row r="86" spans="1:77" s="48" customFormat="1" ht="31.2">
      <c r="A86" s="44">
        <v>6</v>
      </c>
      <c r="B86" s="45" t="s">
        <v>167</v>
      </c>
      <c r="C86" s="35">
        <f t="shared" si="2"/>
        <v>190.35</v>
      </c>
      <c r="D86" s="46">
        <v>187.89</v>
      </c>
      <c r="E86" s="46">
        <v>176.39999999999998</v>
      </c>
      <c r="F86" s="46">
        <v>206.76</v>
      </c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</row>
    <row r="87" spans="1:77" s="48" customFormat="1">
      <c r="A87" s="44">
        <v>7</v>
      </c>
      <c r="B87" s="45" t="s">
        <v>168</v>
      </c>
      <c r="C87" s="35">
        <f t="shared" si="2"/>
        <v>26.12</v>
      </c>
      <c r="D87" s="46">
        <v>25.75</v>
      </c>
      <c r="E87" s="46">
        <v>24.28</v>
      </c>
      <c r="F87" s="46">
        <v>28.34</v>
      </c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</row>
    <row r="88" spans="1:77" s="48" customFormat="1">
      <c r="A88" s="44">
        <v>8</v>
      </c>
      <c r="B88" s="45" t="s">
        <v>169</v>
      </c>
      <c r="C88" s="35">
        <f t="shared" si="2"/>
        <v>7.05</v>
      </c>
      <c r="D88" s="46">
        <v>7.0299999999999994</v>
      </c>
      <c r="E88" s="46">
        <v>6.54</v>
      </c>
      <c r="F88" s="46">
        <v>7.6</v>
      </c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</row>
    <row r="89" spans="1:77" s="48" customFormat="1">
      <c r="A89" s="44">
        <v>9</v>
      </c>
      <c r="B89" s="45" t="s">
        <v>170</v>
      </c>
      <c r="C89" s="35">
        <f t="shared" si="2"/>
        <v>13.9</v>
      </c>
      <c r="D89" s="46">
        <v>13.959999999999999</v>
      </c>
      <c r="E89" s="46">
        <v>12.879999999999999</v>
      </c>
      <c r="F89" s="46">
        <v>14.86</v>
      </c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</row>
    <row r="90" spans="1:77" s="48" customFormat="1">
      <c r="A90" s="44">
        <v>10</v>
      </c>
      <c r="B90" s="45" t="s">
        <v>171</v>
      </c>
      <c r="C90" s="35">
        <f t="shared" si="2"/>
        <v>0.45</v>
      </c>
      <c r="D90" s="46">
        <v>0.46</v>
      </c>
      <c r="E90" s="46">
        <v>0.42</v>
      </c>
      <c r="F90" s="46">
        <v>0.49</v>
      </c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</row>
    <row r="91" spans="1:77" s="48" customFormat="1">
      <c r="A91" s="44">
        <v>11</v>
      </c>
      <c r="B91" s="45" t="s">
        <v>172</v>
      </c>
      <c r="C91" s="35">
        <f t="shared" si="2"/>
        <v>5.41</v>
      </c>
      <c r="D91" s="46">
        <v>5.31</v>
      </c>
      <c r="E91" s="46">
        <v>5.12</v>
      </c>
      <c r="F91" s="46">
        <v>5.81</v>
      </c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</row>
    <row r="92" spans="1:77" s="48" customFormat="1">
      <c r="A92" s="44">
        <v>12</v>
      </c>
      <c r="B92" s="45" t="s">
        <v>173</v>
      </c>
      <c r="C92" s="35">
        <f t="shared" si="2"/>
        <v>0.62</v>
      </c>
      <c r="D92" s="46">
        <v>0.61</v>
      </c>
      <c r="E92" s="46">
        <v>0.59</v>
      </c>
      <c r="F92" s="46">
        <v>0.66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</row>
  </sheetData>
  <mergeCells count="19">
    <mergeCell ref="A17:A18"/>
    <mergeCell ref="B17:B18"/>
    <mergeCell ref="A2:B4"/>
    <mergeCell ref="C2:D2"/>
    <mergeCell ref="E2:F4"/>
    <mergeCell ref="C3:D3"/>
    <mergeCell ref="C4:D4"/>
    <mergeCell ref="A5:F5"/>
    <mergeCell ref="B6:D6"/>
    <mergeCell ref="B7:D7"/>
    <mergeCell ref="A9:F9"/>
    <mergeCell ref="A12:A14"/>
    <mergeCell ref="A16:F16"/>
    <mergeCell ref="A57:F57"/>
    <mergeCell ref="A58:A59"/>
    <mergeCell ref="B58:B59"/>
    <mergeCell ref="A78:F78"/>
    <mergeCell ref="A79:A80"/>
    <mergeCell ref="B79:B80"/>
  </mergeCells>
  <conditionalFormatting sqref="A19:F55">
    <cfRule type="expression" dxfId="2" priority="3" stopIfTrue="1">
      <formula>MOD(ROW(),2)=1</formula>
    </cfRule>
  </conditionalFormatting>
  <conditionalFormatting sqref="A60:F76">
    <cfRule type="expression" dxfId="1" priority="2" stopIfTrue="1">
      <formula>MOD(ROW(),2)=1</formula>
    </cfRule>
  </conditionalFormatting>
  <conditionalFormatting sqref="A81:F92">
    <cfRule type="expression" dxfId="0" priority="1" stopIfTrue="1">
      <formula>MOD(ROW(),2)=1</formula>
    </cfRule>
  </conditionalFormatting>
  <printOptions horizontalCentered="1"/>
  <pageMargins left="0.35433070866141736" right="0.35433070866141736" top="0.43307086614173229" bottom="0.49" header="0.31496062992125984" footer="0.19685039370078741"/>
  <pageSetup paperSize="9" scale="74" fitToHeight="3" orientation="portrait" r:id="rId1"/>
  <headerFooter>
    <oddFooter>&amp;LPágina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8"/>
  <sheetViews>
    <sheetView view="pageBreakPreview" topLeftCell="A3" zoomScaleNormal="100" zoomScaleSheetLayoutView="100" workbookViewId="0">
      <selection activeCell="D22" sqref="D22"/>
    </sheetView>
  </sheetViews>
  <sheetFormatPr defaultRowHeight="14.4"/>
  <cols>
    <col min="1" max="1" width="10.5546875" style="97" customWidth="1"/>
    <col min="2" max="2" width="28.5546875" style="97" customWidth="1"/>
    <col min="3" max="3" width="8" style="97" customWidth="1"/>
    <col min="4" max="4" width="27.109375" style="97" customWidth="1"/>
    <col min="5" max="5" width="29.44140625" style="97" bestFit="1" customWidth="1"/>
    <col min="6" max="6" width="40.33203125" style="97" customWidth="1"/>
    <col min="7" max="7" width="10.44140625" style="97" bestFit="1" customWidth="1"/>
    <col min="8" max="8" width="20.44140625" style="97" customWidth="1"/>
    <col min="9" max="256" width="9.109375" style="97"/>
    <col min="257" max="257" width="10.5546875" style="97" customWidth="1"/>
    <col min="258" max="258" width="28.5546875" style="97" customWidth="1"/>
    <col min="259" max="259" width="11.109375" style="97" customWidth="1"/>
    <col min="260" max="260" width="27.109375" style="97" customWidth="1"/>
    <col min="261" max="261" width="29.44140625" style="97" bestFit="1" customWidth="1"/>
    <col min="262" max="262" width="17" style="97" customWidth="1"/>
    <col min="263" max="263" width="10.44140625" style="97" bestFit="1" customWidth="1"/>
    <col min="264" max="264" width="20.44140625" style="97" customWidth="1"/>
    <col min="265" max="512" width="9.109375" style="97"/>
    <col min="513" max="513" width="10.5546875" style="97" customWidth="1"/>
    <col min="514" max="514" width="28.5546875" style="97" customWidth="1"/>
    <col min="515" max="515" width="11.109375" style="97" customWidth="1"/>
    <col min="516" max="516" width="27.109375" style="97" customWidth="1"/>
    <col min="517" max="517" width="29.44140625" style="97" bestFit="1" customWidth="1"/>
    <col min="518" max="518" width="17" style="97" customWidth="1"/>
    <col min="519" max="519" width="10.44140625" style="97" bestFit="1" customWidth="1"/>
    <col min="520" max="520" width="20.44140625" style="97" customWidth="1"/>
    <col min="521" max="768" width="9.109375" style="97"/>
    <col min="769" max="769" width="10.5546875" style="97" customWidth="1"/>
    <col min="770" max="770" width="28.5546875" style="97" customWidth="1"/>
    <col min="771" max="771" width="11.109375" style="97" customWidth="1"/>
    <col min="772" max="772" width="27.109375" style="97" customWidth="1"/>
    <col min="773" max="773" width="29.44140625" style="97" bestFit="1" customWidth="1"/>
    <col min="774" max="774" width="17" style="97" customWidth="1"/>
    <col min="775" max="775" width="10.44140625" style="97" bestFit="1" customWidth="1"/>
    <col min="776" max="776" width="20.44140625" style="97" customWidth="1"/>
    <col min="777" max="1024" width="9.109375" style="97"/>
    <col min="1025" max="1025" width="10.5546875" style="97" customWidth="1"/>
    <col min="1026" max="1026" width="28.5546875" style="97" customWidth="1"/>
    <col min="1027" max="1027" width="11.109375" style="97" customWidth="1"/>
    <col min="1028" max="1028" width="27.109375" style="97" customWidth="1"/>
    <col min="1029" max="1029" width="29.44140625" style="97" bestFit="1" customWidth="1"/>
    <col min="1030" max="1030" width="17" style="97" customWidth="1"/>
    <col min="1031" max="1031" width="10.44140625" style="97" bestFit="1" customWidth="1"/>
    <col min="1032" max="1032" width="20.44140625" style="97" customWidth="1"/>
    <col min="1033" max="1280" width="9.109375" style="97"/>
    <col min="1281" max="1281" width="10.5546875" style="97" customWidth="1"/>
    <col min="1282" max="1282" width="28.5546875" style="97" customWidth="1"/>
    <col min="1283" max="1283" width="11.109375" style="97" customWidth="1"/>
    <col min="1284" max="1284" width="27.109375" style="97" customWidth="1"/>
    <col min="1285" max="1285" width="29.44140625" style="97" bestFit="1" customWidth="1"/>
    <col min="1286" max="1286" width="17" style="97" customWidth="1"/>
    <col min="1287" max="1287" width="10.44140625" style="97" bestFit="1" customWidth="1"/>
    <col min="1288" max="1288" width="20.44140625" style="97" customWidth="1"/>
    <col min="1289" max="1536" width="9.109375" style="97"/>
    <col min="1537" max="1537" width="10.5546875" style="97" customWidth="1"/>
    <col min="1538" max="1538" width="28.5546875" style="97" customWidth="1"/>
    <col min="1539" max="1539" width="11.109375" style="97" customWidth="1"/>
    <col min="1540" max="1540" width="27.109375" style="97" customWidth="1"/>
    <col min="1541" max="1541" width="29.44140625" style="97" bestFit="1" customWidth="1"/>
    <col min="1542" max="1542" width="17" style="97" customWidth="1"/>
    <col min="1543" max="1543" width="10.44140625" style="97" bestFit="1" customWidth="1"/>
    <col min="1544" max="1544" width="20.44140625" style="97" customWidth="1"/>
    <col min="1545" max="1792" width="9.109375" style="97"/>
    <col min="1793" max="1793" width="10.5546875" style="97" customWidth="1"/>
    <col min="1794" max="1794" width="28.5546875" style="97" customWidth="1"/>
    <col min="1795" max="1795" width="11.109375" style="97" customWidth="1"/>
    <col min="1796" max="1796" width="27.109375" style="97" customWidth="1"/>
    <col min="1797" max="1797" width="29.44140625" style="97" bestFit="1" customWidth="1"/>
    <col min="1798" max="1798" width="17" style="97" customWidth="1"/>
    <col min="1799" max="1799" width="10.44140625" style="97" bestFit="1" customWidth="1"/>
    <col min="1800" max="1800" width="20.44140625" style="97" customWidth="1"/>
    <col min="1801" max="2048" width="9.109375" style="97"/>
    <col min="2049" max="2049" width="10.5546875" style="97" customWidth="1"/>
    <col min="2050" max="2050" width="28.5546875" style="97" customWidth="1"/>
    <col min="2051" max="2051" width="11.109375" style="97" customWidth="1"/>
    <col min="2052" max="2052" width="27.109375" style="97" customWidth="1"/>
    <col min="2053" max="2053" width="29.44140625" style="97" bestFit="1" customWidth="1"/>
    <col min="2054" max="2054" width="17" style="97" customWidth="1"/>
    <col min="2055" max="2055" width="10.44140625" style="97" bestFit="1" customWidth="1"/>
    <col min="2056" max="2056" width="20.44140625" style="97" customWidth="1"/>
    <col min="2057" max="2304" width="9.109375" style="97"/>
    <col min="2305" max="2305" width="10.5546875" style="97" customWidth="1"/>
    <col min="2306" max="2306" width="28.5546875" style="97" customWidth="1"/>
    <col min="2307" max="2307" width="11.109375" style="97" customWidth="1"/>
    <col min="2308" max="2308" width="27.109375" style="97" customWidth="1"/>
    <col min="2309" max="2309" width="29.44140625" style="97" bestFit="1" customWidth="1"/>
    <col min="2310" max="2310" width="17" style="97" customWidth="1"/>
    <col min="2311" max="2311" width="10.44140625" style="97" bestFit="1" customWidth="1"/>
    <col min="2312" max="2312" width="20.44140625" style="97" customWidth="1"/>
    <col min="2313" max="2560" width="9.109375" style="97"/>
    <col min="2561" max="2561" width="10.5546875" style="97" customWidth="1"/>
    <col min="2562" max="2562" width="28.5546875" style="97" customWidth="1"/>
    <col min="2563" max="2563" width="11.109375" style="97" customWidth="1"/>
    <col min="2564" max="2564" width="27.109375" style="97" customWidth="1"/>
    <col min="2565" max="2565" width="29.44140625" style="97" bestFit="1" customWidth="1"/>
    <col min="2566" max="2566" width="17" style="97" customWidth="1"/>
    <col min="2567" max="2567" width="10.44140625" style="97" bestFit="1" customWidth="1"/>
    <col min="2568" max="2568" width="20.44140625" style="97" customWidth="1"/>
    <col min="2569" max="2816" width="9.109375" style="97"/>
    <col min="2817" max="2817" width="10.5546875" style="97" customWidth="1"/>
    <col min="2818" max="2818" width="28.5546875" style="97" customWidth="1"/>
    <col min="2819" max="2819" width="11.109375" style="97" customWidth="1"/>
    <col min="2820" max="2820" width="27.109375" style="97" customWidth="1"/>
    <col min="2821" max="2821" width="29.44140625" style="97" bestFit="1" customWidth="1"/>
    <col min="2822" max="2822" width="17" style="97" customWidth="1"/>
    <col min="2823" max="2823" width="10.44140625" style="97" bestFit="1" customWidth="1"/>
    <col min="2824" max="2824" width="20.44140625" style="97" customWidth="1"/>
    <col min="2825" max="3072" width="9.109375" style="97"/>
    <col min="3073" max="3073" width="10.5546875" style="97" customWidth="1"/>
    <col min="3074" max="3074" width="28.5546875" style="97" customWidth="1"/>
    <col min="3075" max="3075" width="11.109375" style="97" customWidth="1"/>
    <col min="3076" max="3076" width="27.109375" style="97" customWidth="1"/>
    <col min="3077" max="3077" width="29.44140625" style="97" bestFit="1" customWidth="1"/>
    <col min="3078" max="3078" width="17" style="97" customWidth="1"/>
    <col min="3079" max="3079" width="10.44140625" style="97" bestFit="1" customWidth="1"/>
    <col min="3080" max="3080" width="20.44140625" style="97" customWidth="1"/>
    <col min="3081" max="3328" width="9.109375" style="97"/>
    <col min="3329" max="3329" width="10.5546875" style="97" customWidth="1"/>
    <col min="3330" max="3330" width="28.5546875" style="97" customWidth="1"/>
    <col min="3331" max="3331" width="11.109375" style="97" customWidth="1"/>
    <col min="3332" max="3332" width="27.109375" style="97" customWidth="1"/>
    <col min="3333" max="3333" width="29.44140625" style="97" bestFit="1" customWidth="1"/>
    <col min="3334" max="3334" width="17" style="97" customWidth="1"/>
    <col min="3335" max="3335" width="10.44140625" style="97" bestFit="1" customWidth="1"/>
    <col min="3336" max="3336" width="20.44140625" style="97" customWidth="1"/>
    <col min="3337" max="3584" width="9.109375" style="97"/>
    <col min="3585" max="3585" width="10.5546875" style="97" customWidth="1"/>
    <col min="3586" max="3586" width="28.5546875" style="97" customWidth="1"/>
    <col min="3587" max="3587" width="11.109375" style="97" customWidth="1"/>
    <col min="3588" max="3588" width="27.109375" style="97" customWidth="1"/>
    <col min="3589" max="3589" width="29.44140625" style="97" bestFit="1" customWidth="1"/>
    <col min="3590" max="3590" width="17" style="97" customWidth="1"/>
    <col min="3591" max="3591" width="10.44140625" style="97" bestFit="1" customWidth="1"/>
    <col min="3592" max="3592" width="20.44140625" style="97" customWidth="1"/>
    <col min="3593" max="3840" width="9.109375" style="97"/>
    <col min="3841" max="3841" width="10.5546875" style="97" customWidth="1"/>
    <col min="3842" max="3842" width="28.5546875" style="97" customWidth="1"/>
    <col min="3843" max="3843" width="11.109375" style="97" customWidth="1"/>
    <col min="3844" max="3844" width="27.109375" style="97" customWidth="1"/>
    <col min="3845" max="3845" width="29.44140625" style="97" bestFit="1" customWidth="1"/>
    <col min="3846" max="3846" width="17" style="97" customWidth="1"/>
    <col min="3847" max="3847" width="10.44140625" style="97" bestFit="1" customWidth="1"/>
    <col min="3848" max="3848" width="20.44140625" style="97" customWidth="1"/>
    <col min="3849" max="4096" width="9.109375" style="97"/>
    <col min="4097" max="4097" width="10.5546875" style="97" customWidth="1"/>
    <col min="4098" max="4098" width="28.5546875" style="97" customWidth="1"/>
    <col min="4099" max="4099" width="11.109375" style="97" customWidth="1"/>
    <col min="4100" max="4100" width="27.109375" style="97" customWidth="1"/>
    <col min="4101" max="4101" width="29.44140625" style="97" bestFit="1" customWidth="1"/>
    <col min="4102" max="4102" width="17" style="97" customWidth="1"/>
    <col min="4103" max="4103" width="10.44140625" style="97" bestFit="1" customWidth="1"/>
    <col min="4104" max="4104" width="20.44140625" style="97" customWidth="1"/>
    <col min="4105" max="4352" width="9.109375" style="97"/>
    <col min="4353" max="4353" width="10.5546875" style="97" customWidth="1"/>
    <col min="4354" max="4354" width="28.5546875" style="97" customWidth="1"/>
    <col min="4355" max="4355" width="11.109375" style="97" customWidth="1"/>
    <col min="4356" max="4356" width="27.109375" style="97" customWidth="1"/>
    <col min="4357" max="4357" width="29.44140625" style="97" bestFit="1" customWidth="1"/>
    <col min="4358" max="4358" width="17" style="97" customWidth="1"/>
    <col min="4359" max="4359" width="10.44140625" style="97" bestFit="1" customWidth="1"/>
    <col min="4360" max="4360" width="20.44140625" style="97" customWidth="1"/>
    <col min="4361" max="4608" width="9.109375" style="97"/>
    <col min="4609" max="4609" width="10.5546875" style="97" customWidth="1"/>
    <col min="4610" max="4610" width="28.5546875" style="97" customWidth="1"/>
    <col min="4611" max="4611" width="11.109375" style="97" customWidth="1"/>
    <col min="4612" max="4612" width="27.109375" style="97" customWidth="1"/>
    <col min="4613" max="4613" width="29.44140625" style="97" bestFit="1" customWidth="1"/>
    <col min="4614" max="4614" width="17" style="97" customWidth="1"/>
    <col min="4615" max="4615" width="10.44140625" style="97" bestFit="1" customWidth="1"/>
    <col min="4616" max="4616" width="20.44140625" style="97" customWidth="1"/>
    <col min="4617" max="4864" width="9.109375" style="97"/>
    <col min="4865" max="4865" width="10.5546875" style="97" customWidth="1"/>
    <col min="4866" max="4866" width="28.5546875" style="97" customWidth="1"/>
    <col min="4867" max="4867" width="11.109375" style="97" customWidth="1"/>
    <col min="4868" max="4868" width="27.109375" style="97" customWidth="1"/>
    <col min="4869" max="4869" width="29.44140625" style="97" bestFit="1" customWidth="1"/>
    <col min="4870" max="4870" width="17" style="97" customWidth="1"/>
    <col min="4871" max="4871" width="10.44140625" style="97" bestFit="1" customWidth="1"/>
    <col min="4872" max="4872" width="20.44140625" style="97" customWidth="1"/>
    <col min="4873" max="5120" width="9.109375" style="97"/>
    <col min="5121" max="5121" width="10.5546875" style="97" customWidth="1"/>
    <col min="5122" max="5122" width="28.5546875" style="97" customWidth="1"/>
    <col min="5123" max="5123" width="11.109375" style="97" customWidth="1"/>
    <col min="5124" max="5124" width="27.109375" style="97" customWidth="1"/>
    <col min="5125" max="5125" width="29.44140625" style="97" bestFit="1" customWidth="1"/>
    <col min="5126" max="5126" width="17" style="97" customWidth="1"/>
    <col min="5127" max="5127" width="10.44140625" style="97" bestFit="1" customWidth="1"/>
    <col min="5128" max="5128" width="20.44140625" style="97" customWidth="1"/>
    <col min="5129" max="5376" width="9.109375" style="97"/>
    <col min="5377" max="5377" width="10.5546875" style="97" customWidth="1"/>
    <col min="5378" max="5378" width="28.5546875" style="97" customWidth="1"/>
    <col min="5379" max="5379" width="11.109375" style="97" customWidth="1"/>
    <col min="5380" max="5380" width="27.109375" style="97" customWidth="1"/>
    <col min="5381" max="5381" width="29.44140625" style="97" bestFit="1" customWidth="1"/>
    <col min="5382" max="5382" width="17" style="97" customWidth="1"/>
    <col min="5383" max="5383" width="10.44140625" style="97" bestFit="1" customWidth="1"/>
    <col min="5384" max="5384" width="20.44140625" style="97" customWidth="1"/>
    <col min="5385" max="5632" width="9.109375" style="97"/>
    <col min="5633" max="5633" width="10.5546875" style="97" customWidth="1"/>
    <col min="5634" max="5634" width="28.5546875" style="97" customWidth="1"/>
    <col min="5635" max="5635" width="11.109375" style="97" customWidth="1"/>
    <col min="5636" max="5636" width="27.109375" style="97" customWidth="1"/>
    <col min="5637" max="5637" width="29.44140625" style="97" bestFit="1" customWidth="1"/>
    <col min="5638" max="5638" width="17" style="97" customWidth="1"/>
    <col min="5639" max="5639" width="10.44140625" style="97" bestFit="1" customWidth="1"/>
    <col min="5640" max="5640" width="20.44140625" style="97" customWidth="1"/>
    <col min="5641" max="5888" width="9.109375" style="97"/>
    <col min="5889" max="5889" width="10.5546875" style="97" customWidth="1"/>
    <col min="5890" max="5890" width="28.5546875" style="97" customWidth="1"/>
    <col min="5891" max="5891" width="11.109375" style="97" customWidth="1"/>
    <col min="5892" max="5892" width="27.109375" style="97" customWidth="1"/>
    <col min="5893" max="5893" width="29.44140625" style="97" bestFit="1" customWidth="1"/>
    <col min="5894" max="5894" width="17" style="97" customWidth="1"/>
    <col min="5895" max="5895" width="10.44140625" style="97" bestFit="1" customWidth="1"/>
    <col min="5896" max="5896" width="20.44140625" style="97" customWidth="1"/>
    <col min="5897" max="6144" width="9.109375" style="97"/>
    <col min="6145" max="6145" width="10.5546875" style="97" customWidth="1"/>
    <col min="6146" max="6146" width="28.5546875" style="97" customWidth="1"/>
    <col min="6147" max="6147" width="11.109375" style="97" customWidth="1"/>
    <col min="6148" max="6148" width="27.109375" style="97" customWidth="1"/>
    <col min="6149" max="6149" width="29.44140625" style="97" bestFit="1" customWidth="1"/>
    <col min="6150" max="6150" width="17" style="97" customWidth="1"/>
    <col min="6151" max="6151" width="10.44140625" style="97" bestFit="1" customWidth="1"/>
    <col min="6152" max="6152" width="20.44140625" style="97" customWidth="1"/>
    <col min="6153" max="6400" width="9.109375" style="97"/>
    <col min="6401" max="6401" width="10.5546875" style="97" customWidth="1"/>
    <col min="6402" max="6402" width="28.5546875" style="97" customWidth="1"/>
    <col min="6403" max="6403" width="11.109375" style="97" customWidth="1"/>
    <col min="6404" max="6404" width="27.109375" style="97" customWidth="1"/>
    <col min="6405" max="6405" width="29.44140625" style="97" bestFit="1" customWidth="1"/>
    <col min="6406" max="6406" width="17" style="97" customWidth="1"/>
    <col min="6407" max="6407" width="10.44140625" style="97" bestFit="1" customWidth="1"/>
    <col min="6408" max="6408" width="20.44140625" style="97" customWidth="1"/>
    <col min="6409" max="6656" width="9.109375" style="97"/>
    <col min="6657" max="6657" width="10.5546875" style="97" customWidth="1"/>
    <col min="6658" max="6658" width="28.5546875" style="97" customWidth="1"/>
    <col min="6659" max="6659" width="11.109375" style="97" customWidth="1"/>
    <col min="6660" max="6660" width="27.109375" style="97" customWidth="1"/>
    <col min="6661" max="6661" width="29.44140625" style="97" bestFit="1" customWidth="1"/>
    <col min="6662" max="6662" width="17" style="97" customWidth="1"/>
    <col min="6663" max="6663" width="10.44140625" style="97" bestFit="1" customWidth="1"/>
    <col min="6664" max="6664" width="20.44140625" style="97" customWidth="1"/>
    <col min="6665" max="6912" width="9.109375" style="97"/>
    <col min="6913" max="6913" width="10.5546875" style="97" customWidth="1"/>
    <col min="6914" max="6914" width="28.5546875" style="97" customWidth="1"/>
    <col min="6915" max="6915" width="11.109375" style="97" customWidth="1"/>
    <col min="6916" max="6916" width="27.109375" style="97" customWidth="1"/>
    <col min="6917" max="6917" width="29.44140625" style="97" bestFit="1" customWidth="1"/>
    <col min="6918" max="6918" width="17" style="97" customWidth="1"/>
    <col min="6919" max="6919" width="10.44140625" style="97" bestFit="1" customWidth="1"/>
    <col min="6920" max="6920" width="20.44140625" style="97" customWidth="1"/>
    <col min="6921" max="7168" width="9.109375" style="97"/>
    <col min="7169" max="7169" width="10.5546875" style="97" customWidth="1"/>
    <col min="7170" max="7170" width="28.5546875" style="97" customWidth="1"/>
    <col min="7171" max="7171" width="11.109375" style="97" customWidth="1"/>
    <col min="7172" max="7172" width="27.109375" style="97" customWidth="1"/>
    <col min="7173" max="7173" width="29.44140625" style="97" bestFit="1" customWidth="1"/>
    <col min="7174" max="7174" width="17" style="97" customWidth="1"/>
    <col min="7175" max="7175" width="10.44140625" style="97" bestFit="1" customWidth="1"/>
    <col min="7176" max="7176" width="20.44140625" style="97" customWidth="1"/>
    <col min="7177" max="7424" width="9.109375" style="97"/>
    <col min="7425" max="7425" width="10.5546875" style="97" customWidth="1"/>
    <col min="7426" max="7426" width="28.5546875" style="97" customWidth="1"/>
    <col min="7427" max="7427" width="11.109375" style="97" customWidth="1"/>
    <col min="7428" max="7428" width="27.109375" style="97" customWidth="1"/>
    <col min="7429" max="7429" width="29.44140625" style="97" bestFit="1" customWidth="1"/>
    <col min="7430" max="7430" width="17" style="97" customWidth="1"/>
    <col min="7431" max="7431" width="10.44140625" style="97" bestFit="1" customWidth="1"/>
    <col min="7432" max="7432" width="20.44140625" style="97" customWidth="1"/>
    <col min="7433" max="7680" width="9.109375" style="97"/>
    <col min="7681" max="7681" width="10.5546875" style="97" customWidth="1"/>
    <col min="7682" max="7682" width="28.5546875" style="97" customWidth="1"/>
    <col min="7683" max="7683" width="11.109375" style="97" customWidth="1"/>
    <col min="7684" max="7684" width="27.109375" style="97" customWidth="1"/>
    <col min="7685" max="7685" width="29.44140625" style="97" bestFit="1" customWidth="1"/>
    <col min="7686" max="7686" width="17" style="97" customWidth="1"/>
    <col min="7687" max="7687" width="10.44140625" style="97" bestFit="1" customWidth="1"/>
    <col min="7688" max="7688" width="20.44140625" style="97" customWidth="1"/>
    <col min="7689" max="7936" width="9.109375" style="97"/>
    <col min="7937" max="7937" width="10.5546875" style="97" customWidth="1"/>
    <col min="7938" max="7938" width="28.5546875" style="97" customWidth="1"/>
    <col min="7939" max="7939" width="11.109375" style="97" customWidth="1"/>
    <col min="7940" max="7940" width="27.109375" style="97" customWidth="1"/>
    <col min="7941" max="7941" width="29.44140625" style="97" bestFit="1" customWidth="1"/>
    <col min="7942" max="7942" width="17" style="97" customWidth="1"/>
    <col min="7943" max="7943" width="10.44140625" style="97" bestFit="1" customWidth="1"/>
    <col min="7944" max="7944" width="20.44140625" style="97" customWidth="1"/>
    <col min="7945" max="8192" width="9.109375" style="97"/>
    <col min="8193" max="8193" width="10.5546875" style="97" customWidth="1"/>
    <col min="8194" max="8194" width="28.5546875" style="97" customWidth="1"/>
    <col min="8195" max="8195" width="11.109375" style="97" customWidth="1"/>
    <col min="8196" max="8196" width="27.109375" style="97" customWidth="1"/>
    <col min="8197" max="8197" width="29.44140625" style="97" bestFit="1" customWidth="1"/>
    <col min="8198" max="8198" width="17" style="97" customWidth="1"/>
    <col min="8199" max="8199" width="10.44140625" style="97" bestFit="1" customWidth="1"/>
    <col min="8200" max="8200" width="20.44140625" style="97" customWidth="1"/>
    <col min="8201" max="8448" width="9.109375" style="97"/>
    <col min="8449" max="8449" width="10.5546875" style="97" customWidth="1"/>
    <col min="8450" max="8450" width="28.5546875" style="97" customWidth="1"/>
    <col min="8451" max="8451" width="11.109375" style="97" customWidth="1"/>
    <col min="8452" max="8452" width="27.109375" style="97" customWidth="1"/>
    <col min="8453" max="8453" width="29.44140625" style="97" bestFit="1" customWidth="1"/>
    <col min="8454" max="8454" width="17" style="97" customWidth="1"/>
    <col min="8455" max="8455" width="10.44140625" style="97" bestFit="1" customWidth="1"/>
    <col min="8456" max="8456" width="20.44140625" style="97" customWidth="1"/>
    <col min="8457" max="8704" width="9.109375" style="97"/>
    <col min="8705" max="8705" width="10.5546875" style="97" customWidth="1"/>
    <col min="8706" max="8706" width="28.5546875" style="97" customWidth="1"/>
    <col min="8707" max="8707" width="11.109375" style="97" customWidth="1"/>
    <col min="8708" max="8708" width="27.109375" style="97" customWidth="1"/>
    <col min="8709" max="8709" width="29.44140625" style="97" bestFit="1" customWidth="1"/>
    <col min="8710" max="8710" width="17" style="97" customWidth="1"/>
    <col min="8711" max="8711" width="10.44140625" style="97" bestFit="1" customWidth="1"/>
    <col min="8712" max="8712" width="20.44140625" style="97" customWidth="1"/>
    <col min="8713" max="8960" width="9.109375" style="97"/>
    <col min="8961" max="8961" width="10.5546875" style="97" customWidth="1"/>
    <col min="8962" max="8962" width="28.5546875" style="97" customWidth="1"/>
    <col min="8963" max="8963" width="11.109375" style="97" customWidth="1"/>
    <col min="8964" max="8964" width="27.109375" style="97" customWidth="1"/>
    <col min="8965" max="8965" width="29.44140625" style="97" bestFit="1" customWidth="1"/>
    <col min="8966" max="8966" width="17" style="97" customWidth="1"/>
    <col min="8967" max="8967" width="10.44140625" style="97" bestFit="1" customWidth="1"/>
    <col min="8968" max="8968" width="20.44140625" style="97" customWidth="1"/>
    <col min="8969" max="9216" width="9.109375" style="97"/>
    <col min="9217" max="9217" width="10.5546875" style="97" customWidth="1"/>
    <col min="9218" max="9218" width="28.5546875" style="97" customWidth="1"/>
    <col min="9219" max="9219" width="11.109375" style="97" customWidth="1"/>
    <col min="9220" max="9220" width="27.109375" style="97" customWidth="1"/>
    <col min="9221" max="9221" width="29.44140625" style="97" bestFit="1" customWidth="1"/>
    <col min="9222" max="9222" width="17" style="97" customWidth="1"/>
    <col min="9223" max="9223" width="10.44140625" style="97" bestFit="1" customWidth="1"/>
    <col min="9224" max="9224" width="20.44140625" style="97" customWidth="1"/>
    <col min="9225" max="9472" width="9.109375" style="97"/>
    <col min="9473" max="9473" width="10.5546875" style="97" customWidth="1"/>
    <col min="9474" max="9474" width="28.5546875" style="97" customWidth="1"/>
    <col min="9475" max="9475" width="11.109375" style="97" customWidth="1"/>
    <col min="9476" max="9476" width="27.109375" style="97" customWidth="1"/>
    <col min="9477" max="9477" width="29.44140625" style="97" bestFit="1" customWidth="1"/>
    <col min="9478" max="9478" width="17" style="97" customWidth="1"/>
    <col min="9479" max="9479" width="10.44140625" style="97" bestFit="1" customWidth="1"/>
    <col min="9480" max="9480" width="20.44140625" style="97" customWidth="1"/>
    <col min="9481" max="9728" width="9.109375" style="97"/>
    <col min="9729" max="9729" width="10.5546875" style="97" customWidth="1"/>
    <col min="9730" max="9730" width="28.5546875" style="97" customWidth="1"/>
    <col min="9731" max="9731" width="11.109375" style="97" customWidth="1"/>
    <col min="9732" max="9732" width="27.109375" style="97" customWidth="1"/>
    <col min="9733" max="9733" width="29.44140625" style="97" bestFit="1" customWidth="1"/>
    <col min="9734" max="9734" width="17" style="97" customWidth="1"/>
    <col min="9735" max="9735" width="10.44140625" style="97" bestFit="1" customWidth="1"/>
    <col min="9736" max="9736" width="20.44140625" style="97" customWidth="1"/>
    <col min="9737" max="9984" width="9.109375" style="97"/>
    <col min="9985" max="9985" width="10.5546875" style="97" customWidth="1"/>
    <col min="9986" max="9986" width="28.5546875" style="97" customWidth="1"/>
    <col min="9987" max="9987" width="11.109375" style="97" customWidth="1"/>
    <col min="9988" max="9988" width="27.109375" style="97" customWidth="1"/>
    <col min="9989" max="9989" width="29.44140625" style="97" bestFit="1" customWidth="1"/>
    <col min="9990" max="9990" width="17" style="97" customWidth="1"/>
    <col min="9991" max="9991" width="10.44140625" style="97" bestFit="1" customWidth="1"/>
    <col min="9992" max="9992" width="20.44140625" style="97" customWidth="1"/>
    <col min="9993" max="10240" width="9.109375" style="97"/>
    <col min="10241" max="10241" width="10.5546875" style="97" customWidth="1"/>
    <col min="10242" max="10242" width="28.5546875" style="97" customWidth="1"/>
    <col min="10243" max="10243" width="11.109375" style="97" customWidth="1"/>
    <col min="10244" max="10244" width="27.109375" style="97" customWidth="1"/>
    <col min="10245" max="10245" width="29.44140625" style="97" bestFit="1" customWidth="1"/>
    <col min="10246" max="10246" width="17" style="97" customWidth="1"/>
    <col min="10247" max="10247" width="10.44140625" style="97" bestFit="1" customWidth="1"/>
    <col min="10248" max="10248" width="20.44140625" style="97" customWidth="1"/>
    <col min="10249" max="10496" width="9.109375" style="97"/>
    <col min="10497" max="10497" width="10.5546875" style="97" customWidth="1"/>
    <col min="10498" max="10498" width="28.5546875" style="97" customWidth="1"/>
    <col min="10499" max="10499" width="11.109375" style="97" customWidth="1"/>
    <col min="10500" max="10500" width="27.109375" style="97" customWidth="1"/>
    <col min="10501" max="10501" width="29.44140625" style="97" bestFit="1" customWidth="1"/>
    <col min="10502" max="10502" width="17" style="97" customWidth="1"/>
    <col min="10503" max="10503" width="10.44140625" style="97" bestFit="1" customWidth="1"/>
    <col min="10504" max="10504" width="20.44140625" style="97" customWidth="1"/>
    <col min="10505" max="10752" width="9.109375" style="97"/>
    <col min="10753" max="10753" width="10.5546875" style="97" customWidth="1"/>
    <col min="10754" max="10754" width="28.5546875" style="97" customWidth="1"/>
    <col min="10755" max="10755" width="11.109375" style="97" customWidth="1"/>
    <col min="10756" max="10756" width="27.109375" style="97" customWidth="1"/>
    <col min="10757" max="10757" width="29.44140625" style="97" bestFit="1" customWidth="1"/>
    <col min="10758" max="10758" width="17" style="97" customWidth="1"/>
    <col min="10759" max="10759" width="10.44140625" style="97" bestFit="1" customWidth="1"/>
    <col min="10760" max="10760" width="20.44140625" style="97" customWidth="1"/>
    <col min="10761" max="11008" width="9.109375" style="97"/>
    <col min="11009" max="11009" width="10.5546875" style="97" customWidth="1"/>
    <col min="11010" max="11010" width="28.5546875" style="97" customWidth="1"/>
    <col min="11011" max="11011" width="11.109375" style="97" customWidth="1"/>
    <col min="11012" max="11012" width="27.109375" style="97" customWidth="1"/>
    <col min="11013" max="11013" width="29.44140625" style="97" bestFit="1" customWidth="1"/>
    <col min="11014" max="11014" width="17" style="97" customWidth="1"/>
    <col min="11015" max="11015" width="10.44140625" style="97" bestFit="1" customWidth="1"/>
    <col min="11016" max="11016" width="20.44140625" style="97" customWidth="1"/>
    <col min="11017" max="11264" width="9.109375" style="97"/>
    <col min="11265" max="11265" width="10.5546875" style="97" customWidth="1"/>
    <col min="11266" max="11266" width="28.5546875" style="97" customWidth="1"/>
    <col min="11267" max="11267" width="11.109375" style="97" customWidth="1"/>
    <col min="11268" max="11268" width="27.109375" style="97" customWidth="1"/>
    <col min="11269" max="11269" width="29.44140625" style="97" bestFit="1" customWidth="1"/>
    <col min="11270" max="11270" width="17" style="97" customWidth="1"/>
    <col min="11271" max="11271" width="10.44140625" style="97" bestFit="1" customWidth="1"/>
    <col min="11272" max="11272" width="20.44140625" style="97" customWidth="1"/>
    <col min="11273" max="11520" width="9.109375" style="97"/>
    <col min="11521" max="11521" width="10.5546875" style="97" customWidth="1"/>
    <col min="11522" max="11522" width="28.5546875" style="97" customWidth="1"/>
    <col min="11523" max="11523" width="11.109375" style="97" customWidth="1"/>
    <col min="11524" max="11524" width="27.109375" style="97" customWidth="1"/>
    <col min="11525" max="11525" width="29.44140625" style="97" bestFit="1" customWidth="1"/>
    <col min="11526" max="11526" width="17" style="97" customWidth="1"/>
    <col min="11527" max="11527" width="10.44140625" style="97" bestFit="1" customWidth="1"/>
    <col min="11528" max="11528" width="20.44140625" style="97" customWidth="1"/>
    <col min="11529" max="11776" width="9.109375" style="97"/>
    <col min="11777" max="11777" width="10.5546875" style="97" customWidth="1"/>
    <col min="11778" max="11778" width="28.5546875" style="97" customWidth="1"/>
    <col min="11779" max="11779" width="11.109375" style="97" customWidth="1"/>
    <col min="11780" max="11780" width="27.109375" style="97" customWidth="1"/>
    <col min="11781" max="11781" width="29.44140625" style="97" bestFit="1" customWidth="1"/>
    <col min="11782" max="11782" width="17" style="97" customWidth="1"/>
    <col min="11783" max="11783" width="10.44140625" style="97" bestFit="1" customWidth="1"/>
    <col min="11784" max="11784" width="20.44140625" style="97" customWidth="1"/>
    <col min="11785" max="12032" width="9.109375" style="97"/>
    <col min="12033" max="12033" width="10.5546875" style="97" customWidth="1"/>
    <col min="12034" max="12034" width="28.5546875" style="97" customWidth="1"/>
    <col min="12035" max="12035" width="11.109375" style="97" customWidth="1"/>
    <col min="12036" max="12036" width="27.109375" style="97" customWidth="1"/>
    <col min="12037" max="12037" width="29.44140625" style="97" bestFit="1" customWidth="1"/>
    <col min="12038" max="12038" width="17" style="97" customWidth="1"/>
    <col min="12039" max="12039" width="10.44140625" style="97" bestFit="1" customWidth="1"/>
    <col min="12040" max="12040" width="20.44140625" style="97" customWidth="1"/>
    <col min="12041" max="12288" width="9.109375" style="97"/>
    <col min="12289" max="12289" width="10.5546875" style="97" customWidth="1"/>
    <col min="12290" max="12290" width="28.5546875" style="97" customWidth="1"/>
    <col min="12291" max="12291" width="11.109375" style="97" customWidth="1"/>
    <col min="12292" max="12292" width="27.109375" style="97" customWidth="1"/>
    <col min="12293" max="12293" width="29.44140625" style="97" bestFit="1" customWidth="1"/>
    <col min="12294" max="12294" width="17" style="97" customWidth="1"/>
    <col min="12295" max="12295" width="10.44140625" style="97" bestFit="1" customWidth="1"/>
    <col min="12296" max="12296" width="20.44140625" style="97" customWidth="1"/>
    <col min="12297" max="12544" width="9.109375" style="97"/>
    <col min="12545" max="12545" width="10.5546875" style="97" customWidth="1"/>
    <col min="12546" max="12546" width="28.5546875" style="97" customWidth="1"/>
    <col min="12547" max="12547" width="11.109375" style="97" customWidth="1"/>
    <col min="12548" max="12548" width="27.109375" style="97" customWidth="1"/>
    <col min="12549" max="12549" width="29.44140625" style="97" bestFit="1" customWidth="1"/>
    <col min="12550" max="12550" width="17" style="97" customWidth="1"/>
    <col min="12551" max="12551" width="10.44140625" style="97" bestFit="1" customWidth="1"/>
    <col min="12552" max="12552" width="20.44140625" style="97" customWidth="1"/>
    <col min="12553" max="12800" width="9.109375" style="97"/>
    <col min="12801" max="12801" width="10.5546875" style="97" customWidth="1"/>
    <col min="12802" max="12802" width="28.5546875" style="97" customWidth="1"/>
    <col min="12803" max="12803" width="11.109375" style="97" customWidth="1"/>
    <col min="12804" max="12804" width="27.109375" style="97" customWidth="1"/>
    <col min="12805" max="12805" width="29.44140625" style="97" bestFit="1" customWidth="1"/>
    <col min="12806" max="12806" width="17" style="97" customWidth="1"/>
    <col min="12807" max="12807" width="10.44140625" style="97" bestFit="1" customWidth="1"/>
    <col min="12808" max="12808" width="20.44140625" style="97" customWidth="1"/>
    <col min="12809" max="13056" width="9.109375" style="97"/>
    <col min="13057" max="13057" width="10.5546875" style="97" customWidth="1"/>
    <col min="13058" max="13058" width="28.5546875" style="97" customWidth="1"/>
    <col min="13059" max="13059" width="11.109375" style="97" customWidth="1"/>
    <col min="13060" max="13060" width="27.109375" style="97" customWidth="1"/>
    <col min="13061" max="13061" width="29.44140625" style="97" bestFit="1" customWidth="1"/>
    <col min="13062" max="13062" width="17" style="97" customWidth="1"/>
    <col min="13063" max="13063" width="10.44140625" style="97" bestFit="1" customWidth="1"/>
    <col min="13064" max="13064" width="20.44140625" style="97" customWidth="1"/>
    <col min="13065" max="13312" width="9.109375" style="97"/>
    <col min="13313" max="13313" width="10.5546875" style="97" customWidth="1"/>
    <col min="13314" max="13314" width="28.5546875" style="97" customWidth="1"/>
    <col min="13315" max="13315" width="11.109375" style="97" customWidth="1"/>
    <col min="13316" max="13316" width="27.109375" style="97" customWidth="1"/>
    <col min="13317" max="13317" width="29.44140625" style="97" bestFit="1" customWidth="1"/>
    <col min="13318" max="13318" width="17" style="97" customWidth="1"/>
    <col min="13319" max="13319" width="10.44140625" style="97" bestFit="1" customWidth="1"/>
    <col min="13320" max="13320" width="20.44140625" style="97" customWidth="1"/>
    <col min="13321" max="13568" width="9.109375" style="97"/>
    <col min="13569" max="13569" width="10.5546875" style="97" customWidth="1"/>
    <col min="13570" max="13570" width="28.5546875" style="97" customWidth="1"/>
    <col min="13571" max="13571" width="11.109375" style="97" customWidth="1"/>
    <col min="13572" max="13572" width="27.109375" style="97" customWidth="1"/>
    <col min="13573" max="13573" width="29.44140625" style="97" bestFit="1" customWidth="1"/>
    <col min="13574" max="13574" width="17" style="97" customWidth="1"/>
    <col min="13575" max="13575" width="10.44140625" style="97" bestFit="1" customWidth="1"/>
    <col min="13576" max="13576" width="20.44140625" style="97" customWidth="1"/>
    <col min="13577" max="13824" width="9.109375" style="97"/>
    <col min="13825" max="13825" width="10.5546875" style="97" customWidth="1"/>
    <col min="13826" max="13826" width="28.5546875" style="97" customWidth="1"/>
    <col min="13827" max="13827" width="11.109375" style="97" customWidth="1"/>
    <col min="13828" max="13828" width="27.109375" style="97" customWidth="1"/>
    <col min="13829" max="13829" width="29.44140625" style="97" bestFit="1" customWidth="1"/>
    <col min="13830" max="13830" width="17" style="97" customWidth="1"/>
    <col min="13831" max="13831" width="10.44140625" style="97" bestFit="1" customWidth="1"/>
    <col min="13832" max="13832" width="20.44140625" style="97" customWidth="1"/>
    <col min="13833" max="14080" width="9.109375" style="97"/>
    <col min="14081" max="14081" width="10.5546875" style="97" customWidth="1"/>
    <col min="14082" max="14082" width="28.5546875" style="97" customWidth="1"/>
    <col min="14083" max="14083" width="11.109375" style="97" customWidth="1"/>
    <col min="14084" max="14084" width="27.109375" style="97" customWidth="1"/>
    <col min="14085" max="14085" width="29.44140625" style="97" bestFit="1" customWidth="1"/>
    <col min="14086" max="14086" width="17" style="97" customWidth="1"/>
    <col min="14087" max="14087" width="10.44140625" style="97" bestFit="1" customWidth="1"/>
    <col min="14088" max="14088" width="20.44140625" style="97" customWidth="1"/>
    <col min="14089" max="14336" width="9.109375" style="97"/>
    <col min="14337" max="14337" width="10.5546875" style="97" customWidth="1"/>
    <col min="14338" max="14338" width="28.5546875" style="97" customWidth="1"/>
    <col min="14339" max="14339" width="11.109375" style="97" customWidth="1"/>
    <col min="14340" max="14340" width="27.109375" style="97" customWidth="1"/>
    <col min="14341" max="14341" width="29.44140625" style="97" bestFit="1" customWidth="1"/>
    <col min="14342" max="14342" width="17" style="97" customWidth="1"/>
    <col min="14343" max="14343" width="10.44140625" style="97" bestFit="1" customWidth="1"/>
    <col min="14344" max="14344" width="20.44140625" style="97" customWidth="1"/>
    <col min="14345" max="14592" width="9.109375" style="97"/>
    <col min="14593" max="14593" width="10.5546875" style="97" customWidth="1"/>
    <col min="14594" max="14594" width="28.5546875" style="97" customWidth="1"/>
    <col min="14595" max="14595" width="11.109375" style="97" customWidth="1"/>
    <col min="14596" max="14596" width="27.109375" style="97" customWidth="1"/>
    <col min="14597" max="14597" width="29.44140625" style="97" bestFit="1" customWidth="1"/>
    <col min="14598" max="14598" width="17" style="97" customWidth="1"/>
    <col min="14599" max="14599" width="10.44140625" style="97" bestFit="1" customWidth="1"/>
    <col min="14600" max="14600" width="20.44140625" style="97" customWidth="1"/>
    <col min="14601" max="14848" width="9.109375" style="97"/>
    <col min="14849" max="14849" width="10.5546875" style="97" customWidth="1"/>
    <col min="14850" max="14850" width="28.5546875" style="97" customWidth="1"/>
    <col min="14851" max="14851" width="11.109375" style="97" customWidth="1"/>
    <col min="14852" max="14852" width="27.109375" style="97" customWidth="1"/>
    <col min="14853" max="14853" width="29.44140625" style="97" bestFit="1" customWidth="1"/>
    <col min="14854" max="14854" width="17" style="97" customWidth="1"/>
    <col min="14855" max="14855" width="10.44140625" style="97" bestFit="1" customWidth="1"/>
    <col min="14856" max="14856" width="20.44140625" style="97" customWidth="1"/>
    <col min="14857" max="15104" width="9.109375" style="97"/>
    <col min="15105" max="15105" width="10.5546875" style="97" customWidth="1"/>
    <col min="15106" max="15106" width="28.5546875" style="97" customWidth="1"/>
    <col min="15107" max="15107" width="11.109375" style="97" customWidth="1"/>
    <col min="15108" max="15108" width="27.109375" style="97" customWidth="1"/>
    <col min="15109" max="15109" width="29.44140625" style="97" bestFit="1" customWidth="1"/>
    <col min="15110" max="15110" width="17" style="97" customWidth="1"/>
    <col min="15111" max="15111" width="10.44140625" style="97" bestFit="1" customWidth="1"/>
    <col min="15112" max="15112" width="20.44140625" style="97" customWidth="1"/>
    <col min="15113" max="15360" width="9.109375" style="97"/>
    <col min="15361" max="15361" width="10.5546875" style="97" customWidth="1"/>
    <col min="15362" max="15362" width="28.5546875" style="97" customWidth="1"/>
    <col min="15363" max="15363" width="11.109375" style="97" customWidth="1"/>
    <col min="15364" max="15364" width="27.109375" style="97" customWidth="1"/>
    <col min="15365" max="15365" width="29.44140625" style="97" bestFit="1" customWidth="1"/>
    <col min="15366" max="15366" width="17" style="97" customWidth="1"/>
    <col min="15367" max="15367" width="10.44140625" style="97" bestFit="1" customWidth="1"/>
    <col min="15368" max="15368" width="20.44140625" style="97" customWidth="1"/>
    <col min="15369" max="15616" width="9.109375" style="97"/>
    <col min="15617" max="15617" width="10.5546875" style="97" customWidth="1"/>
    <col min="15618" max="15618" width="28.5546875" style="97" customWidth="1"/>
    <col min="15619" max="15619" width="11.109375" style="97" customWidth="1"/>
    <col min="15620" max="15620" width="27.109375" style="97" customWidth="1"/>
    <col min="15621" max="15621" width="29.44140625" style="97" bestFit="1" customWidth="1"/>
    <col min="15622" max="15622" width="17" style="97" customWidth="1"/>
    <col min="15623" max="15623" width="10.44140625" style="97" bestFit="1" customWidth="1"/>
    <col min="15624" max="15624" width="20.44140625" style="97" customWidth="1"/>
    <col min="15625" max="15872" width="9.109375" style="97"/>
    <col min="15873" max="15873" width="10.5546875" style="97" customWidth="1"/>
    <col min="15874" max="15874" width="28.5546875" style="97" customWidth="1"/>
    <col min="15875" max="15875" width="11.109375" style="97" customWidth="1"/>
    <col min="15876" max="15876" width="27.109375" style="97" customWidth="1"/>
    <col min="15877" max="15877" width="29.44140625" style="97" bestFit="1" customWidth="1"/>
    <col min="15878" max="15878" width="17" style="97" customWidth="1"/>
    <col min="15879" max="15879" width="10.44140625" style="97" bestFit="1" customWidth="1"/>
    <col min="15880" max="15880" width="20.44140625" style="97" customWidth="1"/>
    <col min="15881" max="16128" width="9.109375" style="97"/>
    <col min="16129" max="16129" width="10.5546875" style="97" customWidth="1"/>
    <col min="16130" max="16130" width="28.5546875" style="97" customWidth="1"/>
    <col min="16131" max="16131" width="11.109375" style="97" customWidth="1"/>
    <col min="16132" max="16132" width="27.109375" style="97" customWidth="1"/>
    <col min="16133" max="16133" width="29.44140625" style="97" bestFit="1" customWidth="1"/>
    <col min="16134" max="16134" width="17" style="97" customWidth="1"/>
    <col min="16135" max="16135" width="10.44140625" style="97" bestFit="1" customWidth="1"/>
    <col min="16136" max="16136" width="20.44140625" style="97" customWidth="1"/>
    <col min="16137" max="16384" width="9.109375" style="97"/>
  </cols>
  <sheetData>
    <row r="1" spans="1:9" ht="31.5" customHeight="1">
      <c r="A1" s="245"/>
      <c r="B1" s="246"/>
      <c r="C1" s="247"/>
      <c r="D1" s="254" t="s">
        <v>280</v>
      </c>
      <c r="E1" s="255"/>
      <c r="F1" s="256"/>
      <c r="G1" s="257" t="s">
        <v>174</v>
      </c>
      <c r="H1" s="258"/>
    </row>
    <row r="2" spans="1:9" ht="15" customHeight="1">
      <c r="A2" s="248"/>
      <c r="B2" s="249"/>
      <c r="C2" s="250"/>
      <c r="D2" s="263" t="s">
        <v>282</v>
      </c>
      <c r="E2" s="264"/>
      <c r="F2" s="265"/>
      <c r="G2" s="259"/>
      <c r="H2" s="260"/>
    </row>
    <row r="3" spans="1:9" ht="122.25" customHeight="1">
      <c r="A3" s="251"/>
      <c r="B3" s="252"/>
      <c r="C3" s="253"/>
      <c r="D3" s="266"/>
      <c r="E3" s="267"/>
      <c r="F3" s="268"/>
      <c r="G3" s="261"/>
      <c r="H3" s="262"/>
    </row>
    <row r="4" spans="1:9" ht="14.4" customHeight="1">
      <c r="A4" s="98"/>
      <c r="B4" s="99"/>
      <c r="C4" s="99"/>
      <c r="D4" s="99"/>
      <c r="E4" s="99"/>
      <c r="F4" s="100"/>
      <c r="G4" s="99"/>
      <c r="H4" s="101"/>
    </row>
    <row r="5" spans="1:9" ht="29.25" customHeight="1">
      <c r="A5" s="85" t="s">
        <v>76</v>
      </c>
      <c r="B5" s="244" t="s">
        <v>282</v>
      </c>
      <c r="C5" s="244"/>
      <c r="D5" s="244"/>
      <c r="E5" s="244"/>
      <c r="F5" s="149"/>
      <c r="G5" s="149" t="s">
        <v>175</v>
      </c>
      <c r="H5" s="151">
        <f>'LEIS SOCIAIS'!C48</f>
        <v>0</v>
      </c>
    </row>
    <row r="6" spans="1:9" ht="18" customHeight="1">
      <c r="A6" s="85" t="s">
        <v>176</v>
      </c>
      <c r="B6" s="244" t="s">
        <v>293</v>
      </c>
      <c r="C6" s="244"/>
      <c r="D6" s="244"/>
      <c r="E6" s="86"/>
      <c r="F6" s="149"/>
      <c r="G6" s="149" t="s">
        <v>177</v>
      </c>
      <c r="H6" s="151">
        <f>'LEIS SOCIAIS'!D48</f>
        <v>0</v>
      </c>
      <c r="I6" s="102" t="s">
        <v>178</v>
      </c>
    </row>
    <row r="7" spans="1:9" ht="18" customHeight="1">
      <c r="A7" s="85" t="s">
        <v>79</v>
      </c>
      <c r="B7" s="244" t="s">
        <v>283</v>
      </c>
      <c r="C7" s="244"/>
      <c r="D7" s="244"/>
      <c r="E7" s="244"/>
      <c r="F7" s="150"/>
      <c r="G7" s="150" t="s">
        <v>179</v>
      </c>
      <c r="H7" s="151">
        <f>D27</f>
        <v>0</v>
      </c>
    </row>
    <row r="8" spans="1:9" ht="18" customHeight="1">
      <c r="A8" s="85"/>
      <c r="B8" s="87"/>
      <c r="C8" s="87"/>
      <c r="D8" s="87"/>
      <c r="E8" s="86"/>
      <c r="F8" s="88"/>
      <c r="G8" s="88"/>
      <c r="H8" s="89"/>
    </row>
    <row r="9" spans="1:9" ht="14.4" customHeight="1">
      <c r="A9" s="276" t="s">
        <v>180</v>
      </c>
      <c r="B9" s="277"/>
      <c r="C9" s="277"/>
      <c r="D9" s="277"/>
      <c r="E9" s="277"/>
      <c r="F9" s="277"/>
      <c r="G9" s="277"/>
      <c r="H9" s="278"/>
    </row>
    <row r="10" spans="1:9" ht="14.4" customHeight="1">
      <c r="A10" s="279" t="s">
        <v>294</v>
      </c>
      <c r="B10" s="280"/>
      <c r="C10" s="280"/>
      <c r="D10" s="280"/>
      <c r="E10" s="280"/>
      <c r="F10" s="280"/>
      <c r="G10" s="280"/>
      <c r="H10" s="281"/>
    </row>
    <row r="11" spans="1:9" ht="15" customHeight="1">
      <c r="A11" s="271" t="s">
        <v>181</v>
      </c>
      <c r="B11" s="272"/>
      <c r="C11" s="272"/>
      <c r="D11" s="272"/>
      <c r="E11" s="272"/>
      <c r="F11" s="272"/>
      <c r="G11" s="272"/>
      <c r="H11" s="273"/>
    </row>
    <row r="12" spans="1:9">
      <c r="A12" s="105"/>
      <c r="B12" s="106"/>
      <c r="C12" s="106"/>
      <c r="D12" s="106"/>
      <c r="E12" s="106"/>
      <c r="F12" s="106"/>
      <c r="G12" s="106"/>
      <c r="H12" s="107"/>
    </row>
    <row r="13" spans="1:9">
      <c r="A13" s="108"/>
      <c r="H13" s="109"/>
    </row>
    <row r="14" spans="1:9">
      <c r="A14" s="108"/>
      <c r="H14" s="109"/>
    </row>
    <row r="15" spans="1:9">
      <c r="A15" s="53" t="s">
        <v>2</v>
      </c>
      <c r="B15" s="54" t="s">
        <v>3</v>
      </c>
      <c r="C15" s="54" t="s">
        <v>182</v>
      </c>
      <c r="D15" s="104" t="s">
        <v>4</v>
      </c>
      <c r="H15" s="109"/>
    </row>
    <row r="16" spans="1:9">
      <c r="A16" s="103">
        <v>1</v>
      </c>
      <c r="B16" s="97" t="s">
        <v>183</v>
      </c>
      <c r="C16" s="54" t="s">
        <v>184</v>
      </c>
      <c r="D16" s="55"/>
      <c r="E16" s="110"/>
      <c r="H16" s="109"/>
    </row>
    <row r="17" spans="1:8">
      <c r="A17" s="103">
        <v>2</v>
      </c>
      <c r="B17" s="97" t="s">
        <v>185</v>
      </c>
      <c r="C17" s="54" t="s">
        <v>186</v>
      </c>
      <c r="D17" s="56"/>
      <c r="H17" s="109"/>
    </row>
    <row r="18" spans="1:8" ht="18">
      <c r="A18" s="103">
        <v>3</v>
      </c>
      <c r="B18" s="97" t="s">
        <v>187</v>
      </c>
      <c r="C18" s="54" t="s">
        <v>188</v>
      </c>
      <c r="D18" s="56"/>
      <c r="H18" s="57"/>
    </row>
    <row r="19" spans="1:8">
      <c r="A19" s="103">
        <v>4</v>
      </c>
      <c r="B19" s="97" t="s">
        <v>189</v>
      </c>
      <c r="C19" s="54" t="s">
        <v>190</v>
      </c>
      <c r="D19" s="56"/>
      <c r="H19" s="109"/>
    </row>
    <row r="20" spans="1:8">
      <c r="A20" s="103">
        <v>5</v>
      </c>
      <c r="B20" s="97" t="s">
        <v>191</v>
      </c>
      <c r="C20" s="54" t="s">
        <v>192</v>
      </c>
      <c r="D20" s="56"/>
      <c r="H20" s="109"/>
    </row>
    <row r="21" spans="1:8">
      <c r="A21" s="103">
        <v>6</v>
      </c>
      <c r="B21" s="97" t="s">
        <v>193</v>
      </c>
      <c r="C21" s="54" t="s">
        <v>52</v>
      </c>
      <c r="D21" s="56"/>
      <c r="H21" s="109"/>
    </row>
    <row r="22" spans="1:8">
      <c r="A22" s="103">
        <v>7</v>
      </c>
      <c r="B22" s="97" t="s">
        <v>194</v>
      </c>
      <c r="C22" s="54" t="s">
        <v>195</v>
      </c>
      <c r="D22" s="55">
        <f>D23+D24+D25+D26</f>
        <v>0</v>
      </c>
      <c r="H22" s="109"/>
    </row>
    <row r="23" spans="1:8">
      <c r="A23" s="103" t="s">
        <v>19</v>
      </c>
      <c r="B23" s="111" t="s">
        <v>196</v>
      </c>
      <c r="C23" s="54"/>
      <c r="D23" s="58"/>
      <c r="H23" s="109"/>
    </row>
    <row r="24" spans="1:8">
      <c r="A24" s="103" t="s">
        <v>20</v>
      </c>
      <c r="B24" s="97" t="s">
        <v>197</v>
      </c>
      <c r="C24" s="54"/>
      <c r="D24" s="59"/>
      <c r="H24" s="109"/>
    </row>
    <row r="25" spans="1:8">
      <c r="A25" s="112" t="s">
        <v>198</v>
      </c>
      <c r="B25" s="97" t="s">
        <v>199</v>
      </c>
      <c r="C25" s="54"/>
      <c r="D25" s="59"/>
      <c r="H25" s="109"/>
    </row>
    <row r="26" spans="1:8">
      <c r="A26" s="112"/>
      <c r="C26" s="54"/>
      <c r="D26" s="59"/>
      <c r="H26" s="109"/>
    </row>
    <row r="27" spans="1:8" ht="15.6">
      <c r="A27" s="274" t="s">
        <v>200</v>
      </c>
      <c r="B27" s="275"/>
      <c r="C27" s="275"/>
      <c r="D27" s="60">
        <f>((((1+(D16+D17+D18+D19))*(1+D20)*(1+D21))/(1-D22))-1)</f>
        <v>0</v>
      </c>
      <c r="E27" s="113"/>
      <c r="H27" s="109"/>
    </row>
    <row r="28" spans="1:8">
      <c r="A28" s="108"/>
      <c r="D28" s="59"/>
      <c r="H28" s="109"/>
    </row>
    <row r="29" spans="1:8" ht="15.6">
      <c r="A29" s="269"/>
      <c r="B29" s="270"/>
      <c r="C29" s="270"/>
      <c r="D29" s="79"/>
      <c r="H29" s="109"/>
    </row>
    <row r="30" spans="1:8">
      <c r="A30" s="108"/>
      <c r="H30" s="109"/>
    </row>
    <row r="31" spans="1:8" ht="15" thickBot="1">
      <c r="A31" s="114"/>
      <c r="B31" s="115"/>
      <c r="C31" s="115"/>
      <c r="D31" s="115"/>
      <c r="E31" s="115"/>
      <c r="F31" s="115"/>
      <c r="G31" s="115"/>
      <c r="H31" s="116"/>
    </row>
    <row r="32" spans="1:8" ht="16.5" customHeight="1"/>
    <row r="33" spans="1:3" ht="18" customHeight="1">
      <c r="C33" s="61"/>
    </row>
    <row r="35" spans="1:3" ht="25.5" customHeight="1"/>
    <row r="36" spans="1:3" ht="15" customHeight="1">
      <c r="C36" s="62"/>
    </row>
    <row r="37" spans="1:3" ht="15" customHeight="1">
      <c r="A37" s="117"/>
      <c r="B37" s="63"/>
    </row>
    <row r="38" spans="1:3">
      <c r="A38" s="118"/>
      <c r="B38" s="63"/>
    </row>
  </sheetData>
  <mergeCells count="12">
    <mergeCell ref="A29:C29"/>
    <mergeCell ref="A11:H11"/>
    <mergeCell ref="A27:C27"/>
    <mergeCell ref="B6:D6"/>
    <mergeCell ref="A9:H9"/>
    <mergeCell ref="A10:H10"/>
    <mergeCell ref="B7:E7"/>
    <mergeCell ref="B5:E5"/>
    <mergeCell ref="A1:C3"/>
    <mergeCell ref="D1:F1"/>
    <mergeCell ref="G1:H3"/>
    <mergeCell ref="D2:F3"/>
  </mergeCells>
  <pageMargins left="0.51181102362204722" right="0.51181102362204722" top="1.43" bottom="0.78740157480314965" header="0.31496062992125984" footer="0.31496062992125984"/>
  <pageSetup paperSize="9"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572BF-056D-4254-9DD9-2CAE15A4AEFC}">
  <sheetPr>
    <pageSetUpPr fitToPage="1"/>
  </sheetPr>
  <dimension ref="A1:I38"/>
  <sheetViews>
    <sheetView view="pageBreakPreview" topLeftCell="A4" zoomScaleNormal="100" zoomScaleSheetLayoutView="100" workbookViewId="0">
      <selection activeCell="D27" sqref="D27"/>
    </sheetView>
  </sheetViews>
  <sheetFormatPr defaultRowHeight="14.4"/>
  <cols>
    <col min="1" max="1" width="10.5546875" style="97" customWidth="1"/>
    <col min="2" max="2" width="28.5546875" style="97" customWidth="1"/>
    <col min="3" max="3" width="6.33203125" style="97" customWidth="1"/>
    <col min="4" max="4" width="27.109375" style="97" customWidth="1"/>
    <col min="5" max="5" width="29.44140625" style="97" bestFit="1" customWidth="1"/>
    <col min="6" max="6" width="33.109375" style="97" customWidth="1"/>
    <col min="7" max="7" width="10.44140625" style="97" bestFit="1" customWidth="1"/>
    <col min="8" max="8" width="20.44140625" style="97" customWidth="1"/>
    <col min="9" max="256" width="8.88671875" style="97"/>
    <col min="257" max="257" width="10.5546875" style="97" customWidth="1"/>
    <col min="258" max="258" width="28.5546875" style="97" customWidth="1"/>
    <col min="259" max="259" width="11.109375" style="97" customWidth="1"/>
    <col min="260" max="260" width="27.109375" style="97" customWidth="1"/>
    <col min="261" max="261" width="29.44140625" style="97" bestFit="1" customWidth="1"/>
    <col min="262" max="262" width="17" style="97" customWidth="1"/>
    <col min="263" max="263" width="10.44140625" style="97" bestFit="1" customWidth="1"/>
    <col min="264" max="264" width="20.44140625" style="97" customWidth="1"/>
    <col min="265" max="512" width="8.88671875" style="97"/>
    <col min="513" max="513" width="10.5546875" style="97" customWidth="1"/>
    <col min="514" max="514" width="28.5546875" style="97" customWidth="1"/>
    <col min="515" max="515" width="11.109375" style="97" customWidth="1"/>
    <col min="516" max="516" width="27.109375" style="97" customWidth="1"/>
    <col min="517" max="517" width="29.44140625" style="97" bestFit="1" customWidth="1"/>
    <col min="518" max="518" width="17" style="97" customWidth="1"/>
    <col min="519" max="519" width="10.44140625" style="97" bestFit="1" customWidth="1"/>
    <col min="520" max="520" width="20.44140625" style="97" customWidth="1"/>
    <col min="521" max="768" width="8.88671875" style="97"/>
    <col min="769" max="769" width="10.5546875" style="97" customWidth="1"/>
    <col min="770" max="770" width="28.5546875" style="97" customWidth="1"/>
    <col min="771" max="771" width="11.109375" style="97" customWidth="1"/>
    <col min="772" max="772" width="27.109375" style="97" customWidth="1"/>
    <col min="773" max="773" width="29.44140625" style="97" bestFit="1" customWidth="1"/>
    <col min="774" max="774" width="17" style="97" customWidth="1"/>
    <col min="775" max="775" width="10.44140625" style="97" bestFit="1" customWidth="1"/>
    <col min="776" max="776" width="20.44140625" style="97" customWidth="1"/>
    <col min="777" max="1024" width="8.88671875" style="97"/>
    <col min="1025" max="1025" width="10.5546875" style="97" customWidth="1"/>
    <col min="1026" max="1026" width="28.5546875" style="97" customWidth="1"/>
    <col min="1027" max="1027" width="11.109375" style="97" customWidth="1"/>
    <col min="1028" max="1028" width="27.109375" style="97" customWidth="1"/>
    <col min="1029" max="1029" width="29.44140625" style="97" bestFit="1" customWidth="1"/>
    <col min="1030" max="1030" width="17" style="97" customWidth="1"/>
    <col min="1031" max="1031" width="10.44140625" style="97" bestFit="1" customWidth="1"/>
    <col min="1032" max="1032" width="20.44140625" style="97" customWidth="1"/>
    <col min="1033" max="1280" width="8.88671875" style="97"/>
    <col min="1281" max="1281" width="10.5546875" style="97" customWidth="1"/>
    <col min="1282" max="1282" width="28.5546875" style="97" customWidth="1"/>
    <col min="1283" max="1283" width="11.109375" style="97" customWidth="1"/>
    <col min="1284" max="1284" width="27.109375" style="97" customWidth="1"/>
    <col min="1285" max="1285" width="29.44140625" style="97" bestFit="1" customWidth="1"/>
    <col min="1286" max="1286" width="17" style="97" customWidth="1"/>
    <col min="1287" max="1287" width="10.44140625" style="97" bestFit="1" customWidth="1"/>
    <col min="1288" max="1288" width="20.44140625" style="97" customWidth="1"/>
    <col min="1289" max="1536" width="8.88671875" style="97"/>
    <col min="1537" max="1537" width="10.5546875" style="97" customWidth="1"/>
    <col min="1538" max="1538" width="28.5546875" style="97" customWidth="1"/>
    <col min="1539" max="1539" width="11.109375" style="97" customWidth="1"/>
    <col min="1540" max="1540" width="27.109375" style="97" customWidth="1"/>
    <col min="1541" max="1541" width="29.44140625" style="97" bestFit="1" customWidth="1"/>
    <col min="1542" max="1542" width="17" style="97" customWidth="1"/>
    <col min="1543" max="1543" width="10.44140625" style="97" bestFit="1" customWidth="1"/>
    <col min="1544" max="1544" width="20.44140625" style="97" customWidth="1"/>
    <col min="1545" max="1792" width="8.88671875" style="97"/>
    <col min="1793" max="1793" width="10.5546875" style="97" customWidth="1"/>
    <col min="1794" max="1794" width="28.5546875" style="97" customWidth="1"/>
    <col min="1795" max="1795" width="11.109375" style="97" customWidth="1"/>
    <col min="1796" max="1796" width="27.109375" style="97" customWidth="1"/>
    <col min="1797" max="1797" width="29.44140625" style="97" bestFit="1" customWidth="1"/>
    <col min="1798" max="1798" width="17" style="97" customWidth="1"/>
    <col min="1799" max="1799" width="10.44140625" style="97" bestFit="1" customWidth="1"/>
    <col min="1800" max="1800" width="20.44140625" style="97" customWidth="1"/>
    <col min="1801" max="2048" width="8.88671875" style="97"/>
    <col min="2049" max="2049" width="10.5546875" style="97" customWidth="1"/>
    <col min="2050" max="2050" width="28.5546875" style="97" customWidth="1"/>
    <col min="2051" max="2051" width="11.109375" style="97" customWidth="1"/>
    <col min="2052" max="2052" width="27.109375" style="97" customWidth="1"/>
    <col min="2053" max="2053" width="29.44140625" style="97" bestFit="1" customWidth="1"/>
    <col min="2054" max="2054" width="17" style="97" customWidth="1"/>
    <col min="2055" max="2055" width="10.44140625" style="97" bestFit="1" customWidth="1"/>
    <col min="2056" max="2056" width="20.44140625" style="97" customWidth="1"/>
    <col min="2057" max="2304" width="8.88671875" style="97"/>
    <col min="2305" max="2305" width="10.5546875" style="97" customWidth="1"/>
    <col min="2306" max="2306" width="28.5546875" style="97" customWidth="1"/>
    <col min="2307" max="2307" width="11.109375" style="97" customWidth="1"/>
    <col min="2308" max="2308" width="27.109375" style="97" customWidth="1"/>
    <col min="2309" max="2309" width="29.44140625" style="97" bestFit="1" customWidth="1"/>
    <col min="2310" max="2310" width="17" style="97" customWidth="1"/>
    <col min="2311" max="2311" width="10.44140625" style="97" bestFit="1" customWidth="1"/>
    <col min="2312" max="2312" width="20.44140625" style="97" customWidth="1"/>
    <col min="2313" max="2560" width="8.88671875" style="97"/>
    <col min="2561" max="2561" width="10.5546875" style="97" customWidth="1"/>
    <col min="2562" max="2562" width="28.5546875" style="97" customWidth="1"/>
    <col min="2563" max="2563" width="11.109375" style="97" customWidth="1"/>
    <col min="2564" max="2564" width="27.109375" style="97" customWidth="1"/>
    <col min="2565" max="2565" width="29.44140625" style="97" bestFit="1" customWidth="1"/>
    <col min="2566" max="2566" width="17" style="97" customWidth="1"/>
    <col min="2567" max="2567" width="10.44140625" style="97" bestFit="1" customWidth="1"/>
    <col min="2568" max="2568" width="20.44140625" style="97" customWidth="1"/>
    <col min="2569" max="2816" width="8.88671875" style="97"/>
    <col min="2817" max="2817" width="10.5546875" style="97" customWidth="1"/>
    <col min="2818" max="2818" width="28.5546875" style="97" customWidth="1"/>
    <col min="2819" max="2819" width="11.109375" style="97" customWidth="1"/>
    <col min="2820" max="2820" width="27.109375" style="97" customWidth="1"/>
    <col min="2821" max="2821" width="29.44140625" style="97" bestFit="1" customWidth="1"/>
    <col min="2822" max="2822" width="17" style="97" customWidth="1"/>
    <col min="2823" max="2823" width="10.44140625" style="97" bestFit="1" customWidth="1"/>
    <col min="2824" max="2824" width="20.44140625" style="97" customWidth="1"/>
    <col min="2825" max="3072" width="8.88671875" style="97"/>
    <col min="3073" max="3073" width="10.5546875" style="97" customWidth="1"/>
    <col min="3074" max="3074" width="28.5546875" style="97" customWidth="1"/>
    <col min="3075" max="3075" width="11.109375" style="97" customWidth="1"/>
    <col min="3076" max="3076" width="27.109375" style="97" customWidth="1"/>
    <col min="3077" max="3077" width="29.44140625" style="97" bestFit="1" customWidth="1"/>
    <col min="3078" max="3078" width="17" style="97" customWidth="1"/>
    <col min="3079" max="3079" width="10.44140625" style="97" bestFit="1" customWidth="1"/>
    <col min="3080" max="3080" width="20.44140625" style="97" customWidth="1"/>
    <col min="3081" max="3328" width="8.88671875" style="97"/>
    <col min="3329" max="3329" width="10.5546875" style="97" customWidth="1"/>
    <col min="3330" max="3330" width="28.5546875" style="97" customWidth="1"/>
    <col min="3331" max="3331" width="11.109375" style="97" customWidth="1"/>
    <col min="3332" max="3332" width="27.109375" style="97" customWidth="1"/>
    <col min="3333" max="3333" width="29.44140625" style="97" bestFit="1" customWidth="1"/>
    <col min="3334" max="3334" width="17" style="97" customWidth="1"/>
    <col min="3335" max="3335" width="10.44140625" style="97" bestFit="1" customWidth="1"/>
    <col min="3336" max="3336" width="20.44140625" style="97" customWidth="1"/>
    <col min="3337" max="3584" width="8.88671875" style="97"/>
    <col min="3585" max="3585" width="10.5546875" style="97" customWidth="1"/>
    <col min="3586" max="3586" width="28.5546875" style="97" customWidth="1"/>
    <col min="3587" max="3587" width="11.109375" style="97" customWidth="1"/>
    <col min="3588" max="3588" width="27.109375" style="97" customWidth="1"/>
    <col min="3589" max="3589" width="29.44140625" style="97" bestFit="1" customWidth="1"/>
    <col min="3590" max="3590" width="17" style="97" customWidth="1"/>
    <col min="3591" max="3591" width="10.44140625" style="97" bestFit="1" customWidth="1"/>
    <col min="3592" max="3592" width="20.44140625" style="97" customWidth="1"/>
    <col min="3593" max="3840" width="8.88671875" style="97"/>
    <col min="3841" max="3841" width="10.5546875" style="97" customWidth="1"/>
    <col min="3842" max="3842" width="28.5546875" style="97" customWidth="1"/>
    <col min="3843" max="3843" width="11.109375" style="97" customWidth="1"/>
    <col min="3844" max="3844" width="27.109375" style="97" customWidth="1"/>
    <col min="3845" max="3845" width="29.44140625" style="97" bestFit="1" customWidth="1"/>
    <col min="3846" max="3846" width="17" style="97" customWidth="1"/>
    <col min="3847" max="3847" width="10.44140625" style="97" bestFit="1" customWidth="1"/>
    <col min="3848" max="3848" width="20.44140625" style="97" customWidth="1"/>
    <col min="3849" max="4096" width="8.88671875" style="97"/>
    <col min="4097" max="4097" width="10.5546875" style="97" customWidth="1"/>
    <col min="4098" max="4098" width="28.5546875" style="97" customWidth="1"/>
    <col min="4099" max="4099" width="11.109375" style="97" customWidth="1"/>
    <col min="4100" max="4100" width="27.109375" style="97" customWidth="1"/>
    <col min="4101" max="4101" width="29.44140625" style="97" bestFit="1" customWidth="1"/>
    <col min="4102" max="4102" width="17" style="97" customWidth="1"/>
    <col min="4103" max="4103" width="10.44140625" style="97" bestFit="1" customWidth="1"/>
    <col min="4104" max="4104" width="20.44140625" style="97" customWidth="1"/>
    <col min="4105" max="4352" width="8.88671875" style="97"/>
    <col min="4353" max="4353" width="10.5546875" style="97" customWidth="1"/>
    <col min="4354" max="4354" width="28.5546875" style="97" customWidth="1"/>
    <col min="4355" max="4355" width="11.109375" style="97" customWidth="1"/>
    <col min="4356" max="4356" width="27.109375" style="97" customWidth="1"/>
    <col min="4357" max="4357" width="29.44140625" style="97" bestFit="1" customWidth="1"/>
    <col min="4358" max="4358" width="17" style="97" customWidth="1"/>
    <col min="4359" max="4359" width="10.44140625" style="97" bestFit="1" customWidth="1"/>
    <col min="4360" max="4360" width="20.44140625" style="97" customWidth="1"/>
    <col min="4361" max="4608" width="8.88671875" style="97"/>
    <col min="4609" max="4609" width="10.5546875" style="97" customWidth="1"/>
    <col min="4610" max="4610" width="28.5546875" style="97" customWidth="1"/>
    <col min="4611" max="4611" width="11.109375" style="97" customWidth="1"/>
    <col min="4612" max="4612" width="27.109375" style="97" customWidth="1"/>
    <col min="4613" max="4613" width="29.44140625" style="97" bestFit="1" customWidth="1"/>
    <col min="4614" max="4614" width="17" style="97" customWidth="1"/>
    <col min="4615" max="4615" width="10.44140625" style="97" bestFit="1" customWidth="1"/>
    <col min="4616" max="4616" width="20.44140625" style="97" customWidth="1"/>
    <col min="4617" max="4864" width="8.88671875" style="97"/>
    <col min="4865" max="4865" width="10.5546875" style="97" customWidth="1"/>
    <col min="4866" max="4866" width="28.5546875" style="97" customWidth="1"/>
    <col min="4867" max="4867" width="11.109375" style="97" customWidth="1"/>
    <col min="4868" max="4868" width="27.109375" style="97" customWidth="1"/>
    <col min="4869" max="4869" width="29.44140625" style="97" bestFit="1" customWidth="1"/>
    <col min="4870" max="4870" width="17" style="97" customWidth="1"/>
    <col min="4871" max="4871" width="10.44140625" style="97" bestFit="1" customWidth="1"/>
    <col min="4872" max="4872" width="20.44140625" style="97" customWidth="1"/>
    <col min="4873" max="5120" width="8.88671875" style="97"/>
    <col min="5121" max="5121" width="10.5546875" style="97" customWidth="1"/>
    <col min="5122" max="5122" width="28.5546875" style="97" customWidth="1"/>
    <col min="5123" max="5123" width="11.109375" style="97" customWidth="1"/>
    <col min="5124" max="5124" width="27.109375" style="97" customWidth="1"/>
    <col min="5125" max="5125" width="29.44140625" style="97" bestFit="1" customWidth="1"/>
    <col min="5126" max="5126" width="17" style="97" customWidth="1"/>
    <col min="5127" max="5127" width="10.44140625" style="97" bestFit="1" customWidth="1"/>
    <col min="5128" max="5128" width="20.44140625" style="97" customWidth="1"/>
    <col min="5129" max="5376" width="8.88671875" style="97"/>
    <col min="5377" max="5377" width="10.5546875" style="97" customWidth="1"/>
    <col min="5378" max="5378" width="28.5546875" style="97" customWidth="1"/>
    <col min="5379" max="5379" width="11.109375" style="97" customWidth="1"/>
    <col min="5380" max="5380" width="27.109375" style="97" customWidth="1"/>
    <col min="5381" max="5381" width="29.44140625" style="97" bestFit="1" customWidth="1"/>
    <col min="5382" max="5382" width="17" style="97" customWidth="1"/>
    <col min="5383" max="5383" width="10.44140625" style="97" bestFit="1" customWidth="1"/>
    <col min="5384" max="5384" width="20.44140625" style="97" customWidth="1"/>
    <col min="5385" max="5632" width="8.88671875" style="97"/>
    <col min="5633" max="5633" width="10.5546875" style="97" customWidth="1"/>
    <col min="5634" max="5634" width="28.5546875" style="97" customWidth="1"/>
    <col min="5635" max="5635" width="11.109375" style="97" customWidth="1"/>
    <col min="5636" max="5636" width="27.109375" style="97" customWidth="1"/>
    <col min="5637" max="5637" width="29.44140625" style="97" bestFit="1" customWidth="1"/>
    <col min="5638" max="5638" width="17" style="97" customWidth="1"/>
    <col min="5639" max="5639" width="10.44140625" style="97" bestFit="1" customWidth="1"/>
    <col min="5640" max="5640" width="20.44140625" style="97" customWidth="1"/>
    <col min="5641" max="5888" width="8.88671875" style="97"/>
    <col min="5889" max="5889" width="10.5546875" style="97" customWidth="1"/>
    <col min="5890" max="5890" width="28.5546875" style="97" customWidth="1"/>
    <col min="5891" max="5891" width="11.109375" style="97" customWidth="1"/>
    <col min="5892" max="5892" width="27.109375" style="97" customWidth="1"/>
    <col min="5893" max="5893" width="29.44140625" style="97" bestFit="1" customWidth="1"/>
    <col min="5894" max="5894" width="17" style="97" customWidth="1"/>
    <col min="5895" max="5895" width="10.44140625" style="97" bestFit="1" customWidth="1"/>
    <col min="5896" max="5896" width="20.44140625" style="97" customWidth="1"/>
    <col min="5897" max="6144" width="8.88671875" style="97"/>
    <col min="6145" max="6145" width="10.5546875" style="97" customWidth="1"/>
    <col min="6146" max="6146" width="28.5546875" style="97" customWidth="1"/>
    <col min="6147" max="6147" width="11.109375" style="97" customWidth="1"/>
    <col min="6148" max="6148" width="27.109375" style="97" customWidth="1"/>
    <col min="6149" max="6149" width="29.44140625" style="97" bestFit="1" customWidth="1"/>
    <col min="6150" max="6150" width="17" style="97" customWidth="1"/>
    <col min="6151" max="6151" width="10.44140625" style="97" bestFit="1" customWidth="1"/>
    <col min="6152" max="6152" width="20.44140625" style="97" customWidth="1"/>
    <col min="6153" max="6400" width="8.88671875" style="97"/>
    <col min="6401" max="6401" width="10.5546875" style="97" customWidth="1"/>
    <col min="6402" max="6402" width="28.5546875" style="97" customWidth="1"/>
    <col min="6403" max="6403" width="11.109375" style="97" customWidth="1"/>
    <col min="6404" max="6404" width="27.109375" style="97" customWidth="1"/>
    <col min="6405" max="6405" width="29.44140625" style="97" bestFit="1" customWidth="1"/>
    <col min="6406" max="6406" width="17" style="97" customWidth="1"/>
    <col min="6407" max="6407" width="10.44140625" style="97" bestFit="1" customWidth="1"/>
    <col min="6408" max="6408" width="20.44140625" style="97" customWidth="1"/>
    <col min="6409" max="6656" width="8.88671875" style="97"/>
    <col min="6657" max="6657" width="10.5546875" style="97" customWidth="1"/>
    <col min="6658" max="6658" width="28.5546875" style="97" customWidth="1"/>
    <col min="6659" max="6659" width="11.109375" style="97" customWidth="1"/>
    <col min="6660" max="6660" width="27.109375" style="97" customWidth="1"/>
    <col min="6661" max="6661" width="29.44140625" style="97" bestFit="1" customWidth="1"/>
    <col min="6662" max="6662" width="17" style="97" customWidth="1"/>
    <col min="6663" max="6663" width="10.44140625" style="97" bestFit="1" customWidth="1"/>
    <col min="6664" max="6664" width="20.44140625" style="97" customWidth="1"/>
    <col min="6665" max="6912" width="8.88671875" style="97"/>
    <col min="6913" max="6913" width="10.5546875" style="97" customWidth="1"/>
    <col min="6914" max="6914" width="28.5546875" style="97" customWidth="1"/>
    <col min="6915" max="6915" width="11.109375" style="97" customWidth="1"/>
    <col min="6916" max="6916" width="27.109375" style="97" customWidth="1"/>
    <col min="6917" max="6917" width="29.44140625" style="97" bestFit="1" customWidth="1"/>
    <col min="6918" max="6918" width="17" style="97" customWidth="1"/>
    <col min="6919" max="6919" width="10.44140625" style="97" bestFit="1" customWidth="1"/>
    <col min="6920" max="6920" width="20.44140625" style="97" customWidth="1"/>
    <col min="6921" max="7168" width="8.88671875" style="97"/>
    <col min="7169" max="7169" width="10.5546875" style="97" customWidth="1"/>
    <col min="7170" max="7170" width="28.5546875" style="97" customWidth="1"/>
    <col min="7171" max="7171" width="11.109375" style="97" customWidth="1"/>
    <col min="7172" max="7172" width="27.109375" style="97" customWidth="1"/>
    <col min="7173" max="7173" width="29.44140625" style="97" bestFit="1" customWidth="1"/>
    <col min="7174" max="7174" width="17" style="97" customWidth="1"/>
    <col min="7175" max="7175" width="10.44140625" style="97" bestFit="1" customWidth="1"/>
    <col min="7176" max="7176" width="20.44140625" style="97" customWidth="1"/>
    <col min="7177" max="7424" width="8.88671875" style="97"/>
    <col min="7425" max="7425" width="10.5546875" style="97" customWidth="1"/>
    <col min="7426" max="7426" width="28.5546875" style="97" customWidth="1"/>
    <col min="7427" max="7427" width="11.109375" style="97" customWidth="1"/>
    <col min="7428" max="7428" width="27.109375" style="97" customWidth="1"/>
    <col min="7429" max="7429" width="29.44140625" style="97" bestFit="1" customWidth="1"/>
    <col min="7430" max="7430" width="17" style="97" customWidth="1"/>
    <col min="7431" max="7431" width="10.44140625" style="97" bestFit="1" customWidth="1"/>
    <col min="7432" max="7432" width="20.44140625" style="97" customWidth="1"/>
    <col min="7433" max="7680" width="8.88671875" style="97"/>
    <col min="7681" max="7681" width="10.5546875" style="97" customWidth="1"/>
    <col min="7682" max="7682" width="28.5546875" style="97" customWidth="1"/>
    <col min="7683" max="7683" width="11.109375" style="97" customWidth="1"/>
    <col min="7684" max="7684" width="27.109375" style="97" customWidth="1"/>
    <col min="7685" max="7685" width="29.44140625" style="97" bestFit="1" customWidth="1"/>
    <col min="7686" max="7686" width="17" style="97" customWidth="1"/>
    <col min="7687" max="7687" width="10.44140625" style="97" bestFit="1" customWidth="1"/>
    <col min="7688" max="7688" width="20.44140625" style="97" customWidth="1"/>
    <col min="7689" max="7936" width="8.88671875" style="97"/>
    <col min="7937" max="7937" width="10.5546875" style="97" customWidth="1"/>
    <col min="7938" max="7938" width="28.5546875" style="97" customWidth="1"/>
    <col min="7939" max="7939" width="11.109375" style="97" customWidth="1"/>
    <col min="7940" max="7940" width="27.109375" style="97" customWidth="1"/>
    <col min="7941" max="7941" width="29.44140625" style="97" bestFit="1" customWidth="1"/>
    <col min="7942" max="7942" width="17" style="97" customWidth="1"/>
    <col min="7943" max="7943" width="10.44140625" style="97" bestFit="1" customWidth="1"/>
    <col min="7944" max="7944" width="20.44140625" style="97" customWidth="1"/>
    <col min="7945" max="8192" width="8.88671875" style="97"/>
    <col min="8193" max="8193" width="10.5546875" style="97" customWidth="1"/>
    <col min="8194" max="8194" width="28.5546875" style="97" customWidth="1"/>
    <col min="8195" max="8195" width="11.109375" style="97" customWidth="1"/>
    <col min="8196" max="8196" width="27.109375" style="97" customWidth="1"/>
    <col min="8197" max="8197" width="29.44140625" style="97" bestFit="1" customWidth="1"/>
    <col min="8198" max="8198" width="17" style="97" customWidth="1"/>
    <col min="8199" max="8199" width="10.44140625" style="97" bestFit="1" customWidth="1"/>
    <col min="8200" max="8200" width="20.44140625" style="97" customWidth="1"/>
    <col min="8201" max="8448" width="8.88671875" style="97"/>
    <col min="8449" max="8449" width="10.5546875" style="97" customWidth="1"/>
    <col min="8450" max="8450" width="28.5546875" style="97" customWidth="1"/>
    <col min="8451" max="8451" width="11.109375" style="97" customWidth="1"/>
    <col min="8452" max="8452" width="27.109375" style="97" customWidth="1"/>
    <col min="8453" max="8453" width="29.44140625" style="97" bestFit="1" customWidth="1"/>
    <col min="8454" max="8454" width="17" style="97" customWidth="1"/>
    <col min="8455" max="8455" width="10.44140625" style="97" bestFit="1" customWidth="1"/>
    <col min="8456" max="8456" width="20.44140625" style="97" customWidth="1"/>
    <col min="8457" max="8704" width="8.88671875" style="97"/>
    <col min="8705" max="8705" width="10.5546875" style="97" customWidth="1"/>
    <col min="8706" max="8706" width="28.5546875" style="97" customWidth="1"/>
    <col min="8707" max="8707" width="11.109375" style="97" customWidth="1"/>
    <col min="8708" max="8708" width="27.109375" style="97" customWidth="1"/>
    <col min="8709" max="8709" width="29.44140625" style="97" bestFit="1" customWidth="1"/>
    <col min="8710" max="8710" width="17" style="97" customWidth="1"/>
    <col min="8711" max="8711" width="10.44140625" style="97" bestFit="1" customWidth="1"/>
    <col min="8712" max="8712" width="20.44140625" style="97" customWidth="1"/>
    <col min="8713" max="8960" width="8.88671875" style="97"/>
    <col min="8961" max="8961" width="10.5546875" style="97" customWidth="1"/>
    <col min="8962" max="8962" width="28.5546875" style="97" customWidth="1"/>
    <col min="8963" max="8963" width="11.109375" style="97" customWidth="1"/>
    <col min="8964" max="8964" width="27.109375" style="97" customWidth="1"/>
    <col min="8965" max="8965" width="29.44140625" style="97" bestFit="1" customWidth="1"/>
    <col min="8966" max="8966" width="17" style="97" customWidth="1"/>
    <col min="8967" max="8967" width="10.44140625" style="97" bestFit="1" customWidth="1"/>
    <col min="8968" max="8968" width="20.44140625" style="97" customWidth="1"/>
    <col min="8969" max="9216" width="8.88671875" style="97"/>
    <col min="9217" max="9217" width="10.5546875" style="97" customWidth="1"/>
    <col min="9218" max="9218" width="28.5546875" style="97" customWidth="1"/>
    <col min="9219" max="9219" width="11.109375" style="97" customWidth="1"/>
    <col min="9220" max="9220" width="27.109375" style="97" customWidth="1"/>
    <col min="9221" max="9221" width="29.44140625" style="97" bestFit="1" customWidth="1"/>
    <col min="9222" max="9222" width="17" style="97" customWidth="1"/>
    <col min="9223" max="9223" width="10.44140625" style="97" bestFit="1" customWidth="1"/>
    <col min="9224" max="9224" width="20.44140625" style="97" customWidth="1"/>
    <col min="9225" max="9472" width="8.88671875" style="97"/>
    <col min="9473" max="9473" width="10.5546875" style="97" customWidth="1"/>
    <col min="9474" max="9474" width="28.5546875" style="97" customWidth="1"/>
    <col min="9475" max="9475" width="11.109375" style="97" customWidth="1"/>
    <col min="9476" max="9476" width="27.109375" style="97" customWidth="1"/>
    <col min="9477" max="9477" width="29.44140625" style="97" bestFit="1" customWidth="1"/>
    <col min="9478" max="9478" width="17" style="97" customWidth="1"/>
    <col min="9479" max="9479" width="10.44140625" style="97" bestFit="1" customWidth="1"/>
    <col min="9480" max="9480" width="20.44140625" style="97" customWidth="1"/>
    <col min="9481" max="9728" width="8.88671875" style="97"/>
    <col min="9729" max="9729" width="10.5546875" style="97" customWidth="1"/>
    <col min="9730" max="9730" width="28.5546875" style="97" customWidth="1"/>
    <col min="9731" max="9731" width="11.109375" style="97" customWidth="1"/>
    <col min="9732" max="9732" width="27.109375" style="97" customWidth="1"/>
    <col min="9733" max="9733" width="29.44140625" style="97" bestFit="1" customWidth="1"/>
    <col min="9734" max="9734" width="17" style="97" customWidth="1"/>
    <col min="9735" max="9735" width="10.44140625" style="97" bestFit="1" customWidth="1"/>
    <col min="9736" max="9736" width="20.44140625" style="97" customWidth="1"/>
    <col min="9737" max="9984" width="8.88671875" style="97"/>
    <col min="9985" max="9985" width="10.5546875" style="97" customWidth="1"/>
    <col min="9986" max="9986" width="28.5546875" style="97" customWidth="1"/>
    <col min="9987" max="9987" width="11.109375" style="97" customWidth="1"/>
    <col min="9988" max="9988" width="27.109375" style="97" customWidth="1"/>
    <col min="9989" max="9989" width="29.44140625" style="97" bestFit="1" customWidth="1"/>
    <col min="9990" max="9990" width="17" style="97" customWidth="1"/>
    <col min="9991" max="9991" width="10.44140625" style="97" bestFit="1" customWidth="1"/>
    <col min="9992" max="9992" width="20.44140625" style="97" customWidth="1"/>
    <col min="9993" max="10240" width="8.88671875" style="97"/>
    <col min="10241" max="10241" width="10.5546875" style="97" customWidth="1"/>
    <col min="10242" max="10242" width="28.5546875" style="97" customWidth="1"/>
    <col min="10243" max="10243" width="11.109375" style="97" customWidth="1"/>
    <col min="10244" max="10244" width="27.109375" style="97" customWidth="1"/>
    <col min="10245" max="10245" width="29.44140625" style="97" bestFit="1" customWidth="1"/>
    <col min="10246" max="10246" width="17" style="97" customWidth="1"/>
    <col min="10247" max="10247" width="10.44140625" style="97" bestFit="1" customWidth="1"/>
    <col min="10248" max="10248" width="20.44140625" style="97" customWidth="1"/>
    <col min="10249" max="10496" width="8.88671875" style="97"/>
    <col min="10497" max="10497" width="10.5546875" style="97" customWidth="1"/>
    <col min="10498" max="10498" width="28.5546875" style="97" customWidth="1"/>
    <col min="10499" max="10499" width="11.109375" style="97" customWidth="1"/>
    <col min="10500" max="10500" width="27.109375" style="97" customWidth="1"/>
    <col min="10501" max="10501" width="29.44140625" style="97" bestFit="1" customWidth="1"/>
    <col min="10502" max="10502" width="17" style="97" customWidth="1"/>
    <col min="10503" max="10503" width="10.44140625" style="97" bestFit="1" customWidth="1"/>
    <col min="10504" max="10504" width="20.44140625" style="97" customWidth="1"/>
    <col min="10505" max="10752" width="8.88671875" style="97"/>
    <col min="10753" max="10753" width="10.5546875" style="97" customWidth="1"/>
    <col min="10754" max="10754" width="28.5546875" style="97" customWidth="1"/>
    <col min="10755" max="10755" width="11.109375" style="97" customWidth="1"/>
    <col min="10756" max="10756" width="27.109375" style="97" customWidth="1"/>
    <col min="10757" max="10757" width="29.44140625" style="97" bestFit="1" customWidth="1"/>
    <col min="10758" max="10758" width="17" style="97" customWidth="1"/>
    <col min="10759" max="10759" width="10.44140625" style="97" bestFit="1" customWidth="1"/>
    <col min="10760" max="10760" width="20.44140625" style="97" customWidth="1"/>
    <col min="10761" max="11008" width="8.88671875" style="97"/>
    <col min="11009" max="11009" width="10.5546875" style="97" customWidth="1"/>
    <col min="11010" max="11010" width="28.5546875" style="97" customWidth="1"/>
    <col min="11011" max="11011" width="11.109375" style="97" customWidth="1"/>
    <col min="11012" max="11012" width="27.109375" style="97" customWidth="1"/>
    <col min="11013" max="11013" width="29.44140625" style="97" bestFit="1" customWidth="1"/>
    <col min="11014" max="11014" width="17" style="97" customWidth="1"/>
    <col min="11015" max="11015" width="10.44140625" style="97" bestFit="1" customWidth="1"/>
    <col min="11016" max="11016" width="20.44140625" style="97" customWidth="1"/>
    <col min="11017" max="11264" width="8.88671875" style="97"/>
    <col min="11265" max="11265" width="10.5546875" style="97" customWidth="1"/>
    <col min="11266" max="11266" width="28.5546875" style="97" customWidth="1"/>
    <col min="11267" max="11267" width="11.109375" style="97" customWidth="1"/>
    <col min="11268" max="11268" width="27.109375" style="97" customWidth="1"/>
    <col min="11269" max="11269" width="29.44140625" style="97" bestFit="1" customWidth="1"/>
    <col min="11270" max="11270" width="17" style="97" customWidth="1"/>
    <col min="11271" max="11271" width="10.44140625" style="97" bestFit="1" customWidth="1"/>
    <col min="11272" max="11272" width="20.44140625" style="97" customWidth="1"/>
    <col min="11273" max="11520" width="8.88671875" style="97"/>
    <col min="11521" max="11521" width="10.5546875" style="97" customWidth="1"/>
    <col min="11522" max="11522" width="28.5546875" style="97" customWidth="1"/>
    <col min="11523" max="11523" width="11.109375" style="97" customWidth="1"/>
    <col min="11524" max="11524" width="27.109375" style="97" customWidth="1"/>
    <col min="11525" max="11525" width="29.44140625" style="97" bestFit="1" customWidth="1"/>
    <col min="11526" max="11526" width="17" style="97" customWidth="1"/>
    <col min="11527" max="11527" width="10.44140625" style="97" bestFit="1" customWidth="1"/>
    <col min="11528" max="11528" width="20.44140625" style="97" customWidth="1"/>
    <col min="11529" max="11776" width="8.88671875" style="97"/>
    <col min="11777" max="11777" width="10.5546875" style="97" customWidth="1"/>
    <col min="11778" max="11778" width="28.5546875" style="97" customWidth="1"/>
    <col min="11779" max="11779" width="11.109375" style="97" customWidth="1"/>
    <col min="11780" max="11780" width="27.109375" style="97" customWidth="1"/>
    <col min="11781" max="11781" width="29.44140625" style="97" bestFit="1" customWidth="1"/>
    <col min="11782" max="11782" width="17" style="97" customWidth="1"/>
    <col min="11783" max="11783" width="10.44140625" style="97" bestFit="1" customWidth="1"/>
    <col min="11784" max="11784" width="20.44140625" style="97" customWidth="1"/>
    <col min="11785" max="12032" width="8.88671875" style="97"/>
    <col min="12033" max="12033" width="10.5546875" style="97" customWidth="1"/>
    <col min="12034" max="12034" width="28.5546875" style="97" customWidth="1"/>
    <col min="12035" max="12035" width="11.109375" style="97" customWidth="1"/>
    <col min="12036" max="12036" width="27.109375" style="97" customWidth="1"/>
    <col min="12037" max="12037" width="29.44140625" style="97" bestFit="1" customWidth="1"/>
    <col min="12038" max="12038" width="17" style="97" customWidth="1"/>
    <col min="12039" max="12039" width="10.44140625" style="97" bestFit="1" customWidth="1"/>
    <col min="12040" max="12040" width="20.44140625" style="97" customWidth="1"/>
    <col min="12041" max="12288" width="8.88671875" style="97"/>
    <col min="12289" max="12289" width="10.5546875" style="97" customWidth="1"/>
    <col min="12290" max="12290" width="28.5546875" style="97" customWidth="1"/>
    <col min="12291" max="12291" width="11.109375" style="97" customWidth="1"/>
    <col min="12292" max="12292" width="27.109375" style="97" customWidth="1"/>
    <col min="12293" max="12293" width="29.44140625" style="97" bestFit="1" customWidth="1"/>
    <col min="12294" max="12294" width="17" style="97" customWidth="1"/>
    <col min="12295" max="12295" width="10.44140625" style="97" bestFit="1" customWidth="1"/>
    <col min="12296" max="12296" width="20.44140625" style="97" customWidth="1"/>
    <col min="12297" max="12544" width="8.88671875" style="97"/>
    <col min="12545" max="12545" width="10.5546875" style="97" customWidth="1"/>
    <col min="12546" max="12546" width="28.5546875" style="97" customWidth="1"/>
    <col min="12547" max="12547" width="11.109375" style="97" customWidth="1"/>
    <col min="12548" max="12548" width="27.109375" style="97" customWidth="1"/>
    <col min="12549" max="12549" width="29.44140625" style="97" bestFit="1" customWidth="1"/>
    <col min="12550" max="12550" width="17" style="97" customWidth="1"/>
    <col min="12551" max="12551" width="10.44140625" style="97" bestFit="1" customWidth="1"/>
    <col min="12552" max="12552" width="20.44140625" style="97" customWidth="1"/>
    <col min="12553" max="12800" width="8.88671875" style="97"/>
    <col min="12801" max="12801" width="10.5546875" style="97" customWidth="1"/>
    <col min="12802" max="12802" width="28.5546875" style="97" customWidth="1"/>
    <col min="12803" max="12803" width="11.109375" style="97" customWidth="1"/>
    <col min="12804" max="12804" width="27.109375" style="97" customWidth="1"/>
    <col min="12805" max="12805" width="29.44140625" style="97" bestFit="1" customWidth="1"/>
    <col min="12806" max="12806" width="17" style="97" customWidth="1"/>
    <col min="12807" max="12807" width="10.44140625" style="97" bestFit="1" customWidth="1"/>
    <col min="12808" max="12808" width="20.44140625" style="97" customWidth="1"/>
    <col min="12809" max="13056" width="8.88671875" style="97"/>
    <col min="13057" max="13057" width="10.5546875" style="97" customWidth="1"/>
    <col min="13058" max="13058" width="28.5546875" style="97" customWidth="1"/>
    <col min="13059" max="13059" width="11.109375" style="97" customWidth="1"/>
    <col min="13060" max="13060" width="27.109375" style="97" customWidth="1"/>
    <col min="13061" max="13061" width="29.44140625" style="97" bestFit="1" customWidth="1"/>
    <col min="13062" max="13062" width="17" style="97" customWidth="1"/>
    <col min="13063" max="13063" width="10.44140625" style="97" bestFit="1" customWidth="1"/>
    <col min="13064" max="13064" width="20.44140625" style="97" customWidth="1"/>
    <col min="13065" max="13312" width="8.88671875" style="97"/>
    <col min="13313" max="13313" width="10.5546875" style="97" customWidth="1"/>
    <col min="13314" max="13314" width="28.5546875" style="97" customWidth="1"/>
    <col min="13315" max="13315" width="11.109375" style="97" customWidth="1"/>
    <col min="13316" max="13316" width="27.109375" style="97" customWidth="1"/>
    <col min="13317" max="13317" width="29.44140625" style="97" bestFit="1" customWidth="1"/>
    <col min="13318" max="13318" width="17" style="97" customWidth="1"/>
    <col min="13319" max="13319" width="10.44140625" style="97" bestFit="1" customWidth="1"/>
    <col min="13320" max="13320" width="20.44140625" style="97" customWidth="1"/>
    <col min="13321" max="13568" width="8.88671875" style="97"/>
    <col min="13569" max="13569" width="10.5546875" style="97" customWidth="1"/>
    <col min="13570" max="13570" width="28.5546875" style="97" customWidth="1"/>
    <col min="13571" max="13571" width="11.109375" style="97" customWidth="1"/>
    <col min="13572" max="13572" width="27.109375" style="97" customWidth="1"/>
    <col min="13573" max="13573" width="29.44140625" style="97" bestFit="1" customWidth="1"/>
    <col min="13574" max="13574" width="17" style="97" customWidth="1"/>
    <col min="13575" max="13575" width="10.44140625" style="97" bestFit="1" customWidth="1"/>
    <col min="13576" max="13576" width="20.44140625" style="97" customWidth="1"/>
    <col min="13577" max="13824" width="8.88671875" style="97"/>
    <col min="13825" max="13825" width="10.5546875" style="97" customWidth="1"/>
    <col min="13826" max="13826" width="28.5546875" style="97" customWidth="1"/>
    <col min="13827" max="13827" width="11.109375" style="97" customWidth="1"/>
    <col min="13828" max="13828" width="27.109375" style="97" customWidth="1"/>
    <col min="13829" max="13829" width="29.44140625" style="97" bestFit="1" customWidth="1"/>
    <col min="13830" max="13830" width="17" style="97" customWidth="1"/>
    <col min="13831" max="13831" width="10.44140625" style="97" bestFit="1" customWidth="1"/>
    <col min="13832" max="13832" width="20.44140625" style="97" customWidth="1"/>
    <col min="13833" max="14080" width="8.88671875" style="97"/>
    <col min="14081" max="14081" width="10.5546875" style="97" customWidth="1"/>
    <col min="14082" max="14082" width="28.5546875" style="97" customWidth="1"/>
    <col min="14083" max="14083" width="11.109375" style="97" customWidth="1"/>
    <col min="14084" max="14084" width="27.109375" style="97" customWidth="1"/>
    <col min="14085" max="14085" width="29.44140625" style="97" bestFit="1" customWidth="1"/>
    <col min="14086" max="14086" width="17" style="97" customWidth="1"/>
    <col min="14087" max="14087" width="10.44140625" style="97" bestFit="1" customWidth="1"/>
    <col min="14088" max="14088" width="20.44140625" style="97" customWidth="1"/>
    <col min="14089" max="14336" width="8.88671875" style="97"/>
    <col min="14337" max="14337" width="10.5546875" style="97" customWidth="1"/>
    <col min="14338" max="14338" width="28.5546875" style="97" customWidth="1"/>
    <col min="14339" max="14339" width="11.109375" style="97" customWidth="1"/>
    <col min="14340" max="14340" width="27.109375" style="97" customWidth="1"/>
    <col min="14341" max="14341" width="29.44140625" style="97" bestFit="1" customWidth="1"/>
    <col min="14342" max="14342" width="17" style="97" customWidth="1"/>
    <col min="14343" max="14343" width="10.44140625" style="97" bestFit="1" customWidth="1"/>
    <col min="14344" max="14344" width="20.44140625" style="97" customWidth="1"/>
    <col min="14345" max="14592" width="8.88671875" style="97"/>
    <col min="14593" max="14593" width="10.5546875" style="97" customWidth="1"/>
    <col min="14594" max="14594" width="28.5546875" style="97" customWidth="1"/>
    <col min="14595" max="14595" width="11.109375" style="97" customWidth="1"/>
    <col min="14596" max="14596" width="27.109375" style="97" customWidth="1"/>
    <col min="14597" max="14597" width="29.44140625" style="97" bestFit="1" customWidth="1"/>
    <col min="14598" max="14598" width="17" style="97" customWidth="1"/>
    <col min="14599" max="14599" width="10.44140625" style="97" bestFit="1" customWidth="1"/>
    <col min="14600" max="14600" width="20.44140625" style="97" customWidth="1"/>
    <col min="14601" max="14848" width="8.88671875" style="97"/>
    <col min="14849" max="14849" width="10.5546875" style="97" customWidth="1"/>
    <col min="14850" max="14850" width="28.5546875" style="97" customWidth="1"/>
    <col min="14851" max="14851" width="11.109375" style="97" customWidth="1"/>
    <col min="14852" max="14852" width="27.109375" style="97" customWidth="1"/>
    <col min="14853" max="14853" width="29.44140625" style="97" bestFit="1" customWidth="1"/>
    <col min="14854" max="14854" width="17" style="97" customWidth="1"/>
    <col min="14855" max="14855" width="10.44140625" style="97" bestFit="1" customWidth="1"/>
    <col min="14856" max="14856" width="20.44140625" style="97" customWidth="1"/>
    <col min="14857" max="15104" width="8.88671875" style="97"/>
    <col min="15105" max="15105" width="10.5546875" style="97" customWidth="1"/>
    <col min="15106" max="15106" width="28.5546875" style="97" customWidth="1"/>
    <col min="15107" max="15107" width="11.109375" style="97" customWidth="1"/>
    <col min="15108" max="15108" width="27.109375" style="97" customWidth="1"/>
    <col min="15109" max="15109" width="29.44140625" style="97" bestFit="1" customWidth="1"/>
    <col min="15110" max="15110" width="17" style="97" customWidth="1"/>
    <col min="15111" max="15111" width="10.44140625" style="97" bestFit="1" customWidth="1"/>
    <col min="15112" max="15112" width="20.44140625" style="97" customWidth="1"/>
    <col min="15113" max="15360" width="8.88671875" style="97"/>
    <col min="15361" max="15361" width="10.5546875" style="97" customWidth="1"/>
    <col min="15362" max="15362" width="28.5546875" style="97" customWidth="1"/>
    <col min="15363" max="15363" width="11.109375" style="97" customWidth="1"/>
    <col min="15364" max="15364" width="27.109375" style="97" customWidth="1"/>
    <col min="15365" max="15365" width="29.44140625" style="97" bestFit="1" customWidth="1"/>
    <col min="15366" max="15366" width="17" style="97" customWidth="1"/>
    <col min="15367" max="15367" width="10.44140625" style="97" bestFit="1" customWidth="1"/>
    <col min="15368" max="15368" width="20.44140625" style="97" customWidth="1"/>
    <col min="15369" max="15616" width="8.88671875" style="97"/>
    <col min="15617" max="15617" width="10.5546875" style="97" customWidth="1"/>
    <col min="15618" max="15618" width="28.5546875" style="97" customWidth="1"/>
    <col min="15619" max="15619" width="11.109375" style="97" customWidth="1"/>
    <col min="15620" max="15620" width="27.109375" style="97" customWidth="1"/>
    <col min="15621" max="15621" width="29.44140625" style="97" bestFit="1" customWidth="1"/>
    <col min="15622" max="15622" width="17" style="97" customWidth="1"/>
    <col min="15623" max="15623" width="10.44140625" style="97" bestFit="1" customWidth="1"/>
    <col min="15624" max="15624" width="20.44140625" style="97" customWidth="1"/>
    <col min="15625" max="15872" width="8.88671875" style="97"/>
    <col min="15873" max="15873" width="10.5546875" style="97" customWidth="1"/>
    <col min="15874" max="15874" width="28.5546875" style="97" customWidth="1"/>
    <col min="15875" max="15875" width="11.109375" style="97" customWidth="1"/>
    <col min="15876" max="15876" width="27.109375" style="97" customWidth="1"/>
    <col min="15877" max="15877" width="29.44140625" style="97" bestFit="1" customWidth="1"/>
    <col min="15878" max="15878" width="17" style="97" customWidth="1"/>
    <col min="15879" max="15879" width="10.44140625" style="97" bestFit="1" customWidth="1"/>
    <col min="15880" max="15880" width="20.44140625" style="97" customWidth="1"/>
    <col min="15881" max="16128" width="8.88671875" style="97"/>
    <col min="16129" max="16129" width="10.5546875" style="97" customWidth="1"/>
    <col min="16130" max="16130" width="28.5546875" style="97" customWidth="1"/>
    <col min="16131" max="16131" width="11.109375" style="97" customWidth="1"/>
    <col min="16132" max="16132" width="27.109375" style="97" customWidth="1"/>
    <col min="16133" max="16133" width="29.44140625" style="97" bestFit="1" customWidth="1"/>
    <col min="16134" max="16134" width="17" style="97" customWidth="1"/>
    <col min="16135" max="16135" width="10.44140625" style="97" bestFit="1" customWidth="1"/>
    <col min="16136" max="16136" width="20.44140625" style="97" customWidth="1"/>
    <col min="16137" max="16384" width="8.88671875" style="97"/>
  </cols>
  <sheetData>
    <row r="1" spans="1:9" ht="31.5" customHeight="1">
      <c r="A1" s="245"/>
      <c r="B1" s="246"/>
      <c r="C1" s="247"/>
      <c r="D1" s="254" t="s">
        <v>280</v>
      </c>
      <c r="E1" s="255"/>
      <c r="F1" s="256"/>
      <c r="G1" s="282" t="s">
        <v>201</v>
      </c>
      <c r="H1" s="258"/>
    </row>
    <row r="2" spans="1:9" ht="15" customHeight="1">
      <c r="A2" s="248"/>
      <c r="B2" s="249"/>
      <c r="C2" s="250"/>
      <c r="D2" s="263" t="s">
        <v>282</v>
      </c>
      <c r="E2" s="264"/>
      <c r="F2" s="265"/>
      <c r="G2" s="283"/>
      <c r="H2" s="260"/>
    </row>
    <row r="3" spans="1:9" ht="126.75" customHeight="1">
      <c r="A3" s="251"/>
      <c r="B3" s="252"/>
      <c r="C3" s="253"/>
      <c r="D3" s="266"/>
      <c r="E3" s="267"/>
      <c r="F3" s="268"/>
      <c r="G3" s="284"/>
      <c r="H3" s="262"/>
    </row>
    <row r="4" spans="1:9" ht="14.4" customHeight="1">
      <c r="A4" s="98"/>
      <c r="B4" s="99"/>
      <c r="C4" s="99"/>
      <c r="D4" s="99"/>
      <c r="E4" s="99"/>
      <c r="F4" s="100"/>
      <c r="G4" s="99"/>
      <c r="H4" s="101"/>
    </row>
    <row r="5" spans="1:9" ht="30" customHeight="1">
      <c r="A5" s="85" t="s">
        <v>76</v>
      </c>
      <c r="B5" s="244" t="s">
        <v>282</v>
      </c>
      <c r="C5" s="244"/>
      <c r="D5" s="244"/>
      <c r="E5" s="244"/>
      <c r="F5" s="149"/>
      <c r="G5" s="149" t="s">
        <v>175</v>
      </c>
      <c r="H5" s="151">
        <f>'LEIS SOCIAIS'!C48</f>
        <v>0</v>
      </c>
    </row>
    <row r="6" spans="1:9" ht="18" customHeight="1">
      <c r="A6" s="85" t="s">
        <v>176</v>
      </c>
      <c r="B6" s="244" t="s">
        <v>293</v>
      </c>
      <c r="C6" s="244"/>
      <c r="D6" s="244"/>
      <c r="E6" s="86"/>
      <c r="F6" s="149"/>
      <c r="G6" s="149" t="s">
        <v>177</v>
      </c>
      <c r="H6" s="151">
        <f>'LEIS SOCIAIS'!D48</f>
        <v>0</v>
      </c>
      <c r="I6" s="102" t="s">
        <v>178</v>
      </c>
    </row>
    <row r="7" spans="1:9" ht="18" customHeight="1">
      <c r="A7" s="85" t="s">
        <v>79</v>
      </c>
      <c r="B7" s="244" t="s">
        <v>283</v>
      </c>
      <c r="C7" s="244"/>
      <c r="D7" s="244"/>
      <c r="E7" s="244"/>
      <c r="F7" s="150"/>
      <c r="G7" s="150" t="s">
        <v>179</v>
      </c>
      <c r="H7" s="151">
        <f>D27</f>
        <v>0</v>
      </c>
    </row>
    <row r="8" spans="1:9" ht="18" customHeight="1">
      <c r="A8" s="85"/>
      <c r="B8" s="87"/>
      <c r="C8" s="87"/>
      <c r="D8" s="87"/>
      <c r="E8" s="86"/>
      <c r="F8" s="88"/>
      <c r="G8" s="88"/>
      <c r="H8" s="89"/>
    </row>
    <row r="9" spans="1:9" ht="14.4" customHeight="1">
      <c r="A9" s="276" t="s">
        <v>180</v>
      </c>
      <c r="B9" s="277"/>
      <c r="C9" s="277"/>
      <c r="D9" s="277"/>
      <c r="E9" s="277"/>
      <c r="F9" s="277"/>
      <c r="G9" s="277"/>
      <c r="H9" s="278"/>
    </row>
    <row r="10" spans="1:9" ht="14.4" customHeight="1">
      <c r="A10" s="279" t="s">
        <v>294</v>
      </c>
      <c r="B10" s="280"/>
      <c r="C10" s="280"/>
      <c r="D10" s="280"/>
      <c r="E10" s="280"/>
      <c r="F10" s="280"/>
      <c r="G10" s="280"/>
      <c r="H10" s="281"/>
    </row>
    <row r="11" spans="1:9" ht="15" customHeight="1">
      <c r="A11" s="271" t="s">
        <v>181</v>
      </c>
      <c r="B11" s="272"/>
      <c r="C11" s="272"/>
      <c r="D11" s="272"/>
      <c r="E11" s="272"/>
      <c r="F11" s="272"/>
      <c r="G11" s="272"/>
      <c r="H11" s="273"/>
    </row>
    <row r="12" spans="1:9">
      <c r="A12" s="105"/>
      <c r="B12" s="106"/>
      <c r="C12" s="106"/>
      <c r="D12" s="106"/>
      <c r="E12" s="106"/>
      <c r="F12" s="106"/>
      <c r="G12" s="106"/>
      <c r="H12" s="107"/>
    </row>
    <row r="13" spans="1:9">
      <c r="A13" s="108"/>
      <c r="H13" s="109"/>
    </row>
    <row r="14" spans="1:9">
      <c r="A14" s="108"/>
      <c r="H14" s="109"/>
    </row>
    <row r="15" spans="1:9">
      <c r="A15" s="53" t="s">
        <v>2</v>
      </c>
      <c r="B15" s="54" t="s">
        <v>3</v>
      </c>
      <c r="C15" s="54" t="s">
        <v>182</v>
      </c>
      <c r="D15" s="104" t="s">
        <v>4</v>
      </c>
      <c r="H15" s="109"/>
    </row>
    <row r="16" spans="1:9">
      <c r="A16" s="103">
        <v>1</v>
      </c>
      <c r="B16" s="97" t="s">
        <v>183</v>
      </c>
      <c r="C16" s="54" t="s">
        <v>184</v>
      </c>
      <c r="D16" s="55"/>
      <c r="E16" s="110"/>
      <c r="H16" s="109"/>
    </row>
    <row r="17" spans="1:8">
      <c r="A17" s="103">
        <v>2</v>
      </c>
      <c r="B17" s="97" t="s">
        <v>185</v>
      </c>
      <c r="C17" s="54" t="s">
        <v>186</v>
      </c>
      <c r="D17" s="56"/>
      <c r="H17" s="109"/>
    </row>
    <row r="18" spans="1:8" ht="18">
      <c r="A18" s="103">
        <v>3</v>
      </c>
      <c r="B18" s="97" t="s">
        <v>187</v>
      </c>
      <c r="C18" s="54" t="s">
        <v>188</v>
      </c>
      <c r="D18" s="56"/>
      <c r="H18" s="57"/>
    </row>
    <row r="19" spans="1:8">
      <c r="A19" s="103">
        <v>4</v>
      </c>
      <c r="B19" s="97" t="s">
        <v>189</v>
      </c>
      <c r="C19" s="54" t="s">
        <v>190</v>
      </c>
      <c r="D19" s="56"/>
      <c r="H19" s="109"/>
    </row>
    <row r="20" spans="1:8">
      <c r="A20" s="103">
        <v>5</v>
      </c>
      <c r="B20" s="97" t="s">
        <v>191</v>
      </c>
      <c r="C20" s="54" t="s">
        <v>192</v>
      </c>
      <c r="D20" s="56"/>
      <c r="H20" s="109"/>
    </row>
    <row r="21" spans="1:8">
      <c r="A21" s="103">
        <v>6</v>
      </c>
      <c r="B21" s="97" t="s">
        <v>193</v>
      </c>
      <c r="C21" s="54" t="s">
        <v>52</v>
      </c>
      <c r="D21" s="56"/>
      <c r="H21" s="109"/>
    </row>
    <row r="22" spans="1:8">
      <c r="A22" s="103">
        <v>7</v>
      </c>
      <c r="B22" s="97" t="s">
        <v>194</v>
      </c>
      <c r="C22" s="54" t="s">
        <v>195</v>
      </c>
      <c r="D22" s="55">
        <f>D23+D24+D25+D26</f>
        <v>0</v>
      </c>
      <c r="H22" s="109"/>
    </row>
    <row r="23" spans="1:8">
      <c r="A23" s="103" t="s">
        <v>19</v>
      </c>
      <c r="B23" s="111" t="s">
        <v>196</v>
      </c>
      <c r="C23" s="54"/>
      <c r="D23" s="58"/>
      <c r="H23" s="109"/>
    </row>
    <row r="24" spans="1:8">
      <c r="A24" s="103" t="s">
        <v>20</v>
      </c>
      <c r="B24" s="97" t="s">
        <v>197</v>
      </c>
      <c r="C24" s="54"/>
      <c r="D24" s="59"/>
      <c r="H24" s="109"/>
    </row>
    <row r="25" spans="1:8">
      <c r="A25" s="112" t="s">
        <v>198</v>
      </c>
      <c r="B25" s="97" t="s">
        <v>199</v>
      </c>
      <c r="C25" s="54"/>
      <c r="D25" s="59"/>
      <c r="H25" s="109"/>
    </row>
    <row r="26" spans="1:8">
      <c r="A26" s="112"/>
      <c r="C26" s="54"/>
      <c r="D26" s="59"/>
      <c r="H26" s="109"/>
    </row>
    <row r="27" spans="1:8" ht="15.6">
      <c r="A27" s="274" t="s">
        <v>200</v>
      </c>
      <c r="B27" s="275"/>
      <c r="C27" s="275"/>
      <c r="D27" s="60">
        <f>((((1+(D16+D17+D18+D19))*(1+D20)*(1+D21))/(1-D22))-1)</f>
        <v>0</v>
      </c>
      <c r="E27" s="113"/>
      <c r="H27" s="109"/>
    </row>
    <row r="28" spans="1:8">
      <c r="A28" s="108"/>
      <c r="D28" s="59"/>
      <c r="H28" s="109"/>
    </row>
    <row r="29" spans="1:8" ht="15.6">
      <c r="A29" s="269"/>
      <c r="B29" s="270"/>
      <c r="C29" s="270"/>
      <c r="D29" s="79"/>
      <c r="H29" s="109"/>
    </row>
    <row r="30" spans="1:8">
      <c r="A30" s="108"/>
      <c r="H30" s="109"/>
    </row>
    <row r="31" spans="1:8" ht="15" thickBot="1">
      <c r="A31" s="114"/>
      <c r="B31" s="115"/>
      <c r="C31" s="115"/>
      <c r="D31" s="115"/>
      <c r="E31" s="115"/>
      <c r="F31" s="115"/>
      <c r="G31" s="115"/>
      <c r="H31" s="116"/>
    </row>
    <row r="32" spans="1:8" ht="16.5" customHeight="1"/>
    <row r="33" spans="1:3" ht="18" customHeight="1">
      <c r="C33" s="61"/>
    </row>
    <row r="35" spans="1:3" ht="25.5" customHeight="1"/>
    <row r="36" spans="1:3" ht="15" customHeight="1">
      <c r="C36" s="62"/>
    </row>
    <row r="37" spans="1:3" ht="15" customHeight="1">
      <c r="A37" s="117"/>
      <c r="B37" s="63"/>
    </row>
    <row r="38" spans="1:3">
      <c r="A38" s="118"/>
      <c r="B38" s="63"/>
    </row>
  </sheetData>
  <mergeCells count="12">
    <mergeCell ref="A29:C29"/>
    <mergeCell ref="A1:C3"/>
    <mergeCell ref="D1:F1"/>
    <mergeCell ref="G1:H3"/>
    <mergeCell ref="D2:F3"/>
    <mergeCell ref="B5:E5"/>
    <mergeCell ref="B6:D6"/>
    <mergeCell ref="B7:E7"/>
    <mergeCell ref="A9:H9"/>
    <mergeCell ref="A10:H10"/>
    <mergeCell ref="A11:H11"/>
    <mergeCell ref="A27:C27"/>
  </mergeCells>
  <pageMargins left="0.51181102362204722" right="0.51181102362204722" top="1.43" bottom="0.78740157480314965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3"/>
  <sheetViews>
    <sheetView view="pageBreakPreview" zoomScaleNormal="100" zoomScaleSheetLayoutView="100" workbookViewId="0">
      <selection activeCell="D41" sqref="D41:D42"/>
    </sheetView>
  </sheetViews>
  <sheetFormatPr defaultColWidth="8.88671875" defaultRowHeight="13.8"/>
  <cols>
    <col min="1" max="1" width="10.6640625" style="120" customWidth="1"/>
    <col min="2" max="2" width="65.6640625" style="120" customWidth="1"/>
    <col min="3" max="4" width="16.6640625" style="120" customWidth="1"/>
    <col min="5" max="5" width="12" style="120" customWidth="1"/>
    <col min="6" max="6" width="13.109375" style="120" bestFit="1" customWidth="1"/>
    <col min="7" max="7" width="11" style="120" bestFit="1" customWidth="1"/>
    <col min="8" max="9" width="10.109375" style="120" bestFit="1" customWidth="1"/>
    <col min="10" max="16384" width="8.88671875" style="120"/>
  </cols>
  <sheetData>
    <row r="1" spans="1:8" ht="21" customHeight="1">
      <c r="A1" s="119"/>
      <c r="B1" s="293" t="s">
        <v>280</v>
      </c>
      <c r="C1" s="293"/>
      <c r="D1" s="294"/>
    </row>
    <row r="2" spans="1:8" ht="21" customHeight="1">
      <c r="A2" s="121"/>
      <c r="B2" s="295"/>
      <c r="C2" s="295"/>
      <c r="D2" s="296"/>
    </row>
    <row r="3" spans="1:8" ht="21" customHeight="1" thickBot="1">
      <c r="A3" s="121"/>
      <c r="B3" s="297"/>
      <c r="C3" s="297"/>
      <c r="D3" s="298"/>
    </row>
    <row r="4" spans="1:8" ht="87.75" customHeight="1">
      <c r="A4" s="122" t="s">
        <v>202</v>
      </c>
      <c r="B4" s="299" t="str">
        <f>'[2]ESTIMATIVA DE CUSTOS'!$B$3</f>
        <v>Contratação empresa especializada na área de engenharia para prestação de serviços continuados de manutenção corretiva e preventiva em sistemas de climatização, compreendendo sistemas de exaustão, renovação de ar, ares condicionados dos tipos chiller, self contained, VRF (Self Variable Refrigerant), tipo split e de janela, de diversas marcas, com fornecimento de ferramentas, insumos e EPIs, com fornecimento de peças e componentes genuínos dos respectivos fabricantes mediante ressarcimento, nas dependências do Tribunal Regional Federal da 6º Região (TRF6) e da Subseção Judiciária de Belo Horizonte (SJMG), conforme condições e exigências estabelecidas neste instrumento e no ETP independentemente de transcrição.</v>
      </c>
      <c r="C4" s="299"/>
      <c r="D4" s="300"/>
    </row>
    <row r="5" spans="1:8">
      <c r="A5" s="123" t="s">
        <v>203</v>
      </c>
      <c r="B5" s="301" t="str">
        <f>'[2]ESTIMATIVA DE CUSTOS'!$B$5</f>
        <v>Tribunal Regional Federal da 6º Região (TRF6) e da Subseção Judiciária de Belo Horizonte (SJMG)</v>
      </c>
      <c r="C5" s="301"/>
      <c r="D5" s="302"/>
    </row>
    <row r="6" spans="1:8" ht="12.75" customHeight="1" thickBot="1">
      <c r="A6" s="123" t="s">
        <v>204</v>
      </c>
      <c r="B6" s="303" t="s">
        <v>295</v>
      </c>
      <c r="C6" s="301"/>
      <c r="D6" s="302"/>
    </row>
    <row r="7" spans="1:8" ht="16.2" thickBot="1">
      <c r="A7" s="304" t="s">
        <v>205</v>
      </c>
      <c r="B7" s="304"/>
      <c r="C7" s="304"/>
      <c r="D7" s="304"/>
    </row>
    <row r="8" spans="1:8" ht="14.4" thickBot="1">
      <c r="A8" s="285" t="s">
        <v>206</v>
      </c>
      <c r="B8" s="285" t="s">
        <v>207</v>
      </c>
      <c r="C8" s="285" t="s">
        <v>208</v>
      </c>
      <c r="D8" s="285"/>
    </row>
    <row r="9" spans="1:8" ht="19.5" customHeight="1" thickBot="1">
      <c r="A9" s="285"/>
      <c r="B9" s="285"/>
      <c r="C9" s="124" t="s">
        <v>209</v>
      </c>
      <c r="D9" s="124" t="s">
        <v>210</v>
      </c>
      <c r="F9" s="125"/>
    </row>
    <row r="10" spans="1:8" ht="18.75" customHeight="1">
      <c r="A10" s="287" t="s">
        <v>211</v>
      </c>
      <c r="B10" s="288"/>
      <c r="C10" s="288"/>
      <c r="D10" s="289"/>
    </row>
    <row r="11" spans="1:8">
      <c r="A11" s="126" t="s">
        <v>212</v>
      </c>
      <c r="B11" s="127" t="s">
        <v>213</v>
      </c>
      <c r="C11" s="128"/>
      <c r="D11" s="129"/>
    </row>
    <row r="12" spans="1:8" s="131" customFormat="1" ht="18" customHeight="1">
      <c r="A12" s="126" t="s">
        <v>214</v>
      </c>
      <c r="B12" s="127" t="s">
        <v>215</v>
      </c>
      <c r="C12" s="128"/>
      <c r="D12" s="129"/>
      <c r="E12" s="130"/>
      <c r="F12" s="130"/>
    </row>
    <row r="13" spans="1:8" s="131" customFormat="1" ht="18" customHeight="1">
      <c r="A13" s="126" t="s">
        <v>216</v>
      </c>
      <c r="B13" s="127" t="s">
        <v>217</v>
      </c>
      <c r="C13" s="128"/>
      <c r="D13" s="129"/>
      <c r="E13" s="130"/>
      <c r="F13" s="130"/>
      <c r="H13" s="132"/>
    </row>
    <row r="14" spans="1:8" s="131" customFormat="1" ht="18" customHeight="1">
      <c r="A14" s="126" t="s">
        <v>218</v>
      </c>
      <c r="B14" s="127" t="s">
        <v>219</v>
      </c>
      <c r="C14" s="128"/>
      <c r="D14" s="129"/>
      <c r="E14" s="130"/>
      <c r="F14" s="130"/>
    </row>
    <row r="15" spans="1:8" s="131" customFormat="1" ht="18" customHeight="1">
      <c r="A15" s="126" t="s">
        <v>220</v>
      </c>
      <c r="B15" s="127" t="s">
        <v>221</v>
      </c>
      <c r="C15" s="128"/>
      <c r="D15" s="129"/>
      <c r="E15" s="130"/>
      <c r="F15" s="132"/>
      <c r="G15" s="132"/>
    </row>
    <row r="16" spans="1:8" s="131" customFormat="1" ht="18" customHeight="1">
      <c r="A16" s="126" t="s">
        <v>222</v>
      </c>
      <c r="B16" s="127" t="s">
        <v>223</v>
      </c>
      <c r="C16" s="128"/>
      <c r="D16" s="129"/>
      <c r="E16" s="130"/>
      <c r="F16" s="132"/>
      <c r="G16" s="132"/>
    </row>
    <row r="17" spans="1:9" s="131" customFormat="1" ht="18" customHeight="1">
      <c r="A17" s="126" t="s">
        <v>224</v>
      </c>
      <c r="B17" s="127" t="s">
        <v>225</v>
      </c>
      <c r="C17" s="128"/>
      <c r="D17" s="129"/>
      <c r="E17" s="130"/>
      <c r="F17" s="132"/>
      <c r="G17" s="132"/>
    </row>
    <row r="18" spans="1:9" s="131" customFormat="1" ht="18" customHeight="1">
      <c r="A18" s="126" t="s">
        <v>226</v>
      </c>
      <c r="B18" s="127" t="s">
        <v>227</v>
      </c>
      <c r="C18" s="128"/>
      <c r="D18" s="129"/>
      <c r="E18" s="130"/>
      <c r="F18" s="132"/>
      <c r="G18" s="132"/>
    </row>
    <row r="19" spans="1:9" s="131" customFormat="1" ht="18" customHeight="1">
      <c r="A19" s="126" t="s">
        <v>228</v>
      </c>
      <c r="B19" s="127" t="s">
        <v>229</v>
      </c>
      <c r="C19" s="128"/>
      <c r="D19" s="129"/>
      <c r="E19" s="130"/>
      <c r="F19" s="132"/>
      <c r="G19" s="132"/>
    </row>
    <row r="20" spans="1:9" s="131" customFormat="1" ht="18" customHeight="1">
      <c r="A20" s="133" t="s">
        <v>230</v>
      </c>
      <c r="B20" s="134" t="s">
        <v>231</v>
      </c>
      <c r="C20" s="135">
        <f>SUM(C11:C19)</f>
        <v>0</v>
      </c>
      <c r="D20" s="136">
        <f>SUM(D11:D19)</f>
        <v>0</v>
      </c>
      <c r="E20" s="130"/>
      <c r="F20" s="132"/>
      <c r="G20" s="132"/>
    </row>
    <row r="21" spans="1:9" s="139" customFormat="1" ht="14.4">
      <c r="A21" s="290" t="s">
        <v>232</v>
      </c>
      <c r="B21" s="291"/>
      <c r="C21" s="291"/>
      <c r="D21" s="292"/>
      <c r="E21" s="137"/>
      <c r="F21" s="138"/>
      <c r="G21" s="138"/>
    </row>
    <row r="22" spans="1:9">
      <c r="A22" s="126" t="s">
        <v>233</v>
      </c>
      <c r="B22" s="141" t="s">
        <v>234</v>
      </c>
      <c r="C22" s="142"/>
      <c r="D22" s="129"/>
      <c r="E22" s="140"/>
      <c r="F22" s="125"/>
      <c r="G22" s="125"/>
    </row>
    <row r="23" spans="1:9" s="131" customFormat="1" ht="18" customHeight="1">
      <c r="A23" s="126" t="s">
        <v>235</v>
      </c>
      <c r="B23" s="127" t="s">
        <v>236</v>
      </c>
      <c r="C23" s="142"/>
      <c r="D23" s="129"/>
      <c r="E23" s="132"/>
      <c r="F23" s="132"/>
      <c r="G23" s="143"/>
      <c r="H23" s="132"/>
      <c r="I23" s="132"/>
    </row>
    <row r="24" spans="1:9" s="131" customFormat="1" ht="18" customHeight="1">
      <c r="A24" s="126" t="s">
        <v>237</v>
      </c>
      <c r="B24" s="141" t="s">
        <v>238</v>
      </c>
      <c r="C24" s="142"/>
      <c r="D24" s="129"/>
      <c r="E24" s="132"/>
      <c r="F24" s="132"/>
      <c r="G24" s="143"/>
      <c r="H24" s="132"/>
      <c r="I24" s="132"/>
    </row>
    <row r="25" spans="1:9" s="131" customFormat="1" ht="18" customHeight="1">
      <c r="A25" s="126" t="s">
        <v>239</v>
      </c>
      <c r="B25" s="141" t="s">
        <v>240</v>
      </c>
      <c r="C25" s="142"/>
      <c r="D25" s="129"/>
      <c r="E25" s="132"/>
      <c r="F25" s="144"/>
      <c r="G25" s="143"/>
      <c r="H25" s="132"/>
      <c r="I25" s="132"/>
    </row>
    <row r="26" spans="1:9" s="131" customFormat="1" ht="18" customHeight="1">
      <c r="A26" s="126" t="s">
        <v>241</v>
      </c>
      <c r="B26" s="141" t="s">
        <v>242</v>
      </c>
      <c r="C26" s="142"/>
      <c r="D26" s="129"/>
      <c r="E26" s="132"/>
      <c r="F26" s="144"/>
      <c r="G26" s="143"/>
      <c r="H26" s="132"/>
      <c r="I26" s="132"/>
    </row>
    <row r="27" spans="1:9" s="131" customFormat="1" ht="18" customHeight="1">
      <c r="A27" s="126" t="s">
        <v>243</v>
      </c>
      <c r="B27" s="141" t="s">
        <v>244</v>
      </c>
      <c r="C27" s="142"/>
      <c r="D27" s="129"/>
      <c r="E27" s="132"/>
      <c r="F27" s="144"/>
      <c r="G27" s="143"/>
      <c r="H27" s="132"/>
      <c r="I27" s="132"/>
    </row>
    <row r="28" spans="1:9" s="131" customFormat="1" ht="18" customHeight="1">
      <c r="A28" s="126" t="s">
        <v>245</v>
      </c>
      <c r="B28" s="141" t="s">
        <v>246</v>
      </c>
      <c r="C28" s="142"/>
      <c r="D28" s="129"/>
      <c r="E28" s="132"/>
      <c r="F28" s="144"/>
      <c r="G28" s="143"/>
      <c r="H28" s="132"/>
      <c r="I28" s="132"/>
    </row>
    <row r="29" spans="1:9" s="131" customFormat="1" ht="18" customHeight="1">
      <c r="A29" s="126" t="s">
        <v>247</v>
      </c>
      <c r="B29" s="141" t="s">
        <v>248</v>
      </c>
      <c r="C29" s="142"/>
      <c r="D29" s="129"/>
      <c r="E29" s="132"/>
      <c r="F29" s="144"/>
      <c r="G29" s="143"/>
      <c r="H29" s="132"/>
      <c r="I29" s="132"/>
    </row>
    <row r="30" spans="1:9" s="131" customFormat="1" ht="18" customHeight="1">
      <c r="A30" s="126" t="s">
        <v>249</v>
      </c>
      <c r="B30" s="141" t="s">
        <v>250</v>
      </c>
      <c r="C30" s="142"/>
      <c r="D30" s="129"/>
      <c r="E30" s="132"/>
      <c r="F30" s="144"/>
      <c r="G30" s="143"/>
      <c r="H30" s="132"/>
      <c r="I30" s="132"/>
    </row>
    <row r="31" spans="1:9" s="131" customFormat="1" ht="18" customHeight="1">
      <c r="A31" s="126" t="s">
        <v>251</v>
      </c>
      <c r="B31" s="141" t="s">
        <v>252</v>
      </c>
      <c r="C31" s="142"/>
      <c r="D31" s="129"/>
      <c r="E31" s="132"/>
      <c r="F31" s="144"/>
      <c r="G31" s="143"/>
      <c r="H31" s="132"/>
      <c r="I31" s="132"/>
    </row>
    <row r="32" spans="1:9" s="131" customFormat="1" ht="18" customHeight="1">
      <c r="A32" s="133" t="s">
        <v>253</v>
      </c>
      <c r="B32" s="134" t="s">
        <v>254</v>
      </c>
      <c r="C32" s="135">
        <f>SUM(C22:C31)</f>
        <v>0</v>
      </c>
      <c r="D32" s="136">
        <f>SUM(D22:D31)</f>
        <v>0</v>
      </c>
      <c r="E32" s="132"/>
      <c r="F32" s="144"/>
      <c r="G32" s="143"/>
      <c r="H32" s="132"/>
      <c r="I32" s="132"/>
    </row>
    <row r="33" spans="1:9" s="139" customFormat="1" ht="14.4">
      <c r="A33" s="290" t="s">
        <v>255</v>
      </c>
      <c r="B33" s="291"/>
      <c r="C33" s="291"/>
      <c r="D33" s="292"/>
      <c r="F33" s="145"/>
      <c r="G33" s="138"/>
      <c r="H33" s="138"/>
      <c r="I33" s="138"/>
    </row>
    <row r="34" spans="1:9">
      <c r="A34" s="126" t="s">
        <v>256</v>
      </c>
      <c r="B34" s="141" t="s">
        <v>257</v>
      </c>
      <c r="C34" s="142"/>
      <c r="D34" s="129"/>
      <c r="E34" s="140"/>
      <c r="F34" s="125"/>
      <c r="G34" s="125"/>
    </row>
    <row r="35" spans="1:9" s="131" customFormat="1" ht="18" customHeight="1">
      <c r="A35" s="126" t="s">
        <v>258</v>
      </c>
      <c r="B35" s="127" t="s">
        <v>259</v>
      </c>
      <c r="C35" s="142"/>
      <c r="D35" s="129"/>
      <c r="E35" s="132"/>
      <c r="F35" s="132"/>
      <c r="G35" s="143"/>
      <c r="H35" s="132"/>
      <c r="I35" s="132"/>
    </row>
    <row r="36" spans="1:9" s="131" customFormat="1" ht="18" customHeight="1">
      <c r="A36" s="126" t="s">
        <v>260</v>
      </c>
      <c r="B36" s="141" t="s">
        <v>261</v>
      </c>
      <c r="C36" s="142"/>
      <c r="D36" s="129"/>
      <c r="E36" s="132"/>
      <c r="F36" s="132"/>
      <c r="G36" s="143"/>
      <c r="H36" s="132"/>
      <c r="I36" s="132"/>
    </row>
    <row r="37" spans="1:9" s="131" customFormat="1" ht="18" customHeight="1">
      <c r="A37" s="126" t="s">
        <v>262</v>
      </c>
      <c r="B37" s="141" t="s">
        <v>263</v>
      </c>
      <c r="C37" s="142"/>
      <c r="D37" s="129"/>
      <c r="E37" s="132"/>
      <c r="F37" s="144"/>
      <c r="G37" s="143"/>
      <c r="H37" s="132"/>
      <c r="I37" s="132"/>
    </row>
    <row r="38" spans="1:9" s="131" customFormat="1" ht="18" customHeight="1">
      <c r="A38" s="126" t="s">
        <v>264</v>
      </c>
      <c r="B38" s="141" t="s">
        <v>265</v>
      </c>
      <c r="C38" s="142"/>
      <c r="D38" s="129"/>
      <c r="E38" s="132"/>
      <c r="F38" s="144"/>
      <c r="G38" s="143"/>
      <c r="H38" s="132"/>
      <c r="I38" s="132"/>
    </row>
    <row r="39" spans="1:9" s="131" customFormat="1" ht="18" customHeight="1">
      <c r="A39" s="133" t="s">
        <v>266</v>
      </c>
      <c r="B39" s="134" t="s">
        <v>267</v>
      </c>
      <c r="C39" s="135">
        <f>SUM(C34:C38)</f>
        <v>0</v>
      </c>
      <c r="D39" s="136">
        <f>SUM(D34:D38)</f>
        <v>0</v>
      </c>
      <c r="E39" s="132"/>
      <c r="F39" s="144"/>
      <c r="G39" s="143"/>
      <c r="H39" s="132"/>
      <c r="I39" s="132"/>
    </row>
    <row r="40" spans="1:9" s="139" customFormat="1" ht="14.4">
      <c r="A40" s="290" t="s">
        <v>268</v>
      </c>
      <c r="B40" s="291"/>
      <c r="C40" s="291"/>
      <c r="D40" s="292"/>
      <c r="F40" s="145"/>
      <c r="G40" s="138"/>
      <c r="H40" s="138"/>
      <c r="I40" s="138"/>
    </row>
    <row r="41" spans="1:9">
      <c r="A41" s="126" t="s">
        <v>269</v>
      </c>
      <c r="B41" s="141" t="s">
        <v>270</v>
      </c>
      <c r="C41" s="142"/>
      <c r="D41" s="129"/>
      <c r="E41" s="140"/>
      <c r="F41" s="125"/>
      <c r="G41" s="125"/>
    </row>
    <row r="42" spans="1:9" s="131" customFormat="1" ht="18" customHeight="1">
      <c r="A42" s="126" t="s">
        <v>271</v>
      </c>
      <c r="B42" s="141" t="s">
        <v>272</v>
      </c>
      <c r="C42" s="142"/>
      <c r="D42" s="129"/>
      <c r="E42" s="132"/>
      <c r="F42" s="132"/>
      <c r="G42" s="143"/>
      <c r="H42" s="132"/>
      <c r="I42" s="132"/>
    </row>
    <row r="43" spans="1:9" s="131" customFormat="1">
      <c r="A43" s="133" t="s">
        <v>273</v>
      </c>
      <c r="B43" s="134" t="s">
        <v>274</v>
      </c>
      <c r="C43" s="135">
        <f>SUM(C41:C42)</f>
        <v>0</v>
      </c>
      <c r="D43" s="136">
        <f>SUM(D41:D42)</f>
        <v>0</v>
      </c>
      <c r="E43" s="132"/>
      <c r="F43" s="132"/>
      <c r="G43" s="143"/>
      <c r="H43" s="132"/>
      <c r="I43" s="132"/>
    </row>
    <row r="44" spans="1:9" s="139" customFormat="1" ht="14.4">
      <c r="A44" s="290" t="s">
        <v>275</v>
      </c>
      <c r="B44" s="291"/>
      <c r="C44" s="291"/>
      <c r="D44" s="292"/>
      <c r="F44" s="145"/>
      <c r="G44" s="138"/>
      <c r="H44" s="138"/>
      <c r="I44" s="138"/>
    </row>
    <row r="45" spans="1:9">
      <c r="A45" s="126" t="s">
        <v>276</v>
      </c>
      <c r="B45" s="141" t="s">
        <v>277</v>
      </c>
      <c r="C45" s="142">
        <v>0</v>
      </c>
      <c r="D45" s="129">
        <v>0</v>
      </c>
      <c r="E45" s="140"/>
      <c r="F45" s="125"/>
      <c r="G45" s="125"/>
    </row>
    <row r="46" spans="1:9" s="131" customFormat="1" ht="18" customHeight="1">
      <c r="A46" s="133" t="s">
        <v>278</v>
      </c>
      <c r="B46" s="134" t="s">
        <v>274</v>
      </c>
      <c r="C46" s="135">
        <f>SUM(C45:C45)</f>
        <v>0</v>
      </c>
      <c r="D46" s="136">
        <f>SUM(D45:D45)</f>
        <v>0</v>
      </c>
      <c r="E46" s="132"/>
      <c r="F46" s="132"/>
      <c r="G46" s="143"/>
      <c r="H46" s="132"/>
      <c r="I46" s="132"/>
    </row>
    <row r="47" spans="1:9" s="139" customFormat="1" ht="14.4" thickBot="1">
      <c r="A47" s="133" t="s">
        <v>278</v>
      </c>
      <c r="B47" s="134" t="s">
        <v>274</v>
      </c>
      <c r="C47" s="135">
        <f>SUM(C46:C46)</f>
        <v>0</v>
      </c>
      <c r="D47" s="136">
        <f>SUM(D46:D46)</f>
        <v>0</v>
      </c>
      <c r="F47" s="145"/>
      <c r="G47" s="138"/>
      <c r="H47" s="138"/>
      <c r="I47" s="138"/>
    </row>
    <row r="48" spans="1:9" ht="14.4" thickBot="1">
      <c r="A48" s="286" t="s">
        <v>279</v>
      </c>
      <c r="B48" s="286"/>
      <c r="C48" s="148">
        <f>C47+C44+C40+C33+C21</f>
        <v>0</v>
      </c>
      <c r="D48" s="148">
        <f>D47+D44+D40+D33+D21</f>
        <v>0</v>
      </c>
    </row>
    <row r="51" spans="4:4">
      <c r="D51" s="146"/>
    </row>
    <row r="52" spans="4:4" ht="14.4">
      <c r="D52" s="147"/>
    </row>
    <row r="53" spans="4:4">
      <c r="D53" s="146"/>
    </row>
  </sheetData>
  <mergeCells count="14">
    <mergeCell ref="B1:D3"/>
    <mergeCell ref="B4:D4"/>
    <mergeCell ref="B5:D5"/>
    <mergeCell ref="B6:D6"/>
    <mergeCell ref="A7:D7"/>
    <mergeCell ref="A8:A9"/>
    <mergeCell ref="B8:B9"/>
    <mergeCell ref="C8:D8"/>
    <mergeCell ref="A48:B48"/>
    <mergeCell ref="A10:D10"/>
    <mergeCell ref="A21:D21"/>
    <mergeCell ref="A33:D33"/>
    <mergeCell ref="A40:D40"/>
    <mergeCell ref="A44:D44"/>
  </mergeCells>
  <printOptions horizontalCentered="1" verticalCentered="1"/>
  <pageMargins left="0.47" right="0.4" top="0.36" bottom="0.68" header="0.31496062992125984" footer="0.21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ORÇAMENTO</vt:lpstr>
      <vt:lpstr>MAPA DE COTAÇÃO MC01</vt:lpstr>
      <vt:lpstr>MAPA COTAÇÃO MC02</vt:lpstr>
      <vt:lpstr>BDI</vt:lpstr>
      <vt:lpstr>BDI EQU</vt:lpstr>
      <vt:lpstr>LEIS SOCIAIS</vt:lpstr>
      <vt:lpstr>BDI!Area_de_impressao</vt:lpstr>
      <vt:lpstr>'BDI EQU'!Area_de_impressao</vt:lpstr>
      <vt:lpstr>'LEIS SOCIAIS'!Area_de_impressao</vt:lpstr>
      <vt:lpstr>'MAPA COTAÇÃO MC02'!Area_de_impressao</vt:lpstr>
      <vt:lpstr>'MAPA DE COTAÇÃO MC01'!Area_de_impressao</vt:lpstr>
      <vt:lpstr>ORÇAMENTO!Area_de_impressao</vt:lpstr>
      <vt:lpstr>'MAPA COTAÇÃO MC02'!Titulos_de_impressao</vt:lpstr>
      <vt:lpstr>'MAPA DE COTAÇÃO MC01'!Titulos_de_impressao</vt:lpstr>
      <vt:lpstr>ORÇAMENTO!Titulos_de_impressao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Exato Engenharia</dc:creator>
  <cp:keywords>Exato Engenharia</cp:keywords>
  <dc:description/>
  <cp:lastModifiedBy>Rita Marcia Bruno</cp:lastModifiedBy>
  <cp:revision/>
  <dcterms:created xsi:type="dcterms:W3CDTF">2014-06-27T17:53:42Z</dcterms:created>
  <dcterms:modified xsi:type="dcterms:W3CDTF">2025-09-18T12:26:55Z</dcterms:modified>
  <cp:category/>
  <cp:contentStatus/>
</cp:coreProperties>
</file>