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trf6jusbr-my.sharepoint.com/personal/mirian_lipovetsky_trf6_jus_br/Documents/"/>
    </mc:Choice>
  </mc:AlternateContent>
  <xr:revisionPtr revIDLastSave="0" documentId="8_{1C4BCA3E-D89D-4878-8F9D-6340A8D9B4C3}" xr6:coauthVersionLast="47" xr6:coauthVersionMax="47" xr10:uidLastSave="{00000000-0000-0000-0000-000000000000}"/>
  <bookViews>
    <workbookView xWindow="-28920" yWindow="-120" windowWidth="29040" windowHeight="15840" xr2:uid="{00000000-000D-0000-FFFF-FFFF00000000}"/>
  </bookViews>
  <sheets>
    <sheet name="PCA SJMG 2026" sheetId="2" r:id="rId1"/>
    <sheet name="Planilha1" sheetId="3" state="hidden" r:id="rId2"/>
  </sheets>
  <definedNames>
    <definedName name="SegmentaçãodeDados_Abrangência">#N/A</definedName>
    <definedName name="SegmentaçãodeDados_Abrangência1">#N/A</definedName>
    <definedName name="SegmentaçãodeDados_Data_para_envio_à_Secof">#N/A</definedName>
    <definedName name="SegmentaçãodeDados_PAC">#N/A</definedName>
    <definedName name="SegmentaçãodeDados_Registro_de_Preços">#N/A</definedName>
    <definedName name="SegmentaçãodeDados_Registro_de_Preços1">#N/A</definedName>
    <definedName name="SegmentaçãodeDados_SITUAÇÃO">#N/A</definedName>
    <definedName name="SegmentaçãodeDados_SITUAÇÃO1">#N/A</definedName>
    <definedName name="SegmentaçãodeDados_Subnidade">#N/A</definedName>
    <definedName name="SegmentaçãodeDados_Subnidade1">#N/A</definedName>
    <definedName name="SegmentaçãodeDados_Tipo">#N/A</definedName>
    <definedName name="SegmentaçãodeDados_Tipo1">#N/A</definedName>
    <definedName name="SegmentaçãodeDados_Unidade">#N/A</definedName>
    <definedName name="SegmentaçãodeDados_Unidade1">#N/A</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8" i="2" l="1"/>
  <c r="I409" i="2"/>
  <c r="I410" i="2"/>
  <c r="I411" i="2"/>
  <c r="I412" i="2"/>
  <c r="I413" i="2"/>
  <c r="I414" i="2"/>
  <c r="I415" i="2"/>
  <c r="I416" i="2"/>
  <c r="I417" i="2"/>
  <c r="I418" i="2"/>
  <c r="I419" i="2"/>
  <c r="I420" i="2"/>
  <c r="I421"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357" i="2"/>
  <c r="I337" i="2"/>
  <c r="I338" i="2"/>
  <c r="I339" i="2"/>
  <c r="I340" i="2"/>
  <c r="I341" i="2"/>
  <c r="I342" i="2"/>
  <c r="I343" i="2"/>
  <c r="I344" i="2"/>
  <c r="I345" i="2"/>
  <c r="I346" i="2"/>
  <c r="I347" i="2"/>
  <c r="I348" i="2"/>
  <c r="I349" i="2"/>
  <c r="I350" i="2"/>
  <c r="I351" i="2"/>
  <c r="I352" i="2"/>
  <c r="I353" i="2"/>
  <c r="I354" i="2"/>
  <c r="I355" i="2"/>
  <c r="I356" i="2"/>
  <c r="I336" i="2"/>
  <c r="G453"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2" i="2"/>
  <c r="J429" i="3"/>
  <c r="I429" i="3"/>
  <c r="J414" i="3"/>
  <c r="I414" i="3"/>
  <c r="J393" i="3"/>
  <c r="I393" i="3"/>
  <c r="J358" i="3"/>
  <c r="I358" i="3"/>
  <c r="J122" i="3"/>
  <c r="I122" i="3"/>
  <c r="J119" i="3"/>
  <c r="I119" i="3"/>
  <c r="J115" i="3"/>
  <c r="I115" i="3"/>
  <c r="J75" i="3"/>
  <c r="I75" i="3"/>
  <c r="J54" i="3"/>
  <c r="I54" i="3"/>
  <c r="J12" i="3"/>
  <c r="I12" i="3"/>
  <c r="J6" i="3"/>
  <c r="I6" i="3"/>
  <c r="J3" i="3"/>
  <c r="I3" i="3"/>
  <c r="G335" i="2"/>
  <c r="G105" i="2"/>
  <c r="G391" i="2"/>
  <c r="G370" i="2"/>
</calcChain>
</file>

<file path=xl/sharedStrings.xml><?xml version="1.0" encoding="utf-8"?>
<sst xmlns="http://schemas.openxmlformats.org/spreadsheetml/2006/main" count="7408" uniqueCount="1540">
  <si>
    <t>ID</t>
  </si>
  <si>
    <t>Unidade demandante</t>
  </si>
  <si>
    <t>Objeto</t>
  </si>
  <si>
    <t>Quantidade anual estimada</t>
  </si>
  <si>
    <t>Justificativa</t>
  </si>
  <si>
    <t>Categoria do objeto</t>
  </si>
  <si>
    <t>valor Aprovado</t>
  </si>
  <si>
    <t>Vigência estimada</t>
  </si>
  <si>
    <t>PAe SEI</t>
  </si>
  <si>
    <t>SJMG_10</t>
  </si>
  <si>
    <t>Juiz de Fora</t>
  </si>
  <si>
    <t>Manutenção preventiva nobreaks</t>
  </si>
  <si>
    <t>1</t>
  </si>
  <si>
    <t xml:space="preserve">Necessidade de evitar que os aparelhos de informática sejam desligados bruscamente durante eventuais quedas de energia, o que pode não ser possível sem a contratação sugerida.
</t>
  </si>
  <si>
    <t>Outros Serviços especializados - Manutenção de Nobreak</t>
  </si>
  <si>
    <t>SJMG_100</t>
  </si>
  <si>
    <t>Teófilo Otoni</t>
  </si>
  <si>
    <t>Aquisição de 8 filtros para purificadores de água.</t>
  </si>
  <si>
    <t>8</t>
  </si>
  <si>
    <t>Necessidade de fornecimento de água adequada para consumo humano. A não aquisição pode comprometer a saúde e o bem-estar das pessoas que utilizam os serviços ou trabalham na unidade da SJMG.</t>
  </si>
  <si>
    <t>Materiais de consumo - Filtros</t>
  </si>
  <si>
    <t>SJMG_101</t>
  </si>
  <si>
    <t>02 Purificadores de Água.</t>
  </si>
  <si>
    <t>2</t>
  </si>
  <si>
    <t>Materiais Permanentes - Bebedouros e purificadores de água</t>
  </si>
  <si>
    <t>SJMG_102</t>
  </si>
  <si>
    <t>Governador Valadares</t>
  </si>
  <si>
    <t>Manutenção preventiva e corretiva dos nobreaks instalados no CPD.</t>
  </si>
  <si>
    <t>SJMG_103</t>
  </si>
  <si>
    <t>Ponte Nova</t>
  </si>
  <si>
    <t>Aquisição de equipamentos, materiais e serviços (instalação, configuração) necessários à implementação de circuito fechado de televisão (CFTV).</t>
  </si>
  <si>
    <t>Necessidade de garantir a segurança patrimonial e pessoal por meio de vigilância eletrônica. A não contratação pode aumentar a exposição a riscos de segurança e crimes.</t>
  </si>
  <si>
    <t>Vigilância eletrônica: sistema de alarme; Circuito Fechado de Televisão (CFTV) (852 - Serviços de Investigação e segurança)</t>
  </si>
  <si>
    <t>SJMG_104</t>
  </si>
  <si>
    <t>Serviços de manutenção preventiva e corretiva (com substituição de peças) nas 17 unidades de condicionadores de ar instalados nas dependências da Subseção Judiciária de Ponte Nova</t>
  </si>
  <si>
    <t>Necessidade de manutenção preventiva de ar-condicionado para garantir eficiência e segurança. A falta do serviço pode gerar falhas e aumento de custos operacionais.</t>
  </si>
  <si>
    <t>Ar condicionado e serviços relacionados</t>
  </si>
  <si>
    <t>SJMG_106</t>
  </si>
  <si>
    <t xml:space="preserve">Dedetização e limpeza de caixa d'água. </t>
  </si>
  <si>
    <t>Necessidade de garantir a salubridade do ambiente por meio de controle de pragas e limpeza de caixas d’água. A ausência dos serviços pode resultar em doenças e contaminações.</t>
  </si>
  <si>
    <t xml:space="preserve">Desinsetização, desratização, dedetização ou limpeza de caixa d'água </t>
  </si>
  <si>
    <t>SJMG_107</t>
  </si>
  <si>
    <t>Serviços de manutenção mensal de áreas verdes, incluindo poda de árvores e corte de grama, nas dependências da Subseção Judiciária de Ponte Nova.</t>
  </si>
  <si>
    <t>A contratação dos serviços de manutenção regular do jardim previne a proliferação de bichos peçonhentos, como escorpiões e cobras, que encontram abrigo na vegetação alta. Além disso, a falta de poda e o acúmulo de resíduos vegetais podem contribuir para o acúmulo de água parada, criando um ambiente propício para a reprodução do mosquito Aedes aegypti, transmissor da dengue, zika e chikungunya. A terceirização desses serviços permite maior eficiência operacional, reduz riscos sanitários e atende às normas de segurança e saúde pública.</t>
  </si>
  <si>
    <t>Serviços terceirizados - Jardinagem</t>
  </si>
  <si>
    <t>SJMG_108</t>
  </si>
  <si>
    <t>Serviços de limpeza em janelas e portas de vidro da fachada da SSJ Ponte Nova.</t>
  </si>
  <si>
    <t>A contratação de serviços de limpeza em janelas e portas de vidro é necessária para garantir a conservação das instalações, a boa aparência do ambiente institucional e a entrada adequada de luz natural. A ausência da limpeza compromete a imagem do órgão, o conforto visual e a salubridade dos espaços internos.</t>
  </si>
  <si>
    <t>Outros serviços especializados - limpeza de vidros e fachadas</t>
  </si>
  <si>
    <t>SJMG_109</t>
  </si>
  <si>
    <t>Fornecimento e instalação de grades de segurança nas janelas e portas mais vulneráveis da sede da SSJ Ponte Nova.</t>
  </si>
  <si>
    <t xml:space="preserve">Necessidade de aprimorar a segurança da subseção por meio da proteção de suas janelas e portas de vidros. Sem a contratação, as instalações ficam vulneráveis a possíveis invasões e roubos. </t>
  </si>
  <si>
    <t>Outros serviços esecializados - grades de segurança</t>
  </si>
  <si>
    <t>SJMG_11</t>
  </si>
  <si>
    <t>Serviços continuados de manutenção preventiva do sistema de controle de acesso.</t>
  </si>
  <si>
    <t>Necessidade de funcionamento permanente e contínuo do sistema para registro de servidores, jurisdicionados e demais pessoas que adentram no edifício sede da SSJ/JFA. A não contratação pode prejudicar a a vida útil, desempenho, segurança institucional.</t>
  </si>
  <si>
    <t>Outros serviços especializados - Manutenção de controle de Acesso</t>
  </si>
  <si>
    <t>SJMG_110</t>
  </si>
  <si>
    <t>Divinópolis</t>
  </si>
  <si>
    <t>Aquisição e instalação de uma plataforma elevatória.</t>
  </si>
  <si>
    <t>Necessidade de aquisição e instalação de elevadores para garantir acessibilidade e mobilidade no edifício. A ausência pode inviabilizar o uso adequado e seguro do espaço.</t>
  </si>
  <si>
    <t>Elevadores e serviços relacionados</t>
  </si>
  <si>
    <t>SJMG_111</t>
  </si>
  <si>
    <t>Ituiutaba</t>
  </si>
  <si>
    <t>Aquisição de fogão de mesa (tipo cooktop) de indução, com 2 (dois) queimadores, 220v.</t>
  </si>
  <si>
    <t>A aquisição de fogão é essencial para o preparo de alimentos e bebidas, especialmente pelas copeiras, atendendo magistrados, servidores e visitantes. A ausência do equipamento compromete o funcionamento adequado da copa e o suporte às atividades institucionais diárias.</t>
  </si>
  <si>
    <t>Materiais permanentes - eletrodomésticos</t>
  </si>
  <si>
    <t>SJMG_112</t>
  </si>
  <si>
    <t>Sete Lagoas</t>
  </si>
  <si>
    <t>Aquisição de materiais para a realização da manutenção predial da Subseção Judiciária de Sete Lagoas.</t>
  </si>
  <si>
    <t>46</t>
  </si>
  <si>
    <t>A aquisição de materiais para manutenção predial é essencial para conservar a infraestrutura, garantindo segurança, funcionalidade e boas condições de uso dos espaços. A falta desses itens pode gerar paralisações, riscos à integridade física e aumento de custos com reparos emergenciais.</t>
  </si>
  <si>
    <t>Manutenção predial - Materiais</t>
  </si>
  <si>
    <t>SJMG_114</t>
  </si>
  <si>
    <t>Aquisição e instalação de porta de vidro automática.</t>
  </si>
  <si>
    <t>A aquisição de porta de vidro automática para a entrada do órgão visa melhorar o conforto térmico, evitar a entrada de poeira e ruídos externos, garantir acessibilidade a pessoas com mobilidade reduzida e reforçar a segurança no controle de acesso. A ausência da medida compromete a inclusão, a segurança patrimonial e o bem-estar de servidores e usuários.</t>
  </si>
  <si>
    <t>Arquitetura e engenharia - pequenos reparos e/ou organização de layout</t>
  </si>
  <si>
    <t>SJMG_115</t>
  </si>
  <si>
    <t>Janaúba</t>
  </si>
  <si>
    <t>Dedetização, desratização e imunização geral, visando ao controle de insetos e roedores em todas as áreas do edifício sede da Subseção Judiciária de Janaúba/MG.</t>
  </si>
  <si>
    <t>Necessidade de controle de pragas para preservar a salubridade dos ambientes. A não contratação pode gerar riscos à saúde e danos ao patrimônio.</t>
  </si>
  <si>
    <t>SJMG_116</t>
  </si>
  <si>
    <t>Recarga de 07 (sete) extintores de incêndio ABC 6 kg, recarga de 01 (um) extintor PQS BC 6 kg e realização de teste hidrostático nas 08 (oito) mangueiras dos 04 hidrantes.</t>
  </si>
  <si>
    <t>Necessidade de manutenção preventiva para garantir a funcionalidade de extintores e mangueiras. A não contratação pode comprometer a segurança contra incêndios.</t>
  </si>
  <si>
    <t xml:space="preserve">Combate a incêndio - Manutenção e recarga de Extintores/Mangueiras </t>
  </si>
  <si>
    <t>SJMG_117</t>
  </si>
  <si>
    <t>Unaí</t>
  </si>
  <si>
    <t xml:space="preserve">Recarga e manutenção de mangueiras em extintores de incêndio.
</t>
  </si>
  <si>
    <t>Necessidade de realizar a recarga obrigatória de extintores conforme normas vigentes. A não aquisição pode resultar em penalidades legais e riscos à integridade patrimonial.</t>
  </si>
  <si>
    <t>SJMG_118</t>
  </si>
  <si>
    <t>Varginha</t>
  </si>
  <si>
    <t xml:space="preserve">Manutenção preventiva e corretiva mensal dos 40 condicionadores de ar, instalados na Subseção Judiciária de Varginha.
</t>
  </si>
  <si>
    <t>SJMG_119</t>
  </si>
  <si>
    <t>Manutenção preventiva anual dos extintores e mangueiras de incêndio.</t>
  </si>
  <si>
    <t>SJMG_12</t>
  </si>
  <si>
    <t>Manutenção preventiva do grupo gerador</t>
  </si>
  <si>
    <t xml:space="preserve">Necessidade de evitar que os aparelhos eletrônicos sejam desligados bruscamente durante eventuais quedas de energia, o que pode não ser possível sem a contratação sugerida.
</t>
  </si>
  <si>
    <t>Outros Serviços especializados - Manutenção de gerador</t>
  </si>
  <si>
    <t>SJMG_120</t>
  </si>
  <si>
    <t>Higienização dos Reservatórios e Dedetização do prédio que abriga a SSJ de Varginha.</t>
  </si>
  <si>
    <t>SJMG_121</t>
  </si>
  <si>
    <t xml:space="preserve">Contratação de empresa especializada em serviços de manutenção de CFTV.
</t>
  </si>
  <si>
    <t>Necessidade de manutenção preventiva dos equipamentos de CFTV para garantir pleno funcionamento. A ausência do serviço pode comprometer a segurança e a eficácia do monitoramento.</t>
  </si>
  <si>
    <t>SJMG_122</t>
  </si>
  <si>
    <t>Manutenção preventiva do estabilizador e do nobreak da Subseção Judiciária de Varginha.</t>
  </si>
  <si>
    <t>SJMG_123</t>
  </si>
  <si>
    <t xml:space="preserve">Fornecimento e instalação de 70 persianas para a Subseção Judiciária de Varginha.
</t>
  </si>
  <si>
    <t>A aquisição e instalação de cortinas é necessária para controle da luminosidade, conforto térmico e preservação dos equipamentos e mobiliários expostos ao sol. A ausência compromete o ambiente de trabalho, podendo impactar a produtividade e causar danos ao patrimônio público.</t>
  </si>
  <si>
    <t>Materiais permanentes - cortinas</t>
  </si>
  <si>
    <t>SJMG_124</t>
  </si>
  <si>
    <t xml:space="preserve">Aquisição de insulfilm (material e instalação) para o edifício da Subseção Judiciária de Varginha.
</t>
  </si>
  <si>
    <t xml:space="preserve">Necessidade de melhorar a segurança, privacidade e o conforto luminotécnico da Subseção Judiciária de Varginha, que ficará prejudicada com a manutenção da atual transparência dos vidros da subseção. </t>
  </si>
  <si>
    <t>Outros serviços especializados - película de proteção para vidros</t>
  </si>
  <si>
    <t>SJMG_125</t>
  </si>
  <si>
    <t xml:space="preserve">Construção de novo padrão de energia para esta Subseção Judiciária de Varginha.
</t>
  </si>
  <si>
    <t>Necessidade de ampliação da rede elétrica</t>
  </si>
  <si>
    <t>Obras e Serviços de engenharia até R$700.000,00 (833 - Serviços de engenharia)</t>
  </si>
  <si>
    <t>SJMG_126</t>
  </si>
  <si>
    <t>Aquisição de equipamentos, materiais e serviços necessários à ampliação de circuito fechado de televisão (CFTV) na Subseção Judiciária de Varginha.</t>
  </si>
  <si>
    <t>Necessidade de garantir a segurança patrimonial e pessoal por meio de vigilância eletrônica. A não contratação pode aumentar a exposição a riscos e crimes.</t>
  </si>
  <si>
    <t>SJMG_127</t>
  </si>
  <si>
    <t>Obra de reparo/pintura nas paredes e janelas do prédio que abriga a SSJ Varginha que apresentarem desgaste de conservação.</t>
  </si>
  <si>
    <t>Necessidade de realizar reformas e pinturas com qualidade profissional e atender ao Relatório da Corregedoria do TRF6 (id 0608707). A ausência de serviço especializado pode comprometer a segurança e gerar retrabalhos onerosos.</t>
  </si>
  <si>
    <t>Arquitetura e engenharia - pequenos reparos e/ou pintura</t>
  </si>
  <si>
    <t>SJMG_128</t>
  </si>
  <si>
    <t>Reforma estrutural no prédio da SSJ Varginha.</t>
  </si>
  <si>
    <t>Necessidade de realizar reformas e pinturas com qualidade profissional, conforme recomenda  relatório da Corregedoria (id 0608707). A ausência de serviço especializado pode comprometer a segurança e gerar retrabalhos onerosos.</t>
  </si>
  <si>
    <t>SJMG_129</t>
  </si>
  <si>
    <t>Projeto/sistema de combate à incêndio, atendendo as exigências da legislação e do Corpo de Bombeiro para aprovação do AVCB.</t>
  </si>
  <si>
    <t>Necessidade de garantir a execução técnica e precisa em serviços de engenharia. A ausência de profissionais qualificados pode resultar em prejuízos financeiros e operacionais.</t>
  </si>
  <si>
    <t>SJMG_13</t>
  </si>
  <si>
    <t xml:space="preserve">Recarga de extintores de incêndio e realização dos testes hidrostáticos das mangueiras pertencentes à Subseção Judiciária de Juiz de Fora/MG.
</t>
  </si>
  <si>
    <t>SJMG_130</t>
  </si>
  <si>
    <t>Aquisição de gás de cozinha para atendimento das Copas da Subseção Judiciária de Varginha.</t>
  </si>
  <si>
    <t>A contratação de gás de cozinha é essencial para o funcionamento das copas, permitindo o preparo de café e o aquecimento de alimentos servidos aos magistrados, servidores e visitantes. A ausência do insumo compromete o suporte básico às atividades institucionais, podendo impactar negativamente o ambiente de trabalho e o atendimento ao público.</t>
  </si>
  <si>
    <t>Materiais de consumo - gás glp</t>
  </si>
  <si>
    <t>SJMG_131</t>
  </si>
  <si>
    <t>Aquisição de 12 filtros para purificadores de água</t>
  </si>
  <si>
    <t>12</t>
  </si>
  <si>
    <t>SJMG_132</t>
  </si>
  <si>
    <t>Aquisição e instalação de persianas tipo cortina e tipo rolô com blackout para atender às necessidades da Subseção Judiciária de Governador Valadares/MG.</t>
  </si>
  <si>
    <t>44,04</t>
  </si>
  <si>
    <t>SJMG_133</t>
  </si>
  <si>
    <t>Aquisição e instalação de placa em ACM, com estrutura em metalon e letras em relevo e adesivo, para a fachada lateral do edifício-sede da Subseção Judiciária de Governador Valadares.</t>
  </si>
  <si>
    <t>A aquisição e instalação de placa em ACM com estrutura em metalon, letras em relevo e adesivo é necessária para garantir a adequada identificação visual do órgão, promovendo orientação ao público, padronização institucional e acessibilidade. A ausência da sinalização compromete a visibilidade, a organização do espaço e o atendimento ao cidadão.</t>
  </si>
  <si>
    <t>Itens para identificação institucional</t>
  </si>
  <si>
    <t>SJMG_134</t>
  </si>
  <si>
    <t>São João del Rei</t>
  </si>
  <si>
    <t>Serviços de natureza continuada de manutenção preventiva e corretiva de 22 (vinte e dois) aparelhos de ar-condicionado instalados nas dependências da Subseção Judiciária de São João Del Rei, com previsão de eventual ressarcimento pelo fornecimento de peças de reposição até um valor limite fixo.</t>
  </si>
  <si>
    <t>22</t>
  </si>
  <si>
    <t>SJMG_135</t>
  </si>
  <si>
    <t>Recarga e manutenção de extintores localizados no prédio da a Justiça Federal na cidade de São João Del Rei/MG.</t>
  </si>
  <si>
    <t>15</t>
  </si>
  <si>
    <t>SJMG_136</t>
  </si>
  <si>
    <t>Contratação de empresa especializada em prestação de serviços de monitoramento de segurança eletrônica 24h/dia.</t>
  </si>
  <si>
    <t>Necessidade de implantação de sistema de alarme para detecção e prevenção de invasões. A ausência pode resultar em furtos e danos ao patrimônio.</t>
  </si>
  <si>
    <t>SJMG_137</t>
  </si>
  <si>
    <t>Dedetização, desratização e eliminação de pragas urbanas, notadamente escorpião.</t>
  </si>
  <si>
    <t>SJMG_138</t>
  </si>
  <si>
    <t>Viçosa</t>
  </si>
  <si>
    <t>Serviços de limpeza dos vidros da fachada do prédio sede da Subseção Judiciária de Viçosa.</t>
  </si>
  <si>
    <t>A contratação de serviços de limpeza dos vidros da fachada do prédio é necessária para garantir a conservação da edificação, a boa aparência institucional e a adequada entrada de luz natural nos ambientes internos. A não realização compromete a imagem do órgão, a salubridade e o conforto dos usuários.</t>
  </si>
  <si>
    <t>SJMG_139</t>
  </si>
  <si>
    <t>Pouso Alegre</t>
  </si>
  <si>
    <t>Aquisição de 21 elementos filtrantes para purificadores e bebedouros de água da Subseção Judiciária de Pouso Alegre, sendo: 15 refis para purificador de água e 6 refis para bebedouro de pressão.</t>
  </si>
  <si>
    <t>21</t>
  </si>
  <si>
    <t>SJMG_14</t>
  </si>
  <si>
    <t>Serviços contínuos de manutenção predial.</t>
  </si>
  <si>
    <t>A contratação de serviços de manutenção predial é indispensável para garantir a segurança, funcionalidade e conservação das instalações físicas do órgão. A ausência de manutenção preventiva e corretiva pode causar interrupções nas atividades, riscos à integridade física de usuários e danos ao patrimônio público.</t>
  </si>
  <si>
    <t>Manutenção predial - serviços</t>
  </si>
  <si>
    <t>SJMG_140</t>
  </si>
  <si>
    <t>Aquisição de itens de consumo (café em pó, açúcar e adoçante)</t>
  </si>
  <si>
    <t>30, 10, 7</t>
  </si>
  <si>
    <t>A aquisição de café, açúcar e adoçante é necessária para atendimento diário aos servidores e para a recepção em reuniões e eventos institucionais. A ausência desses itens pode impactar a hospitalidade, o bem-estar no ambiente de trabalho e a adequada condução de atividades oficiais.</t>
  </si>
  <si>
    <t>Materiais de consumo - Itens para copa</t>
  </si>
  <si>
    <t>SJMG_141</t>
  </si>
  <si>
    <t>Aquisição de gás de cozinha para atendimento das Copas da Subseção Judiciária de São João Del Rei.</t>
  </si>
  <si>
    <t>7</t>
  </si>
  <si>
    <t>SJMG_142</t>
  </si>
  <si>
    <t>Limpeza e higienização dos reservatórios de água na subseção de Juiz de Fora</t>
  </si>
  <si>
    <t>Necessidade de realizar limpeza periódica de caixas d’água para garantir a qualidade da água. A não aquisição pode causar contaminações e problemas de saúde.</t>
  </si>
  <si>
    <t>SJMG_143</t>
  </si>
  <si>
    <t>Recarga de 31 (trinta e um) extintores de incêndio do edifício-sede da Subseção Judiciária de Governador Valadares, incluindo os testes hidrostáticos necessários.</t>
  </si>
  <si>
    <t>31</t>
  </si>
  <si>
    <t>SJMG_144</t>
  </si>
  <si>
    <t>Manutenção do sistema de combate à incêndio, atendendo as exigências da legislação e do Corpo de Bombeiro para renovação do AVCB.</t>
  </si>
  <si>
    <t>Combate à incêndio - Manutenção</t>
  </si>
  <si>
    <t>SJMG_145</t>
  </si>
  <si>
    <t>Compra de 15 (quinze) aparelhos de ar-condicionado do tipo inverter Hi wall.</t>
  </si>
  <si>
    <t>Necessidade de instalação de ar-condicionado para assegurar a climatização adequada do ambiente. A não realização pode comprometer o conforto e a funcionalidade do espaço.</t>
  </si>
  <si>
    <t>SJMG_146</t>
  </si>
  <si>
    <t xml:space="preserve">Aquisição de 02 (dois) Bebedouros Purificador – de Pressão inox 127 v. para a SSJ-LAV. </t>
  </si>
  <si>
    <t>Necessidade de fornecimento de água para consumo humano. A não aquisição pode comprometer a saúde e o bem-estar das pessoas que utilizam os serviços ou trabalham na unidade da SJMG.</t>
  </si>
  <si>
    <t>SJMG_147</t>
  </si>
  <si>
    <t>Serviços continuados de manutenção dos aparelhos de ar condicionado.</t>
  </si>
  <si>
    <t>SJMG_148</t>
  </si>
  <si>
    <t>Limpeza e higienização de 2 (duas) caixas d´água do edifício-sede da Subseção Judiciária de Governador Valadares.</t>
  </si>
  <si>
    <t>SJMG_149</t>
  </si>
  <si>
    <t>Manutenção preventiva do estabilizador e do nobreak da Subseção Judiciária de Janaúba.</t>
  </si>
  <si>
    <t>SJMG_15</t>
  </si>
  <si>
    <t>Lavras</t>
  </si>
  <si>
    <t>Filtro para os dois  bebedouros de água da Subseção Judiciária de Lavras.</t>
  </si>
  <si>
    <t>SJMG_150</t>
  </si>
  <si>
    <t>Contratação de empresa especializada para fornecimento e instalação de divisórias em DRYWALL para a sede da SSJ Ponte Nova.</t>
  </si>
  <si>
    <t>A contratação é adequada para o atendimento da necessidade, considerando a mudança da Subseção Judiciária de Ponte Nova para a necessidade de adequação do espaço físico para o desempenho das atividades dos servidores. A contratação da empresa especializada para a compra e instalação de divisórias em drywall visa a garantir um ambiente de trabalho adequado, assegurando a continuidade da prestação jurisdicional de forma eficiente e com qualidade.</t>
  </si>
  <si>
    <t>SJMG_151</t>
  </si>
  <si>
    <t>Aquisição de 01 (um) bebedouro industrial com capacidade para 50 litros e de 02 (dois) purificadores de água para a Subseção Judiciária de Ponte Nova/MG.</t>
  </si>
  <si>
    <t>3</t>
  </si>
  <si>
    <t>SJMG_152</t>
  </si>
  <si>
    <t>Aquisição de materiais para a realização da manutenção predial da Subseção Judiciária de Ponte Nova.</t>
  </si>
  <si>
    <t>43</t>
  </si>
  <si>
    <t>SJMG_153</t>
  </si>
  <si>
    <t>Execução, reforma e manutenção de instalações elétricas, incluindo cabeamento e iluminação da SSJ Ponte Nova.</t>
  </si>
  <si>
    <t>A contratação se juustifica devido à insuficiência das atuais instalações de iluminação interna da SSJ PNV, causando desconforto para magistrados, servidores e jurisdicionados.</t>
  </si>
  <si>
    <t>Arquitetura e engenharia - energia elétrica</t>
  </si>
  <si>
    <t>SJMG_154</t>
  </si>
  <si>
    <t>Manutenção preventiva do estabilizador e do nobreak da Subseção Judiciária de Ponte Nova.</t>
  </si>
  <si>
    <t>SJMG_155</t>
  </si>
  <si>
    <t>Aquisição de nobreaks 700VA para a Subseção Judiciária de Ponte Nova.</t>
  </si>
  <si>
    <t>16</t>
  </si>
  <si>
    <t>Materiais permanentes - Nobreak</t>
  </si>
  <si>
    <t>SJMG_156</t>
  </si>
  <si>
    <t>Paracatu</t>
  </si>
  <si>
    <t xml:space="preserve">Recarga extintores de incêndio do edifício-sede da Subseção Judiciária de Paracatu.
</t>
  </si>
  <si>
    <t>SJMG_157</t>
  </si>
  <si>
    <t>Aquisição de água mineral natural para consumo humano.</t>
  </si>
  <si>
    <t>120</t>
  </si>
  <si>
    <t>Necessidade de fornecimento de água mineral natural para consumo humano. A não aquisição pode comprometer a saúde e o bem-estar das pessoas que utilizam os serviços ou trabalham na unidade da SJMG.</t>
  </si>
  <si>
    <t>Água mineral natural</t>
  </si>
  <si>
    <t>SJMG_158</t>
  </si>
  <si>
    <t>Ipatinga</t>
  </si>
  <si>
    <t>Serviço de engenharia para implantação de usina fotovoltaica conectada à rede CEMIG no edifício sede da Justiça Federal - Subseção Judiciária de Ipatinga/MG.</t>
  </si>
  <si>
    <t>12.280</t>
  </si>
  <si>
    <t>Garantir eficiência, economicidade, sustentabilidade e modernização do sistema de fornecimento de energia para o prédio sede da SSJ de Ipatinga. Sem a contratação a Justiça Federal perde em economicidade e sustentabilidade.</t>
  </si>
  <si>
    <t>SJMG_159</t>
  </si>
  <si>
    <t>Aquisição de itens de consumo (café em pó) para atendimento dos magistrados da Subseção Judiciária de Paracatu e para atendimento aos eventos (reuniões e visitas de autoridades, correições e outros)</t>
  </si>
  <si>
    <t>60</t>
  </si>
  <si>
    <t>A contratação é necessária para atendimento dos magistrados da Subseção Judiciária de Paracatu e para atendimento aos eventos (reuniões e visitas de autoridades, correições e outros).</t>
  </si>
  <si>
    <t>SJMG_16</t>
  </si>
  <si>
    <t>Aquisição de materiais para a realização da manutenção predial da Subseção Judiciária de Juiz de Fora.</t>
  </si>
  <si>
    <t>515</t>
  </si>
  <si>
    <t>SJMG_160</t>
  </si>
  <si>
    <t>Recarga de extintores de incêndio e realização dos testes hidrostáticos das mangueiras pertencentes à Subseção Judiciária de Ipatinga.</t>
  </si>
  <si>
    <t>SJMG_161</t>
  </si>
  <si>
    <t xml:space="preserve">Fornecimento e instalação de solução de segurança eletrônica composta por sistema de videomonitoramento (Circuito Fechado de Televisão - CFTV), além de assessoramento técnico durante o período de garantia, com disponibilização de software para operacionalização do sistema, insumos, materiais e ferramentas necessárias.
</t>
  </si>
  <si>
    <t>SJMG_162</t>
  </si>
  <si>
    <t xml:space="preserve">Aquisição de 02 (dois) Bebedouros Purificador – de Pressão inox 127 v. e de 02 (dois)  bebedouros industriais para SSJ JUA.
</t>
  </si>
  <si>
    <t>SJMG_163</t>
  </si>
  <si>
    <t>Recarga do botijão de acondicionamento de gás de cozinha.</t>
  </si>
  <si>
    <t>6</t>
  </si>
  <si>
    <t>Meteriais de consumo - gás glp</t>
  </si>
  <si>
    <t>SJMG_164</t>
  </si>
  <si>
    <t xml:space="preserve">Serviços continuados de manutenção preventiva e corretiva dos aparelhos de ar condicionado, instalados na Subseção Judiciária de Paracatu.
</t>
  </si>
  <si>
    <t>SJMG_165</t>
  </si>
  <si>
    <t>A aquisição de uma TV Smart TV 86" para a sala de audiências/conciliações da Justiça Federal de Paracatu.</t>
  </si>
  <si>
    <t>A aquisição de TV para a sala de audiências é necessária para a exibição de provas, videoconferências e demais conteúdos audiovisuais durante os atos processuais, contribuindo para a celeridade e eficiência das audiências. A ausência do equipamento limita o uso de recursos tecnológicos e pode comprometer a qualidade da prestação jurisdicional.</t>
  </si>
  <si>
    <t>Materiais permanentes - Eletrodomésticos</t>
  </si>
  <si>
    <t>SJMG_166</t>
  </si>
  <si>
    <t>Dedetização, desratização e imunização geral nas dependências do Edifício-sede da Subseção Judiciária de Paracatu/MG.</t>
  </si>
  <si>
    <t>SJMG_167</t>
  </si>
  <si>
    <t>Serviço de serralheria para adequação de um telhado sobre trecho da rampa da garagem e coletores no edifício sede da Justiça Federal - Subseção Judiciária de Ipatinga/MG</t>
  </si>
  <si>
    <t>Necessidade de eliminar os riscos de que chuvas atinjam os poços dos elevadores, o que não será possível sem a adequação de telhado sobre uma parte plana ao fim da rampa de acesso a garagem, bem como instalação de novos coletores para retirada mais rápida de aguas incidentes sobre o telhado e que extravasam a calha central.</t>
  </si>
  <si>
    <t>SJMG_168</t>
  </si>
  <si>
    <t>Aquisição de tapetes capacho para a nova sede da Justiça Federal de Paracatu.</t>
  </si>
  <si>
    <t>A aquisição de tapetes capacho para a nova sede da Justiça Federal visa atender a uma necessidade funcional nas dependências do órgão. Os tapetes têm a finalidade de preservar a limpeza e organização dos espaços internos, contribuindo para o conforto dos servidores, visitantes e magistrados. Além disso, ajudam a evitar a proliferação de sujeira e a redução de desgaste nos pisos, aumentando a durabilidade dos materiais utilizados. Sob a perspectiva do interesse público, a contratação busca garantir condições adequadas de trabalho e recepção, promovendo um ambiente mais higiênico e seguro, alinhado às boas práticas de gestão pública.</t>
  </si>
  <si>
    <t>Materiais permanentes - tapetes</t>
  </si>
  <si>
    <t>SJMG_169</t>
  </si>
  <si>
    <t>Contratação de serviços de manutenção preventiva do Sistema de alarme e fechaduras eletrônicas da SSJ de Ipatinga</t>
  </si>
  <si>
    <t>SJMG_17</t>
  </si>
  <si>
    <t>Aquisição de baterias para equipamentos elétricos/eletrônicos, tais como: motobomba, porta giratória, fechadura eletrônica, grupo gerador, nobreak do quadro elétrico.</t>
  </si>
  <si>
    <t>Diversos</t>
  </si>
  <si>
    <t>Necessidade de manter o desempenho de equipamentos eletrônicos e viabilizar o pleno funcionamento da Subseção, o que pode não ser possível sem a contratação sugerida.</t>
  </si>
  <si>
    <t>Materiais de consumo - Baterias</t>
  </si>
  <si>
    <t>SJMG_170</t>
  </si>
  <si>
    <t>Desinsetização e limpeza da caixa d'água na subseção de Ipatinga.</t>
  </si>
  <si>
    <t>SJMG_171</t>
  </si>
  <si>
    <t>Troca de pisos no prédio da Justiça Federal em Janaúba</t>
  </si>
  <si>
    <t>Necessidade de realizar intervenções com segurança e eficiência técnica. A não contratação pode comprometer prazos, qualidade e a integridade das instalações.</t>
  </si>
  <si>
    <t>SJMG_172</t>
  </si>
  <si>
    <t>Aquisição de materiais elétricos para a manutenção do prédio Sede dA SSJ de Ipatinga.</t>
  </si>
  <si>
    <t>A presente contratação se faz necessária em virtude da imprescindibilidade da manutenção da rede de iluminação do prédio sede da SSJ de Ipatinga, pois sem esses, se tornam inexequíveis os trabalhos dos magistrados, servidores e prestadores.</t>
  </si>
  <si>
    <t>SJMG_173</t>
  </si>
  <si>
    <t>Prestação de serviços de limpeza da fachada do prédio sede da SSJ de Ipatinga.</t>
  </si>
  <si>
    <t>A contratação de serviços de limpeza da fachada do prédio da sede da subseção é necessária para preservar a aparência estética e a integridade da edificação, garantindo um ambiente sempre limpo e adequado. A falta desse serviço pode resultar no acúmulo de sujeira, desgaste precoce e na impressão de negligência, comprometendo a imagem institucional e o conforto dos usuários.</t>
  </si>
  <si>
    <t>SJMG_174</t>
  </si>
  <si>
    <t>SECAD</t>
  </si>
  <si>
    <t>Mobiliários para os gabinetes dos Magistrados de 1º grau, com características específicas para utilização no Órgão.</t>
  </si>
  <si>
    <t>A contratação é de vital importância para continuidade dos serviços a serem prestados no Órgão.</t>
  </si>
  <si>
    <t>Mobiliário</t>
  </si>
  <si>
    <t>SJMG_175</t>
  </si>
  <si>
    <t>Aquisição de piso tátil para instalação nas áreas internas do edifício sede da Justiça Federal de Ipatinga, com a finalidade de garantir acessibilidade às pessoas com deficiência visual. 
Aquisição de cones para sinalização e delimitação de áreas.</t>
  </si>
  <si>
    <t>A instalação de piso tátil atende às necessidades de usuários PCD, bem como observa às exigências do CNJ.</t>
  </si>
  <si>
    <t>SJMG_176</t>
  </si>
  <si>
    <t>Capina e limpeza do lote destinado a construção da nova sede da Justiça Federal de Divinópolis.</t>
  </si>
  <si>
    <t>SJMG_177</t>
  </si>
  <si>
    <t>Materiais para realização de perícias médicas.</t>
  </si>
  <si>
    <t>A contratação faz-se necessária, tendo em vista a necessidade de garantir o devido atendimento no serviço de perícias médicas da Subseção. Se a contratação, a prestação eficiente do serviço ficará prejudicada.</t>
  </si>
  <si>
    <t>Materiais para perícias médicas</t>
  </si>
  <si>
    <t>SJMG_178</t>
  </si>
  <si>
    <t>Limpeza e tratamento de Caixa D’água na sede da Subseção de São João Del Rei.</t>
  </si>
  <si>
    <t>SJMG_179</t>
  </si>
  <si>
    <t>Uberlândia</t>
  </si>
  <si>
    <t>Recarga dos 86 (oitenta e seis) Extintores de Incêndio (Todos Prédios 1 e 2) e teste Hidrostático das 28 (vinte e oito) Mangueiras dos Hidrantes (Todos Prédios 1 e 2).</t>
  </si>
  <si>
    <t>SJMG_18</t>
  </si>
  <si>
    <t>Execução de projeto de prevenção e segurança contra incêndio e combate ao pânico.</t>
  </si>
  <si>
    <t>Necessidade de adequação do sistema de prevenção e segurança contra incêndio e combate ao pânico ao novo layout da Subseção, sendo necessária a execução de novo projeto. A ausência da contratação prejudicará a referida adequação, arriscando, consequentemente, a segurança dos que frequentam a instituição.</t>
  </si>
  <si>
    <t>Combate à incêndio - Projeto</t>
  </si>
  <si>
    <t>SJMG_180</t>
  </si>
  <si>
    <t>Aquisição de materiais para a realização da manutenção predial da Subseção Judiciária de São João Del Rei</t>
  </si>
  <si>
    <t>11</t>
  </si>
  <si>
    <t>SJMG_181</t>
  </si>
  <si>
    <t>Dedetização e desratização nas dependências do prédio da Subseção Judiciária de Uberlândia.</t>
  </si>
  <si>
    <t>SJMG_182</t>
  </si>
  <si>
    <t>Manutenção preventiva e corretiva avulsa em cada um dos 19 aparelhos de ar condicionado e 02 cortinas de ar, com BTU's variados, instalados na Subseção Judiciária de Unaí</t>
  </si>
  <si>
    <t>SJMG_183</t>
  </si>
  <si>
    <t>Patos de Minas</t>
  </si>
  <si>
    <t>Dedetização, desratização (troca de iscas/armadilhas) e limpeza de caixas d'água.</t>
  </si>
  <si>
    <t>SJMG_184</t>
  </si>
  <si>
    <t>Aquisição de 10 (dez) aparelhos de ar condicionado para a Subseção Judiciária de Unaí</t>
  </si>
  <si>
    <t>10</t>
  </si>
  <si>
    <t>Necessidade de adquirir ar-condicionado para melhorar as condições ambientais do espaço. A ausência pode comprometer o conforto e a produtividade.</t>
  </si>
  <si>
    <t>SJMG_185</t>
  </si>
  <si>
    <t xml:space="preserve">Serviços continuados de manutenção preventiva dos aparelhos de ar condicionado da Subseção Judiciária de Unaí
</t>
  </si>
  <si>
    <t>SJMG_186</t>
  </si>
  <si>
    <t xml:space="preserve">Dedetização e Desratização objetivando atender demanda da Subseção Judiciária de Unaí/MG.
</t>
  </si>
  <si>
    <t>SJMG_187</t>
  </si>
  <si>
    <t>Reforma da Subseção Judiciária de Janaúba, em razão da constatação de rachaduras e infiltrações.</t>
  </si>
  <si>
    <t>Necessidade de realizar reformas e pinturas com qualidade profissional. A ausência de serviço especializado pode comprometer a segurança e gerar retrabalhos onerosos.</t>
  </si>
  <si>
    <t>SJMG_188</t>
  </si>
  <si>
    <t>Recarga de 18 extintores de incêndio portáteis, distribuídos no edifício-sede da Subseção Judiciária de Patos de Minas para prover condições de operação aos equipamentos de combate a incêndio (extintores) existentes na Subseção Judiciária.</t>
  </si>
  <si>
    <t>SJMG_189</t>
  </si>
  <si>
    <t>Contratação de serviço de jardinagem para a  Subseção Judiciária de São João del-Rei</t>
  </si>
  <si>
    <t>Manutenção da grama e árvores da Subseção</t>
  </si>
  <si>
    <t>SJMG_19</t>
  </si>
  <si>
    <t>Aquisição de filtros para purificadores de água.</t>
  </si>
  <si>
    <t xml:space="preserve">12 filtros FR 600
2 filtros latina </t>
  </si>
  <si>
    <t>SJMG_191</t>
  </si>
  <si>
    <t>Assessoria e consultoria, técnica e operacional, em nível de engenharia, na execução de projeto de prevenção e segurança contra incêndio e combate ao pânico, para a aprovação do AVCB - Auto de Vistoria do Corpo de Bombeiros - AVCB, pelo Corpo de Bombeiros - MG, referente ao prédio da SSJ Ituiutaba/MG.</t>
  </si>
  <si>
    <t>Necessidade de suporte técnico especializado em projetos de engenharia. A não contratação pode gerar falhas estruturais e não conformidade com normas legais.</t>
  </si>
  <si>
    <t>SJMG_192</t>
  </si>
  <si>
    <t>Serviços de instalação de novos equipamentos de ar condicionado.</t>
  </si>
  <si>
    <t>SJMG_193</t>
  </si>
  <si>
    <t>Pintura da Fachada do Prédio da Subseção Judiciária de Janaúba.</t>
  </si>
  <si>
    <t>A pintura da fachada do prédio é necessária para a conservação da estrutura, proteção contra intempéries e valorização da imagem institucional, garantindo um ambiente acolhedor e adequado ao público. A ausência do serviço compromete a durabilidade da edificação e a boa apresentação do órgão perante a sociedade.</t>
  </si>
  <si>
    <t>Arquitetura e engenharia - Pintura</t>
  </si>
  <si>
    <t>SJMG_195</t>
  </si>
  <si>
    <t>Serviço de limpeza em janelas e fachadas de vidro</t>
  </si>
  <si>
    <t>442</t>
  </si>
  <si>
    <t>A contratação de serviços de limpeza em janelas e fachadas de vidro é necessária para garantir a conservação das instalações, a boa aparência do ambiente institucional e a entrada adequada de luz natural. A ausência da limpeza compromete a imagem do órgão, o conforto visual e a salubridade dos espaços internos.</t>
  </si>
  <si>
    <t>SJMG_196</t>
  </si>
  <si>
    <t>Troca de telhado do prédio da Subseção Judiciária de Janaúba, em razão da presença de infiltrações e vazamentos.</t>
  </si>
  <si>
    <t>Necessidade de adequação técnica e estética de pequenos reparos. A não contratação pode causar desconformidades normativas e deterioração acelerada do ambiente.</t>
  </si>
  <si>
    <t>SJMG_197</t>
  </si>
  <si>
    <t>Serviços de limpeza, conservação, copeiragem e serviços gerais e administrativos na Subseção
Judiciária de Unaí.</t>
  </si>
  <si>
    <t>A contratação de serviços de limpeza, conservação, copeiragem, serviços gerais e administrativos é essencial para o funcionamento contínuo e adequado das atividades do órgão, assegurando um ambiente limpo, organizado e com suporte operacional às demandas diárias. A ausência desses serviços compromete a higiene, a eficiência administrativa e o atendimento ao público.</t>
  </si>
  <si>
    <t>Serviços terceirizados - limpeza, conservação, copeiragem e/ou apoio administrativo</t>
  </si>
  <si>
    <t>SJMG_198</t>
  </si>
  <si>
    <t xml:space="preserve">Filtro para os dois purificadores de água da Subseção Judiciária de Unaí- tipo IBBL
</t>
  </si>
  <si>
    <t>4</t>
  </si>
  <si>
    <t>SJMG_199</t>
  </si>
  <si>
    <t>Manutenção corretiva e troca de baterias de um no-break de 10kva</t>
  </si>
  <si>
    <t xml:space="preserve">A manutenção do NoBreak é necessária para assegurar o funcionamento contínuo e eficiente dos equipamentos, prevenindo falhas e prolongando sua vida útil. A ausência desse serviço pode comprometer a proteção contra quedas de energia, resultando em danos aos sistemas e interrupções nas atividades essenciais. </t>
  </si>
  <si>
    <t>SJMG_20</t>
  </si>
  <si>
    <t>Montes Claros</t>
  </si>
  <si>
    <t>Aquisição de 35 (trinta e cinco) aparelhos de ar-condicionado e 02 (duas) cortinas de ar, com previsão de serviços de desinstalação/instalação dos aparelhos nas dependências do edifício-sede da Subseção Judiciária de Montes Claros.</t>
  </si>
  <si>
    <t>37</t>
  </si>
  <si>
    <t>Necessidade de adquirir e instalar ar-condicionado para climatizar adequadamente o ambiente, considerando as alterações recentes de layout e a obsolescência dos aparelhos atuais. A ausência pode prejudicar a funcionalidade e o bem-estar dos usuários.</t>
  </si>
  <si>
    <t>SJMG_200</t>
  </si>
  <si>
    <t>Aquisição de materiais de gênero alimentício (café em pó, açúcar e adoçante) e copos descartáveis para atender às necessidades da Subseção Judiciária de Governador Valadares.</t>
  </si>
  <si>
    <t>12, 4, 2, 15</t>
  </si>
  <si>
    <t>A aquisição de café, açúcar, adoçante e copos descartáveis é necessária para atendimento diário aos servidores e para a recepção em reuniões e eventos institucionais. A ausência desses itens pode impactar a hospitalidade, o bem-estar no ambiente de trabalho e a adequada condução de atividades oficiais.</t>
  </si>
  <si>
    <t>SJMG_201</t>
  </si>
  <si>
    <t>Recarga do botijão de acondicionamento de gás de cozinha</t>
  </si>
  <si>
    <t>SJMG_202</t>
  </si>
  <si>
    <t>Aquisição/instalação de motor-ventilador para condensadora do sistema de ar-condicionado tipo VRF existente na Subseção Judiciária de Ipatinga.</t>
  </si>
  <si>
    <t>Necessidade de substituição de uma unidade de motor ventilador que  está danificada , obrigando à desativação temporária da condensadora. A aquisição/contratação é imprescindível para o perfeito funcionamento do sistema de ar-condicionado existente na Subseção judiciária de Ipatinga.</t>
  </si>
  <si>
    <t>SJMG_203</t>
  </si>
  <si>
    <t>Substituição e reposição de aproximadamente 200 pedras soltas no passeio frontal do edifício sede da SSJ de Uberlândia.</t>
  </si>
  <si>
    <t>A substituição e reposição de pedras soltas na calçada frontal do órgão é necessária para garantir a segurança de pedestres, prevenindo acidentes causados por desníveis e buracos. A ausência da intervenção compromete a acessibilidade, representa risco especialmente a pessoas com mobilidade reduzida e expõe o órgão a possíveis responsabilidades por incidentes.</t>
  </si>
  <si>
    <t>SJMG_204</t>
  </si>
  <si>
    <t>Serviços de análise, elaboração de coordenograma e execução de todo procedimento para alteração da demanda de energia elétrica contratada, pela Subseção Judiciária de Uberlândia, junto à CEMIG.</t>
  </si>
  <si>
    <t xml:space="preserve">A contratação de serviços para análise, elaboração de coordenograma e execução do procedimento de alteração da demanda de energia elétrica é necessária para viabilizar a redução da demanda contratada junto à CEMIG, em razão da diminuição do consumo na Subseção. A manutenção da demanda ociosa implica em custos desnecessários à Justiça Federal, e o coordenograma é exigência da concessionária para efetivar a alteração.
 </t>
  </si>
  <si>
    <t>SJMG_205</t>
  </si>
  <si>
    <t>Aquisição de 08 (oito) refis para purificadores de água.</t>
  </si>
  <si>
    <t>SJMG_206</t>
  </si>
  <si>
    <t>Fornecimento e instalação de (01) motor de abertura e fechamento do portão localizado na garagem do edifício sede da SSJ de Uberlândia, bem como manutenção preventiva e corretiva nos trilhos e demais componentes dos 04 portões de acesso externo existentes na Subseção.</t>
  </si>
  <si>
    <t>A contratação de fornecimento e instalação de motor para o portão da garagem, bem como de manutenção preventiva e corretiva nos trilhos e componentes dos quatro portões de acesso externo da SSJ de Uberlândia, é essencial para garantir a segurança patrimonial, a fluidez no acesso de veículos e o pleno funcionamento dos mecanismos. A ausência desses serviços pode causar falhas operacionais, riscos de acidentes e vulnerabilidade no controle de acesso ao prédio.</t>
  </si>
  <si>
    <t>Outros</t>
  </si>
  <si>
    <t>SJMG_207</t>
  </si>
  <si>
    <t>Manutenção predial na sede da Justiça Federal em Divinópolis (1.540 m²), incluindo manutenção hidráulica, manutenção de toda infraestrutura física predial, serviços de pinturas e consertos afins e manutenção de toda rede elétrica.</t>
  </si>
  <si>
    <t>SJMG_208</t>
  </si>
  <si>
    <t xml:space="preserve">Aquisição de materiais para a realização da manutenção predial da Subseção Judiciária de Patos de Minas. </t>
  </si>
  <si>
    <t>30</t>
  </si>
  <si>
    <t>SJMG_209</t>
  </si>
  <si>
    <t>Aquisição de 02 (duas) TVs LED de 43 polegadas.</t>
  </si>
  <si>
    <t>A aquisição de duas TVs LED de 43 polegadas é necessária para proporcionar conforto e acolhimento aos jurisdicionados na sala de espera das perícias e para a exibição de conteúdo institucional e histórico no Centro de Memórias da Subseção. A ausência dos equipamentos compromete a qualidade do atendimento ao público e a valorização da memória institucional.</t>
  </si>
  <si>
    <t>SJMG_21</t>
  </si>
  <si>
    <t>Manutenção preventiva de porta giratória.</t>
  </si>
  <si>
    <t>Manter a porta giratória em funcionamento de forma a garantir a segurança do prédio, que pode ficar prejudicada sem a manutenção dos equipamentos.</t>
  </si>
  <si>
    <t>Outros serviços especializados - manutenção de porta giratória</t>
  </si>
  <si>
    <t>SJMG_210</t>
  </si>
  <si>
    <t xml:space="preserve"> Manutenção corretiva em alvenaria, tubulações, conexões e impermeabilizações nos 04 (quatro) reservatórios d´água dos edifícios da  SSJ de Uberlândia.</t>
  </si>
  <si>
    <t>A contratação de manutenção corretiva em alvenaria, tubulações, conexões e impermeabilizações dos quatro reservatórios d’água dos edifícios é essencial para assegurar o pleno funcionamento do sistema de abastecimento, prevenindo/corrigindo infiltrações, vazamentos e contaminações. A ausência da manutenção pode comprometer a salubridade da água, gerar desperdício e afetar o fornecimento hídrico da unidade.</t>
  </si>
  <si>
    <t>Manutenção predial</t>
  </si>
  <si>
    <t>SJMG_211</t>
  </si>
  <si>
    <t>Aquisição de itens diversos para copa (copos, talheres, jarras e etc).</t>
  </si>
  <si>
    <t>A aquisição de itens diversos para a copa, como copos, talheres e jarras, é necessária para garantir o adequado suporte às atividades de atendimento e convivência no órgão, atendendo servidores, magistrados, terceirizados e visitantes. A falta desses utensílios compromete a funcionalidade da copa e o bem-estar no ambiente de trabalho.</t>
  </si>
  <si>
    <t>SJMG_212</t>
  </si>
  <si>
    <t>Manutenção preventiva do sistema de energia solar fotovoltaica, englobando limpeza periódica dos módulos e inversores e inspeção de componentes elétricos e mecânicos.</t>
  </si>
  <si>
    <t>SJMG_213</t>
  </si>
  <si>
    <t>Fornecimento e instalação de central de alarme, bem como 17 (dezessete) botões de pânico para instalação nos gabinetes dos magistrados (13) e salas de perícias (04) da Subseção .</t>
  </si>
  <si>
    <t>A contratação de fornecimento e instalação de central de alarme, com 17 botões de pânico distribuídos entre gabinetes de magistrados e salas de perícias, é essencial para reforçar a segurança de servidores, magistrados e usuários em situações de risco. A ausência do sistema compromete a resposta rápida a emergências e expõe o ambiente institucional a vulnerabilidades.</t>
  </si>
  <si>
    <t>Vigilância e monitoramento eletrônico</t>
  </si>
  <si>
    <t>SJMG_214</t>
  </si>
  <si>
    <t>Fornecimento e instalação de 01 tela de projeção elétrica, retrátil no auditório da SSJ de Uberlândia</t>
  </si>
  <si>
    <t>A contratação de fornecimento e instalação de uma tela de projeção elétrica e retrátil no auditório é necessária para aprimorar a infraestrutura de apoio a eventos, treinamentos e sessões institucionais, garantindo melhor qualidade na exibição de conteúdos. A ausência do equipamento limita o aproveitamento do espaço e prejudica a comunicação visual durante as atividades.</t>
  </si>
  <si>
    <t>SJMG_215</t>
  </si>
  <si>
    <t>80 tampas basculantes, em inox/alumínio , medindo 19cm X 19 cm, para as caixas (passa cabos ou de inspeção) instaladas nos pisos elevados das secretarias das varas federais da Subseção.</t>
  </si>
  <si>
    <t>80</t>
  </si>
  <si>
    <t>A aquisição de 80 tampas basculantes em inox/alumínio, medindo 19cm x 19cm, é necessária para cobertura adequada das caixas de passagem de cabos ou de inspeção instaladas nos pisos elevados das secretarias das varas, garantindo segurança, organização e estética ao ambiente. A ausência das tampas expõe usuários a riscos de acidentes e compromete a durabilidade da infraestrutura.</t>
  </si>
  <si>
    <t>SJMG_216</t>
  </si>
  <si>
    <t>Aquisição de tapete tipo capacho para a entrada principal do edifício-sede da Subseção Judiciária de Governador Valadares.</t>
  </si>
  <si>
    <t>A aquisição de tapete tipo capacho para a entrada principal do edifício-sede é necessária para reforçar a limpeza interna, reduzir o acúmulo de sujeira trazida pelos calçados e evitar escorregões, contribuindo para a segurança e conservação do ambiente. A ausência do item compromete a higiene, aumenta os riscos de acidentes e os custos com manutenção.</t>
  </si>
  <si>
    <t>SJMG_217</t>
  </si>
  <si>
    <t>Necessária contratação de empresa que forneça café, açúcar, coador e filtros para bebedouros e purificadores de água.</t>
  </si>
  <si>
    <t>SJMG_218</t>
  </si>
  <si>
    <t>Aquisição de 03(três) aparelhos de Smart TV 50" e 03 (três) aparelhos de TV para a SSJ de Ipatinga.</t>
  </si>
  <si>
    <t>A aquisição de três Smart TVs de 50” visa atender às necessidades institucionais de exibição de conteúdos em eventos, treinamentos e ações informativas. As outras três TVs, sendo duas para salas de espera e uma para o sistema de CFTV, são essenciais para o acolhimento do público e reforço da segurança. A ausência desses equipamentos compromete a comunicação institucional, o conforto dos usuários e a vigilância do edifício.</t>
  </si>
  <si>
    <t>SJMG_219</t>
  </si>
  <si>
    <t>Aquisição do sistema de vigilância eletrônica.</t>
  </si>
  <si>
    <t>Necessidade de substituir o sistema de segurança atual, que se encontra obsoleto, a fim de garantir a segurança patrimonial e pessoal por meio de vigilância eletrônica. A não contratação pode aumentar a exposição a riscos e crimes.</t>
  </si>
  <si>
    <t>SJMG_22</t>
  </si>
  <si>
    <t>Aquisição de microondas.</t>
  </si>
  <si>
    <t>É essencial equipar a copa destinada aos funcionários terceirizados, garantindo-lhes condições adequadas e dignas para o preparo de suas refeições. Sem a contratação, pode ficar prejudicado o bem-estar, a produtividade e a valorização desses profissionais no ambiente de trabalho.</t>
  </si>
  <si>
    <t>SJMG_220</t>
  </si>
  <si>
    <t>Serviços   de   manutenção   preventiva   e   corretiva   no   sistema de   ar   condicionado   instalado  no  edifício sede  da  Subseção  Judiciária  de  Ipatinga MG,  com  fornecimento de peças de reposição, materiais, componentes, gases e produtos químicos necessários à perfeita  manutenção  e funcionamento  do  sistema (substituição de 01 motor ventilador, no início da prestação do serviço).</t>
  </si>
  <si>
    <t>SJMG_221</t>
  </si>
  <si>
    <t>Manutenção preventiva no Scanner de Raio X (tipo esteira)</t>
  </si>
  <si>
    <t>A realização de manutenção preventiva no scanner de raio X (tipo esteira) é essencial para garantir o pleno funcionamento do equipamento responsável pela identificação e controle de objetos na entrada do edifício-sede da Subseção Judiciária de Uberlândia. A ausência da manutenção pode comprometer a segurança institucional, aumentar o risco de falhas operacionais e prejudicar o controle de acesso de usuários.</t>
  </si>
  <si>
    <t>Outros Serviços especializados - controle de acesso</t>
  </si>
  <si>
    <t>SJMG_222</t>
  </si>
  <si>
    <t>Manutenção preventiva e corretiva na Subestação de Energia Elétrica que atende o edifício-sede da SSJ de Uberlândia.</t>
  </si>
  <si>
    <t>A contratação de manutenção preventiva e corretiva na Subestação de Energia Elétrica que atende o edifício-sede da SSJ é fundamental para garantir o fornecimento estável e seguro de energia, prevenindo falhas que possam interromper o funcionamento das atividades judiciais. A ausência desses serviços expõe o órgão a riscos de panes elétricas, danos a equipamentos e paralisação dos serviços essenciais.</t>
  </si>
  <si>
    <t>SJMG_223</t>
  </si>
  <si>
    <t>Aquisição de materiais de construção diversos para manutenções do prédio sede da subseção judiciária de Ipatinga</t>
  </si>
  <si>
    <t xml:space="preserve">Diversos
</t>
  </si>
  <si>
    <t>A aquisição de materiais de construção diversos é necessária para a execução de manutenções corretivas e preventivas no prédio-sede da Subseção Judiciária, assegurando a conservação da estrutura física e a continuidade dos serviços. A ausência desses materiais compromete a segurança, a funcionalidade das instalações e a adequada prestação jurisdicional.</t>
  </si>
  <si>
    <t>SJMG_224</t>
  </si>
  <si>
    <t>Aquisição de materiais para a construção de barricada no hall do prédio sede da subseção judiciária de Ipatinga.</t>
  </si>
  <si>
    <t>A aquisição de materiais para a construção de barricada no hall do prédio-sede da Subseção Judiciária de Ipatinga é necessária para reforçar a segurança institucional, especialmente no controle de acesso e contenção de eventuais situações de risco. A ausência da estrutura compromete a proteção de servidores, magistrados e usuários, além de fragilizar o ambiente contra possíveis ameaças.</t>
  </si>
  <si>
    <t>Arquitetura e engenharia - Materiais para obras</t>
  </si>
  <si>
    <t>SJMG_225</t>
  </si>
  <si>
    <t>Passos</t>
  </si>
  <si>
    <t>Serviços de troca de filtros e higienização  de bebedouros na subseção judiciaria de Passos, com o fornecimento dos materiais.</t>
  </si>
  <si>
    <t>SJMG_226</t>
  </si>
  <si>
    <t>Recarga de 16 extintores de incêndio portáteis, distribuídos no edifício-sede da Subseção Judiciária de Passos.</t>
  </si>
  <si>
    <t>SJMG_227</t>
  </si>
  <si>
    <t>Muriaé</t>
  </si>
  <si>
    <t>Recarga de Extintores da Subseção Judiciária de Muriaé.</t>
  </si>
  <si>
    <t>SJMG_228</t>
  </si>
  <si>
    <t>Dedetização e desratização da sede da Subseção Judiciária de Muriaé.</t>
  </si>
  <si>
    <t>SJMG_229</t>
  </si>
  <si>
    <t>Limpeza e higienização das caixas d'água da Subseção Judiciária de Muriaé.</t>
  </si>
  <si>
    <t>SJMG_230</t>
  </si>
  <si>
    <t>Manutenção Corretiva dos Aparelhos de Ar Condicionado da Subseção Judiciária de Muriaé.</t>
  </si>
  <si>
    <t>SJMG_231</t>
  </si>
  <si>
    <t xml:space="preserve">Recarga de 6 botijas de gás betano para cozinha. </t>
  </si>
  <si>
    <t>SJMG_232</t>
  </si>
  <si>
    <t>Aquisição refis de filtros para purificadores de água.</t>
  </si>
  <si>
    <t>SJMG_233</t>
  </si>
  <si>
    <t>Lençóis Descartáveis de Papel Para Maca - 70x50</t>
  </si>
  <si>
    <t>Faz-se necessária a aquisição para utilização na sala de perícias. A ausência dos lençóis compromete a salubridade do ambiente, a limpeza e contaminação dos utensílios médico-hospitalares.</t>
  </si>
  <si>
    <t>SJMG_234</t>
  </si>
  <si>
    <t>Uberaba</t>
  </si>
  <si>
    <t>Fornecimento de energia elétrica</t>
  </si>
  <si>
    <t>A contratação do fornecimento de energia elétrica é essencial para garantir o funcionamento adequado das instalações e dos equipamentos da subseção judiciária, assegurando a continuidade das atividades diárias. A falta desse serviço pode interromper as operações, prejudicar a segurança e comprometer a execução de serviços essenciais, afetando diretamente a eficiência do órgão.</t>
  </si>
  <si>
    <t>Fornecimento de Energia Elétrica</t>
  </si>
  <si>
    <t>SJMG_235</t>
  </si>
  <si>
    <t>PRESTAÇÃO DE SERVIÇOS DE CONSERVAÇÃO, LIMPEZA, COPEIRAGEM, ZELADORIA E APOIO ADMINISTRATIVO PARA A SUBSEÇÃO JUDICIÁRIA DE UBERABA – MG</t>
  </si>
  <si>
    <t xml:space="preserve">Necessidade do desempenho de atividades de suporte, apoio administrativo e/ou conservação e limpeza, que podem ser desenvolvidas por meio da prestação de serviços terceirizados. A não contratação implica no prejuizo à subsistência da prestação jurisdicional eficiente.
</t>
  </si>
  <si>
    <t>SJMG_236</t>
  </si>
  <si>
    <t>SJMG_237</t>
  </si>
  <si>
    <t>Prestação de serviços continuados de limpeza, conservação, copeiragem e apoio administrativo, com regime de dedicação exclusiva de mão de obra, para atender as necessidades da Subseção de Pouso Alegre</t>
  </si>
  <si>
    <t>SJMG_238</t>
  </si>
  <si>
    <t>Serviços de fornecimento de água potável, recepção e tratamento de esgoto</t>
  </si>
  <si>
    <t xml:space="preserve">A contratação do serviço de fornecimento de água potável e coleta de esgoto é essencial para o funcionamento da unidade do TRF6, tendo em vista sua essencialidade para o desempenho das atribuições básicas  do órgão. A interrupção do fornecimento compromete a continuidade das atividades finalísticas do Tribunal. </t>
  </si>
  <si>
    <t>Água e esgotamento sanitário</t>
  </si>
  <si>
    <t>SJMG_239</t>
  </si>
  <si>
    <t>Manutenção preventiva e corretiva de um elevador, localizado no prédio da Justiça Federal/SSJ Ituiutaba, 2 pavimentos.</t>
  </si>
  <si>
    <t>A contratação de serviços de manutenção de elevadores é essencial para garantir o funcionamento seguro e eficiente dos equipamentos, prevenindo falhas que podem comprometer a mobilidade e a segurança dos usuários. A ausência desse serviço representa riscos de acidentes, interrupções no uso e aumento de custos com reparos emergenciais ou substituições.</t>
  </si>
  <si>
    <t>Outros serviços especializados - manutenção de elevadores</t>
  </si>
  <si>
    <t>SJMG_24</t>
  </si>
  <si>
    <t>Aquisição de aparelhos purificadores de água para a SSJ-JFA.</t>
  </si>
  <si>
    <t>SJMG_240</t>
  </si>
  <si>
    <t xml:space="preserve">Locação do do prédio da Justiça Federal em Muriaé. </t>
  </si>
  <si>
    <t>A contratação de locação de imóvel é necessária para garantir a disponibilização de espaços adequados para o funcionamento das atividades judiciais e administrativas, atendendo à demanda crescente e oferecendo infraestrutura necessária. A ausência dessa locação pode comprometer a continuidade dos serviços e prejudicar a eficiência e o atendimento à população, considerando não haver imóvel próprio que atenda a demanda.</t>
  </si>
  <si>
    <t>Locação imobiliária</t>
  </si>
  <si>
    <t>SJMG_241</t>
  </si>
  <si>
    <t xml:space="preserve">Telefonia Fixa -Serviço de Telefonia Fixa Comutada e serviços relacionados </t>
  </si>
  <si>
    <t>Necessidade de promover a comunicação institucional por meio de serviços de telecomunicação, a fim de viabilizar as atividades do Órgão, que restariam prejudicadas sem a contratação proposta.</t>
  </si>
  <si>
    <t>Telefonia fixa</t>
  </si>
  <si>
    <t>SJMG_242</t>
  </si>
  <si>
    <t xml:space="preserve">Locação do imóvel para sediar a Subseção
</t>
  </si>
  <si>
    <t>SJMG_243</t>
  </si>
  <si>
    <t>SJMG_244</t>
  </si>
  <si>
    <t>SJMG_245</t>
  </si>
  <si>
    <t>SJMG_246</t>
  </si>
  <si>
    <t>Poços de Caldas</t>
  </si>
  <si>
    <t xml:space="preserve">Prestação de serviços continuados de manutenção e limpeza e de auxílio judiciário e administrativo à Subseção Judiciária de Poços de Caldas. </t>
  </si>
  <si>
    <t>Serviços terceirizados</t>
  </si>
  <si>
    <t>SJMG_247</t>
  </si>
  <si>
    <t>Prestação de serviços de monitoramento de segurança eletrônica para o edifício sede da Justiça Federal - Subseção Judiciária de Poços de Caldas.</t>
  </si>
  <si>
    <t>Necessidade de monitoramento do patrimônio público e da segurança dos usuários, em especial por meio do controle de acesso, circulação e permanência de pessoas nas instalações prediais. A não contratação implica em riscos à segurança, à ordem e à integridade patrimonial e física da Instituição e das pessoas que a frequentam.</t>
  </si>
  <si>
    <t>SJMG_248</t>
  </si>
  <si>
    <t>Telefonia Móvel e serviços relacionados</t>
  </si>
  <si>
    <t>Telefonia móvel</t>
  </si>
  <si>
    <t>SJMG_249</t>
  </si>
  <si>
    <t>SJMG_25</t>
  </si>
  <si>
    <t>Aquisição de fechaduras eletrônicas para a SSJ-JFA.</t>
  </si>
  <si>
    <t>9</t>
  </si>
  <si>
    <t>Necessidade de modernizar e fortalecer a segurança e controle de acesso a áreas restritas, reduzindo riscos de arrombamentos, extravio de chaves físicas e acessos não autorizados. A ausência dessa aquisição pode expor o órgão a riscos de acessos não autorizados, perdas patrimoniais e comprometimento de informações sensíveis.</t>
  </si>
  <si>
    <t>SJMG_250</t>
  </si>
  <si>
    <t>Serviço de vigilância remota na Subseção Judiciária de Unaí</t>
  </si>
  <si>
    <t>SJMG_251</t>
  </si>
  <si>
    <t>SJMG_252</t>
  </si>
  <si>
    <t>SJMG_253</t>
  </si>
  <si>
    <t xml:space="preserve">Contrato de locação de imóvel para abrigar a sede da Subseção Judiciária de Sete Lagoas </t>
  </si>
  <si>
    <t>A contratação de locação de imóvel é necessária para garantir a disponibilização de espaços adequados para o funcionamento das atividades judiciais e administrativas, atendendo à demanda crescente e oferecendo infraestrutura necessária. A ausência dessa locação pode comprometer a continuidade dos serviços e prejudicar a eficiência e o atendimento à população.</t>
  </si>
  <si>
    <t>SJMG_254</t>
  </si>
  <si>
    <t>Serviços de manutenção de preventiva e corretiva dos elevadores da subseção.</t>
  </si>
  <si>
    <t>SJMG_255</t>
  </si>
  <si>
    <t>Manhuaçu</t>
  </si>
  <si>
    <t>Serviço de Conservação e Limpeza, copeiragem e /ou serviços administrativos</t>
  </si>
  <si>
    <t>SJMG_256</t>
  </si>
  <si>
    <t>SJMG_257</t>
  </si>
  <si>
    <t>SJMG_258</t>
  </si>
  <si>
    <t>96</t>
  </si>
  <si>
    <t>SJMG_259</t>
  </si>
  <si>
    <t>São Sebastião do Paraíso</t>
  </si>
  <si>
    <t>Serviços continuados de manutenção preventiva e corretiva de 23 (vinte e três) aparelhos de ar condicionado.</t>
  </si>
  <si>
    <t>Necessidade de garantir o funcionamento eficiente e contínuo dos equipamentos, prevenindo falhas, reduzindo o consumo de energia e assegurando a qualidade do ar. A ausência desse serviço pode causar interrupções no ambiente de trabalho, prejudicar a saúde ocupacional e aumentar os custos com reparos emergenciais ou substituições.</t>
  </si>
  <si>
    <t>SJMG_26</t>
  </si>
  <si>
    <t>Serviços de troca de filtros de quatro bebedouros na subseção judiciaria de são Sebastião do Paraíso, com o fornecimento dos materiais.</t>
  </si>
  <si>
    <t>SJMG_260</t>
  </si>
  <si>
    <t>Serviços de conservação, limpeza, copeiragem e/ou serviços administrativos (mão de obra dedicada)</t>
  </si>
  <si>
    <t>SJMG_261</t>
  </si>
  <si>
    <t>Monitoramento de segurança eletrônica, nas dependências do arquivo judicial e da sede da Subseção Judiciária de Passos.</t>
  </si>
  <si>
    <t>SJMG_262</t>
  </si>
  <si>
    <t>Prestação de Serviço terceirizado de Conservação e Limpeza, no prédio da SSJ de Ponte Nova.</t>
  </si>
  <si>
    <t xml:space="preserve">Necessidade de manter a qualidade dos serviços prestados pelo órgão, bem como visam a de racionalizar os gastos, desincumbindo o corpo funcional de atribuições que podem ser desenvolvidas por meio da prestação de serviços terceirizados. A não contratação impactaria na prestação jurisdicional.
</t>
  </si>
  <si>
    <t>SJMG_263</t>
  </si>
  <si>
    <t>Serviços de conservação, limpeza, copeiragem e serviços gerais para a Subseção Judiciária de Ipatinga.</t>
  </si>
  <si>
    <t>SJMG_264</t>
  </si>
  <si>
    <t>SJMG_265</t>
  </si>
  <si>
    <t>Serviços continuados de manutenção preventiva e corretiva em elevadores, para sistema composto por 03 (três) elevadores, instalados no edifício-sede da Justiça Federal – Subseção Judiciária de Uberaba/MG.</t>
  </si>
  <si>
    <t>SJMG_266</t>
  </si>
  <si>
    <t>Serviços continuados de conservação, copeiragem e serviços administrativos, com regime de dedicação exclusiva de mão de obra, para atendimento das necessidades da Subseção Judiciária de Patos de Minas/MG. </t>
  </si>
  <si>
    <t>SJMG_267</t>
  </si>
  <si>
    <t>Locação de imóvel para abrigar a sede da SSJ Passos.</t>
  </si>
  <si>
    <t>SJMG_268</t>
  </si>
  <si>
    <t>SJMG_269</t>
  </si>
  <si>
    <t>SJMG_270</t>
  </si>
  <si>
    <t>SJMG_271</t>
  </si>
  <si>
    <t>Serviços continuados de manutenção periódica preventiva e corretiva e de higienização dos aparelhos condicionadores de ar e cortinas de ar para atender a demanda da Subseção Judiciária de Passos.</t>
  </si>
  <si>
    <t>SJMG_272</t>
  </si>
  <si>
    <t>Serviços de Vigilância Armada para a SSJ de Uberlândia.</t>
  </si>
  <si>
    <t>A contratação de serviços de vigilância armada na subseção judiciária é essencial para promover a segurança das instalações, servidores e usuários, especialmente diante de situações de risco. A falta desse serviço pode comprometer a proteção patrimonial e a integridade física das pessoas, além de aumentar a vulnerabilidade da subseção a incidentes e crimes.</t>
  </si>
  <si>
    <t>Serviços terceirizados - Vigilância</t>
  </si>
  <si>
    <t>SJMG_274</t>
  </si>
  <si>
    <t>SJMG_275</t>
  </si>
  <si>
    <t>Manutenção preventiva no grupo gerador.</t>
  </si>
  <si>
    <t>A manutenção do grupo gerador é essencial para garantir seu funcionamento adequado e eficiente, assegurando a continuidade do fornecimento de energia em situações de emergência. A ausência desse serviço pode resultar em falhas no sistema de backup, comprometendo a segurança das operações e aumentando os custos com reparos emergenciais.</t>
  </si>
  <si>
    <t>Outros serviços especializados - manutenção de grupo gerador</t>
  </si>
  <si>
    <t>SJMG_276</t>
  </si>
  <si>
    <t>Manutenção preventiva e corretiva nos sistemas de ar condicionado central dos edifícios da SSJ de Uberlândia.</t>
  </si>
  <si>
    <t>SJMG_278</t>
  </si>
  <si>
    <t>Manutenção preventiva e corretiva, com fornecimento de peças, nos 04 (quatro) elevadores da SSJ de Uberlândia.</t>
  </si>
  <si>
    <t>SJMG_28</t>
  </si>
  <si>
    <t>Aquisição de 01 geladeira (aproximadamente 300 litros) e 02 frigobares (aproximadamente 100 litros).</t>
  </si>
  <si>
    <t>A aquisição de refrigerador e frigobar é essencial para a conservação de alimentos e apoio a atividades internas. A inexistência desses itens pode comprometer o bem-estar dos servidores e a continuidade dos serviços prestados.</t>
  </si>
  <si>
    <t>SJMG_280</t>
  </si>
  <si>
    <t>SJMG_281</t>
  </si>
  <si>
    <t>SJMG_282</t>
  </si>
  <si>
    <t>SJMG_283</t>
  </si>
  <si>
    <t>SJMG_284</t>
  </si>
  <si>
    <t>Serviços continuados de conservação e limpeza do edifício-sede da Subseção Judiciária</t>
  </si>
  <si>
    <t>SJMG_285</t>
  </si>
  <si>
    <t>Locação do edifício para sediar a SSJ-Ponte Nova/MG.</t>
  </si>
  <si>
    <t>SJMG_286</t>
  </si>
  <si>
    <t xml:space="preserve">Serviços de conservação, limpeza, copeiragem, apoio administrativo e serviços gerais, além de fornecimento de equipamentos e materiais para limpeza da Subseção Judiciária de Viçosa.
</t>
  </si>
  <si>
    <t>SJMG_287</t>
  </si>
  <si>
    <t>SJMG_288</t>
  </si>
  <si>
    <t>Serviços de manutenção preventiva e corretiva dos aparelhos de ar condicionado da Subseção Judiciária de Viçosa.</t>
  </si>
  <si>
    <t>SJMG_289</t>
  </si>
  <si>
    <t xml:space="preserve">Serviços continuados de limpeza, conservação, copeiragem e apoio administrativo, com regime de dedicação exclusiva de mão de obra, para atender as necessidades da Subseção de Paracatu.
</t>
  </si>
  <si>
    <t>SJMG_29</t>
  </si>
  <si>
    <t>Serviços de fiscalização, controle, assistência, assessoria e consultoria, técnica e operacional, em nível de engenharia, na execução de projeto técnico de AVCB e modernização do sistema de ar condicionado no edifício sede da Subseção Judiciária de Juiz de Fora.</t>
  </si>
  <si>
    <t>A contratação de serviços de fiscalização, controle, assistência, assessoria e consultoria técnica e operacional em engenharia é essencial para garantir a correta execução do projeto técnico de AVCB e da modernização do sistema de ar-condicionado no edifício-sede da Subseção. A ausência desse acompanhamento especializado pode resultar em falhas na execução, não conformidades com normas de segurança e desperdício de recursos públicos.</t>
  </si>
  <si>
    <t>SJMG_290</t>
  </si>
  <si>
    <t>Renovação de contrato de aluguel do prédio sede da SSJ Viçosa.</t>
  </si>
  <si>
    <t>SJMG_291</t>
  </si>
  <si>
    <t>SJMG_292</t>
  </si>
  <si>
    <t>Serviços de manutenção preventiva e corretiva continuada para o elevador da Subseção Judiciária de Viçosa.</t>
  </si>
  <si>
    <t>SJMG_293</t>
  </si>
  <si>
    <t>Serviços de conservação, limpeza, copeiragem e administrativos para a Subseção Judiciária de Passos.</t>
  </si>
  <si>
    <t>SJMG_294</t>
  </si>
  <si>
    <t>Serviços de instalação de sistema de alarme e monitoramento e contratação do serviço de alarme e monitoramento a distância.</t>
  </si>
  <si>
    <t>SJMG_296</t>
  </si>
  <si>
    <t>SJMG_297</t>
  </si>
  <si>
    <t>Sistema de vigilância eletrônica</t>
  </si>
  <si>
    <t>5</t>
  </si>
  <si>
    <t>SJMG_298</t>
  </si>
  <si>
    <t>SJMG_299</t>
  </si>
  <si>
    <t>SJMG_30</t>
  </si>
  <si>
    <t>Serviços de desinsetização, desratização e descupinização na  Subseção Judiciária de São S. Paraíso.</t>
  </si>
  <si>
    <t>SJMG_300</t>
  </si>
  <si>
    <t>Aquisição galões de água mineral natural sem gás.</t>
  </si>
  <si>
    <t>350</t>
  </si>
  <si>
    <t>A aquisição de água mineral natural é necessária para garantir o fornecimento de água potável e de qualidade para servidores e usuários da subseção judiciária. A falta dessa aquisição pode comprometer a saúde e o bem-estar das pessoas, além de não atender às exigências básicas de segurança e conforto no ambiente de trabalho.</t>
  </si>
  <si>
    <t>Materiais de consumo - água mineral</t>
  </si>
  <si>
    <t>A definir</t>
  </si>
  <si>
    <t>SJMG_301</t>
  </si>
  <si>
    <t>SJMG_302</t>
  </si>
  <si>
    <t>SJMG_303</t>
  </si>
  <si>
    <t>SJMG_304</t>
  </si>
  <si>
    <t>SJMG_305</t>
  </si>
  <si>
    <t>Serviços de manutenção preventiva e corretiva nos sistemas de ar condicionado e exaustão.</t>
  </si>
  <si>
    <t>SJMG_306</t>
  </si>
  <si>
    <t>SJMG_307</t>
  </si>
  <si>
    <t>Locação de imóvel para abrigar o arquivo judicial da subseção Judiciária de Passos.</t>
  </si>
  <si>
    <t>A contratação de locação de imóvel é necessária para garantir a disponibilização de espaços adequados para o funcionamento das atividades judiciais e administrativas, atendendo à demanda crescente e oferecendo infraestrutura necessária. A ausência dessa locação pode comprometer a continuidade dos serviços, sobrecarregar as instalações existentes e prejudicar a eficiência e o atendimento à população.</t>
  </si>
  <si>
    <t>36</t>
  </si>
  <si>
    <t>SJMG_308</t>
  </si>
  <si>
    <t>SJMG_309</t>
  </si>
  <si>
    <t>Prestação de serviços de monitoramento de segurança eletrônica 24 horas/dia nas dependências da Subseção Judiciária de Lavras.</t>
  </si>
  <si>
    <t>SJMG_31</t>
  </si>
  <si>
    <t>Serviços de limpeza e tratamento de Caixas D’água.</t>
  </si>
  <si>
    <t>SJMG_310</t>
  </si>
  <si>
    <t>SJMG_311</t>
  </si>
  <si>
    <t>SJMG_312</t>
  </si>
  <si>
    <t>SJMG_313</t>
  </si>
  <si>
    <t>SJMG_314</t>
  </si>
  <si>
    <t>SJMG_315</t>
  </si>
  <si>
    <t>Serviços de conservação e limpeza.</t>
  </si>
  <si>
    <t>A contratação de serviços de conservação e limpeza é essencial para manter as instalações da subseção judiciária em condições adequadas de higiene, organização e segurança, proporcionando um ambiente saudável e eficiente para servidores e usuários. A falta desse serviço pode comprometer a qualidade do ambiente de trabalho, a saúde pública e a imagem institucional.</t>
  </si>
  <si>
    <t>SJMG_316</t>
  </si>
  <si>
    <t>Locação do imóvel onde funciona a sede da subseção.</t>
  </si>
  <si>
    <t>SJMG_319</t>
  </si>
  <si>
    <t>Manutenção da plataforma elevatória</t>
  </si>
  <si>
    <t>A contratação de serviços de manutenção da plataforma elevatória é essencial para garantir a acessibilidade de pessoas com mobilidade reduzida às dependências da Subseção, promovendo inclusão e adequação às normas de acessibilidade. A ausência dessa medida compromete o direito de acesso universal, podendo gerar barreiras físicas e não conformidade com a legislação vigente.</t>
  </si>
  <si>
    <t>SJMG_32</t>
  </si>
  <si>
    <t>Recarga de 14 extintores de incêndio portáteis, distribuídos no edifício-sede da Subseção Judiciária de São Sebastião do Paraíso.</t>
  </si>
  <si>
    <t>SJMG_320</t>
  </si>
  <si>
    <t>Sistema de vigilância eletrônica e monitoramento de alarme</t>
  </si>
  <si>
    <t>SJMG_322</t>
  </si>
  <si>
    <t>Serviços continuados de manutenção preventiva e corretiva de 39 (trinta e nove) aparelhos de ar-condicionado instalados nas dependências da Subseção Judiciária de Governador Valadares.</t>
  </si>
  <si>
    <t>SJMG_323</t>
  </si>
  <si>
    <t>Serviços continuados de conservação, limpeza, apoio administrativo e zeladoria, com regime de dedicação exclusiva de mão de obra, na Subseção Judiciária de Governador Valadares/MG.</t>
  </si>
  <si>
    <t>SJMG_324</t>
  </si>
  <si>
    <t>SJMG_325</t>
  </si>
  <si>
    <t>SJMG_326</t>
  </si>
  <si>
    <t>Serviços continuados de conservação, limpeza, copeiragem, serviços gerais e administrativo, com regime de dedicação exclusiva de mão de obra, para atender as necessidades do Tribunal Regional Federal da 6ª região - Subseção Juidiciária de São João Del Rei.</t>
  </si>
  <si>
    <t>SJMG_327</t>
  </si>
  <si>
    <t>SJMG_328</t>
  </si>
  <si>
    <t>Serviços de manutenção nos 26 aparelhos de ar-condicionado da subseção de Divinópolis.</t>
  </si>
  <si>
    <t>SJMG_33</t>
  </si>
  <si>
    <t>Manutenção de 2º e 3º níveis em 13 (treze) extintores de incêndio; teste hidrostático em 6 (seis) mangueiras de incêndio; manutenção preventiva e corretiva em bomba de incêndio Thesbe, trifásica, 10,0 CV; Renovação do Auto de Vistoria do Corpo de Bombeiros (AVCB) - atual Certificado de Licença do Corpo de Bombeiros (CLCB).</t>
  </si>
  <si>
    <t>SJMG_330</t>
  </si>
  <si>
    <t>500</t>
  </si>
  <si>
    <t>SJMG_331</t>
  </si>
  <si>
    <t>Locação de imóvel para abrigar o arquivo judicial da subseção Judiciária de Ponte Nova.</t>
  </si>
  <si>
    <t>SJMG_332</t>
  </si>
  <si>
    <t>Fornecimento de energia elétrica.</t>
  </si>
  <si>
    <t>SJMG_333</t>
  </si>
  <si>
    <t>Contrato de locação de bem imóvel, destinado ao funcionamento da sede de SSJ Montes Claros</t>
  </si>
  <si>
    <t>SJMG_334</t>
  </si>
  <si>
    <t>Serviços de manutenção preventiva e corretiva nos sistemas de ar condicionado , instalados no edifício-sede da Subseção Judiciária de Montes Claros.</t>
  </si>
  <si>
    <t>SJMG_335</t>
  </si>
  <si>
    <t xml:space="preserve">Locação do imóvel para a sede da Subseção Judiciária de Teófilo Otoni.
</t>
  </si>
  <si>
    <t>SJMG_336</t>
  </si>
  <si>
    <t>Manutenção preventiva e continuada em um
elevador instalado na Sede da Subseção Judiciária de Ponte Nova.</t>
  </si>
  <si>
    <t>SJMG_338</t>
  </si>
  <si>
    <t>Serviços contínuos de manutenção preventiva e corretiva de elevador, incluindo o fornecimento integral de peças e materiais, a serem executados no edifício-sede da Subseção Judiciária de Governador Valadares/MG.</t>
  </si>
  <si>
    <t>SJMG_339</t>
  </si>
  <si>
    <t>SJMG_34</t>
  </si>
  <si>
    <t>SJMG_340</t>
  </si>
  <si>
    <t xml:space="preserve">Contrato de locação do imóvel para Almoxarifado/Arquivo Judicial.
</t>
  </si>
  <si>
    <t>SJMG_341</t>
  </si>
  <si>
    <t>SJMG_342</t>
  </si>
  <si>
    <t>SJMG_343</t>
  </si>
  <si>
    <t>SJMG_344</t>
  </si>
  <si>
    <t>SJMG_345</t>
  </si>
  <si>
    <t>Serviços de conservação e limpeza, copeiragem e/ou serviços administrativos (mão de obra dedicada).</t>
  </si>
  <si>
    <t>SJMG_346</t>
  </si>
  <si>
    <t xml:space="preserve">Locação de imóvel para guarda do arquivo judicial da SSJ/JFA.
</t>
  </si>
  <si>
    <t>SJMG_347</t>
  </si>
  <si>
    <t>Serviços de manutenção preventiva e corretiva dos elevadores da SSJ/JFA.</t>
  </si>
  <si>
    <t>SJMG_348</t>
  </si>
  <si>
    <t>Manutenção preventiva e corretiva do sistema de climatização de ar.</t>
  </si>
  <si>
    <t>SJMG_349</t>
  </si>
  <si>
    <t>SJMG_35</t>
  </si>
  <si>
    <t>Serviços de manutenção preventiva e corretiva (com substituição de peças) nas 16 (dezesseis) unidades de condicionadores de ar (split) instaladas nas dependências da Subseção Judiciária de Poços de Caldas</t>
  </si>
  <si>
    <t>SJMG_350</t>
  </si>
  <si>
    <t>Prestação de serviço de monitoramento de segurança eletrônica, nas dependências do Arquivo Judicial da Justiça Federal em Juiz de Fora-MG</t>
  </si>
  <si>
    <t>SJMG_354</t>
  </si>
  <si>
    <t>SJMG_355</t>
  </si>
  <si>
    <t>SJMG_356</t>
  </si>
  <si>
    <t>SJMG_357</t>
  </si>
  <si>
    <t>Serviço de telefonia fixa comutada (stfc) de forma continuada, na(s) modalidade(s) local - link digital para as subseções judiciárias de Ituiutaba, Patos de Minas, Uberaba e Uberlândia.</t>
  </si>
  <si>
    <t>SJMG_358</t>
  </si>
  <si>
    <t>SECAM</t>
  </si>
  <si>
    <t>Fornecimento de energia elétrica em média tensão ao Ed. Antônio Fernando Pinheiro - AFP.</t>
  </si>
  <si>
    <t>6.000</t>
  </si>
  <si>
    <t>SJMG_359</t>
  </si>
  <si>
    <t>Fornecimento de energia elétrica em média tensão ao Ed. Oscar Dias Corrêa - ODC.</t>
  </si>
  <si>
    <t>SJMG_36</t>
  </si>
  <si>
    <t>Manutenção preventiva e corretiva, com fornecimento de materiais sob demanda e previsão de atendimento emergencial/responsabilidade técnica por 02 (dois) elevadores instalados no edificio-sede da Subseção Judiciária de Montes Claros.</t>
  </si>
  <si>
    <t>Necessidade de assegurar a operação contínua e eficiente dos elevadores por meio de manutenção e ajustes. A não aquisição pode gerar interrupções e riscos aos usuários.</t>
  </si>
  <si>
    <t>SJMG_360</t>
  </si>
  <si>
    <t>Manutenção preventiva e corretiva mensal de 4 (quatro) elevadores do Ed. Antônio Fernando Pinheiro - AFP</t>
  </si>
  <si>
    <t>SJMG_361</t>
  </si>
  <si>
    <t>Manutenção preventiva e corretiva mensal de 4 (quatro) elevadores do Ed. Oscar Dias Corrêa - ODC</t>
  </si>
  <si>
    <t>SJMG_362</t>
  </si>
  <si>
    <t>Passagens aéreas</t>
  </si>
  <si>
    <t>Necessidade de viabilizar a participação do corpo funcional em eventos externos à cidade-sede de lotação do servidor ou magistrado, a participação de convidados em atividades promovidas pelo TRF6 e a participação em eventos de representação institucional, que podem ficar prejudicadas sem a aquisição das passagens aéreas.</t>
  </si>
  <si>
    <t>Passagens Aéreas</t>
  </si>
  <si>
    <t>SJMG_363</t>
  </si>
  <si>
    <t>Serviços de Conservação e Limpeza, copeiragem e /ou serviços administrativos.</t>
  </si>
  <si>
    <t>SJMG_364</t>
  </si>
  <si>
    <t>SJMG_365</t>
  </si>
  <si>
    <t>Aluguel do Imóvel que abriga a sede da Subseção Judiciária de Manhuaçu</t>
  </si>
  <si>
    <t>SJMG_366</t>
  </si>
  <si>
    <t>Locação de bem imóvel urbano para a Subseção Judiciária de Governador Valadares.</t>
  </si>
  <si>
    <t>SJMG_367</t>
  </si>
  <si>
    <t>Serviços de conservação e limpeza, copeiragem, zelador com acúmulo e lavador de carros e serviços de apoio administrativo (mão de obra dedicada)</t>
  </si>
  <si>
    <t>SJMG_368</t>
  </si>
  <si>
    <t>Serviço de prestação continuada de manutenção preventiva e corretiva em 32 (trinta e dois) aparelhos condicionadores de ar na sede da Subseção Judiciária de Sete Lagoas.</t>
  </si>
  <si>
    <t>SJMG_369</t>
  </si>
  <si>
    <t>Locação de imóvel para a Subseção Judiciária de Ituiutaba, para manutenção da prestação de serviços realizados pela Justiça Federal na cidade de Ituiutaba e jurisdições relacionadas.</t>
  </si>
  <si>
    <t>SJMG_37</t>
  </si>
  <si>
    <t>Fornecimento e instalação de solução de segurança eletrônica composta por sistema de videomonitoramento (Circuito Fechado de Televisão - CFTV) contendo, no mínimo, 78 câmeras, 05 NV-R, 01 switch PoE gerenciável, 01 rack fechado e 04 smart TV 50 polegadas, além de assessoramento técnico durante o período de garantia de, no mínimo, 12 (doze) meses, com disponibilização de software para operacionalização do sistema, insumos, materiais e ferramentas necessárias</t>
  </si>
  <si>
    <t>SJMG_370</t>
  </si>
  <si>
    <t>Serviços de manutenção preventiva e corretiva no elevador instalado no edifício que abriga a Subseção Judiciária de Sete Lagoas/MG.</t>
  </si>
  <si>
    <t>SJMG_371</t>
  </si>
  <si>
    <t>Serviços de conservação, limpeza, copeiragem, serviços gerais e administrativos para a Subseção Judiciária de Ituituaba - Justiça Federal de Primeiro Grau em Minas Gerais.</t>
  </si>
  <si>
    <t>SJMG_372</t>
  </si>
  <si>
    <t>SJMG_373</t>
  </si>
  <si>
    <t>Prestação de Serviço (terceirização) de Conservação e Limpeza, no prédio da SSJ Varginha</t>
  </si>
  <si>
    <t>SJMG_374</t>
  </si>
  <si>
    <t>SJMG_375</t>
  </si>
  <si>
    <t>864</t>
  </si>
  <si>
    <t xml:space="preserve">Água mineral natural </t>
  </si>
  <si>
    <t>SJMG_377</t>
  </si>
  <si>
    <t>Serviços continuados de manutenção preventiva e corretiva para o sistema de climatização do tipo VRF e condicionador de ar split.</t>
  </si>
  <si>
    <t>SJMG_378</t>
  </si>
  <si>
    <t>Prestação de serviço de monitoramento de segurança eletrônica.</t>
  </si>
  <si>
    <t>SJMG_379</t>
  </si>
  <si>
    <t>SJMG_38</t>
  </si>
  <si>
    <t>Eletrodomésticos sendo: 1 Geladeira frost free, com capacidade mínima de 300 litros, e 1 fogão quatro bocas com forno.</t>
  </si>
  <si>
    <t>SJMG_380</t>
  </si>
  <si>
    <t>SJMG_381</t>
  </si>
  <si>
    <t>Contrato de prestação de serviços de apoio administrativo, conservação e limpeza nas dependências da Justiça Federal em Teófilo Otoni.</t>
  </si>
  <si>
    <t>SJMG_382</t>
  </si>
  <si>
    <t>Serviços de manutenção preventiva e corretiva nos aparelhos de ar condicionado instalados na Subseção Judiciária de Pouso Alegre</t>
  </si>
  <si>
    <t>SJMG_383</t>
  </si>
  <si>
    <t>Prestação de serviço de manutenção de um elevador.</t>
  </si>
  <si>
    <t>SJMG_384</t>
  </si>
  <si>
    <t>SJMG_385</t>
  </si>
  <si>
    <t>Serviços de conservação, limpeza, copeiragem e serviços gerais para a Subseção Judiciária de Lavras-MG.</t>
  </si>
  <si>
    <t>SJMG_386</t>
  </si>
  <si>
    <t>SJMG_387</t>
  </si>
  <si>
    <t>SJMG_388</t>
  </si>
  <si>
    <t>Contrato de locação de imóvel sede da Subseção Judiciária</t>
  </si>
  <si>
    <t>SJMG_389</t>
  </si>
  <si>
    <t>Serviço de monitoramento das dependências da Subseção Judiciária de Patos de Minas, via internet. (interno)</t>
  </si>
  <si>
    <t>SJMG_39</t>
  </si>
  <si>
    <t>Aquisição de materiais para a realização da manutenção predial da Subseção Judiciária de Poços de Caldas.</t>
  </si>
  <si>
    <t>40</t>
  </si>
  <si>
    <t>SJMG_390</t>
  </si>
  <si>
    <t>Locação de imóvel da Subseção Judiciária de Unaí</t>
  </si>
  <si>
    <t>SJMG_391</t>
  </si>
  <si>
    <t>SJMG_392</t>
  </si>
  <si>
    <t>SJMG_393</t>
  </si>
  <si>
    <t>Contrato de prestação de Serviço Telefônico Fixo Comutado (STFC), fixo-fixo e fixo- móvel, nas modalidades de ligação local e longa distância nacional (LDN), de natureza contínua na Subseção de Teófilo Otoni.</t>
  </si>
  <si>
    <t>SJMG_394</t>
  </si>
  <si>
    <t>SJMG_395</t>
  </si>
  <si>
    <t>SJMG_396</t>
  </si>
  <si>
    <t>Locação do imóvel que abriga a 1ª Vara Federal de Pouso Alegre.</t>
  </si>
  <si>
    <t>SJMG_397</t>
  </si>
  <si>
    <t>Manutenção em elevador instalado na Subseção Judiciária de Unaí</t>
  </si>
  <si>
    <t>SJMG_398</t>
  </si>
  <si>
    <t>Locação do imóvel para abrigar o Arquivo Judicial da Subseção Judiciária de Pouso Alegre.</t>
  </si>
  <si>
    <t>SJMG_399</t>
  </si>
  <si>
    <t>Locação do imóvel para abrigar a 2ª Vara da Subseção Judiciária de Pouso Alegre.</t>
  </si>
  <si>
    <t>SJMG_40</t>
  </si>
  <si>
    <t xml:space="preserve">Fornecimento e instalação de 29 (vinte e nove) persianas verticais, tipo rolô, acabamento metálico e material com proteção solar, com as seguintes especificações: Medidas: 2,30 x 3,50 - 09 unidades;  Medidas: 1,60 x 1,30 -  20 unidades; </t>
  </si>
  <si>
    <t>114,05</t>
  </si>
  <si>
    <t>SJMG_400</t>
  </si>
  <si>
    <t>Serviços de conservação e limpeza, copeiragem e serviços administrativos.</t>
  </si>
  <si>
    <t>SJMG_401</t>
  </si>
  <si>
    <t>SJMG_402</t>
  </si>
  <si>
    <t>SJMG_403</t>
  </si>
  <si>
    <t>Serviços de limpeza, conservação, copeiragem e serviços gerais e administrativos na Subseção Judiciária de Unaí</t>
  </si>
  <si>
    <t>SJMG_404</t>
  </si>
  <si>
    <t>SJMG_405</t>
  </si>
  <si>
    <t>SJMG_406</t>
  </si>
  <si>
    <t>SJMG_407</t>
  </si>
  <si>
    <t>SJMG_408</t>
  </si>
  <si>
    <t>SJMG_409</t>
  </si>
  <si>
    <t>Contratação de empresa para prestação de serviço de limpeza e conservação na Subseção Judiciária  de Muriaé.</t>
  </si>
  <si>
    <t>SJMG_41</t>
  </si>
  <si>
    <t>Pacotes de 500 gramas de café com selo ABIC, 100% torrado e moído, intensidade média, tradicional, embalado a vácuo e com validade mínima de 12 meses.</t>
  </si>
  <si>
    <t>O café é frequentemente oferecido em ambientes de trabalho como uma forma de promover o bem-estar e a produtividade dos servidores públicos. A Ausência do café pode impactar no clima organizacional.</t>
  </si>
  <si>
    <t>SJMG_410</t>
  </si>
  <si>
    <t>SJMG_411</t>
  </si>
  <si>
    <t>SJMG_413</t>
  </si>
  <si>
    <t xml:space="preserve">Manutenção preventiva e continuada em dois elevadores instalados na Sede da Subseção Judiciária de Patos de Minas .
 </t>
  </si>
  <si>
    <t>SJMG_414</t>
  </si>
  <si>
    <t>SJMG_415</t>
  </si>
  <si>
    <t>SJMG_416</t>
  </si>
  <si>
    <t>SJMG_417</t>
  </si>
  <si>
    <t>SJMG_419</t>
  </si>
  <si>
    <t>Prestação de serviços continuados de monitoramento de segurança eletrônica. (externo)</t>
  </si>
  <si>
    <t>SJMG_42</t>
  </si>
  <si>
    <t>Serviços de manutenção preventiva e corretiva de 22 aparelhos de ar condicionado nas dependências da Subseção Judiciária de São Sebastião do Paraíso.</t>
  </si>
  <si>
    <t>SJMG_420</t>
  </si>
  <si>
    <t xml:space="preserve">Serviços continuados de manutenção
preventiva e corretiva em elevadores instalados na Subseção Judiciária de Ipatinga. </t>
  </si>
  <si>
    <t>SJMG_421</t>
  </si>
  <si>
    <t>COSIT</t>
  </si>
  <si>
    <t>Vigilância desarmada - SSJs</t>
  </si>
  <si>
    <t>A contratação de vigilância desarmada é essencial para garantir a segurança patrimonial e a integridade das instalações públicas, prevenindo incidentes e garantindo o cumprimento das normas. A ausência desse serviço pode resultar em vulnerabilidade a furtos, danos e até situações de risco à integridade de servidores e usuários.</t>
  </si>
  <si>
    <t>SJMG_422</t>
  </si>
  <si>
    <t>Contratação de empresa especializada para realizar manutenção predial, a fim de solucionar rachaduras graves e crônicas localizadas na parte lateral externa e no muro do fundo, bem como a pintura da parte externa
do prédio, além de outras necessidades a serem apontadas pela empresa de engenharia em laudo técnico.</t>
  </si>
  <si>
    <t>SJMG_423</t>
  </si>
  <si>
    <t xml:space="preserve">Aquisição e instalação de sistema de CFTV com 16 canais e 16 câmeras com visão noturna. </t>
  </si>
  <si>
    <t>SJMG_424</t>
  </si>
  <si>
    <t>Contratação de empresa especializada para substituição da cerca elétrica da Subseção.</t>
  </si>
  <si>
    <t>SJMG_429</t>
  </si>
  <si>
    <t>A sanduicheira é um eletrodoméstico compacto e funcional, ideal para o preparo rápido de sanduíches quentes e outros alimentos. Projetada para uso em copas de ambientes corporativos ou residenciais, ela oferece praticidade e conforto aos usuários durante pausas para refeições ou lanches.</t>
  </si>
  <si>
    <t>SJMG_43</t>
  </si>
  <si>
    <t>Aquisição e instalação de porta de vidro para o Centro de Memória da SSJ-JFA.</t>
  </si>
  <si>
    <t>A aquisição de porta de vidro para o Centro de Memórias visa proteger o acervo, por meio do controle de acesso, permitir visibilidade ao público e manter o ambiente climatizado e controlado. A ausência pode comprometer a preservação dos materiais históricos e a adequada visitação ao espaço.</t>
  </si>
  <si>
    <t>SJMG_430</t>
  </si>
  <si>
    <t xml:space="preserve">Aquisição de materiais para realização da manutenção predial da Subseção Judiciária de Governador Valadares. </t>
  </si>
  <si>
    <t>SJMG_431</t>
  </si>
  <si>
    <t>Aquisição de eletrodomésticos para a Subseção: 1 refrigerador, 1 frigobar, 1 microondas e 1 chaleira elétrica.</t>
  </si>
  <si>
    <t>SJMG_432</t>
  </si>
  <si>
    <t xml:space="preserve">Criação de uma galeria de fotos de todos os Juízes que já passaram pela Subseção. No momento, um total de 8. </t>
  </si>
  <si>
    <t>SJMG_433</t>
  </si>
  <si>
    <t xml:space="preserve">Aquisição de conjunto de equipamentos de áudio e vídeo que serão utilizados em reuniões e treinamentos na sala multiuso e nas Varas Federais da Subseção Judiciária de Governador Valadares. 
</t>
  </si>
  <si>
    <t>SJMG_435</t>
  </si>
  <si>
    <t>Manutenção preventiva da cerca elétrica do edifício sede da SSJ/JFA</t>
  </si>
  <si>
    <t>SJMG_436</t>
  </si>
  <si>
    <t>Manutenção preventiva nos portões eletrônicos do estacionamento do edifício sede da Subseção Judiciária de Juiz de Fora.</t>
  </si>
  <si>
    <t>SJMG_437</t>
  </si>
  <si>
    <t>Serviço de poda das árvores altas localizadas no jardim da Subseção de Juiz de Fora.</t>
  </si>
  <si>
    <t>SJMG_438</t>
  </si>
  <si>
    <t>Manutenção preventiva da motobomba</t>
  </si>
  <si>
    <t>SJMG_44</t>
  </si>
  <si>
    <t>Filtros para purificadores de água.</t>
  </si>
  <si>
    <t>SJMG_441</t>
  </si>
  <si>
    <t>Contratação de serviço especializado para fiscalização técnica da obra de instalação de usina fotovoltaica em edifício público. O serviço inclui acompanhamento da execução conforme projeto aprovado, verificação da instalação dos equipamentos, controle do cronograma físico-financeiro, emissão de relatórios técnicos e validação dos testes de funcionamento, com apresentação de ART específica para fiscalização.</t>
  </si>
  <si>
    <t>SJMG_443</t>
  </si>
  <si>
    <t>Contratação de empresa ou profissional especializado para a elaboração de projeto técnico de manutenção predial, contemplando diagnóstico das condições atuais da edificação, definição de estratégias de manutenção preventiva, corretiva e preditiva, especificação de materiais e serviços, cronograma físico-financeiro e atendimento às normas técnicas vigentes. O projeto deverá garantir a preservação, funcionalidade e segurança da estrutura predial.</t>
  </si>
  <si>
    <t>SJMG_444</t>
  </si>
  <si>
    <t>Contratação de profissional especializado para atuar como fiscal técnico, com atribuição de analisar, validar e acompanhar tecnicamente o projeto de manutenção predial elaborado, garantindo sua conformidade com as normas técnicas, critérios de sustentabilidade, viabilidade operacional e objetivos institucionais.</t>
  </si>
  <si>
    <t>SJMG_448</t>
  </si>
  <si>
    <t>Aquisição de controladores de acesso facial e fechaduras eletrônicas, incluindo o fornecimento, a configuração, a garantia e os acessórios necessários para a instalação completa dos equipamentos, destinados à Subseção Judiciária de Juiz de Fora.</t>
  </si>
  <si>
    <t>SJMG_45</t>
  </si>
  <si>
    <t>Aquisição e instalação de 15 aparelhos de ar condicionado.</t>
  </si>
  <si>
    <t>Necessidade de adquirir e instalar ar-condicionado para climatizar adequadamente o ambiente. A ausência pode prejudicar a funcionalidade e o bem-estar dos usuários.</t>
  </si>
  <si>
    <t>SJMG_451</t>
  </si>
  <si>
    <t>01 (um) Desfibrilador externo automático DEA.</t>
  </si>
  <si>
    <t>SJMG_452</t>
  </si>
  <si>
    <t>Aquisição de materiais permanentes diversos para suprir às necessidades da Subseção Judiciária de Montes Claros, em conformidade com levantamento efetuado e previsão de instalação de novas unidades, como é o caso de novas salas de perícias médicas, bem como substituição de sofás e cadeiras em uso nas diversas unidades.</t>
  </si>
  <si>
    <t>SJMG_453</t>
  </si>
  <si>
    <t>Mesa Reunião Escritório 12 Lugares | T. Oval 3000 x 1100 - 25 mm</t>
  </si>
  <si>
    <t>SJMG_454</t>
  </si>
  <si>
    <t xml:space="preserve">Contratação de empresa especializada para prestação de serviço, sob demanda, de controle de vetores e pragas urbanas, inclusive manejo de aves e morcegos,  com fornecimento de mão de obra especializada e respectivos insumos, utilizando técnicas e produtos em conformidade com as leis ambientais vigentes.
</t>
  </si>
  <si>
    <t>SJMG_455</t>
  </si>
  <si>
    <t>Refrigerador 240 Litros</t>
  </si>
  <si>
    <t>SJMG_456</t>
  </si>
  <si>
    <t xml:space="preserve">01 (um) Conjunto de mobiliário composto por: 
- 01 (uma) mesa oval para 12 lugares (diâmetro/comprimento compatível com o auditório), superfície melamina/laminado resistente,         espessura adequada, estrutura robusta (pés/centro de apoio) com niveladores, acabamentos de alto padrão e fácil limpeza. Acessórios opcionais: moldura de canaleta para passagem de cabos, tampas de cabos, pala de proteção para equipamentos de áudio/vídeo.
         - 12 (doze) cadeiras de escritório estilo presidente, cor preta, com base giratória, apoio de braços, regulagem de altura, espaldar alto. </t>
  </si>
  <si>
    <t>SJMG_457</t>
  </si>
  <si>
    <t xml:space="preserve">Contratação pontual de serviço especializado para manutenção preventiva de aparelho de
scanner/raio-x de bagagem, incluindo inspeção técnica, limpeza, calibração, testes de
funcionamento e emissão de relatório técnico, com apresentação de ART por profissional
habilitado.
</t>
  </si>
  <si>
    <t>SJMG_458</t>
  </si>
  <si>
    <t>Aquisição de aparelhos de ar condicionado: 02 de 18.000 e 01 de 24.000BTUs.</t>
  </si>
  <si>
    <t>SJMG_459</t>
  </si>
  <si>
    <t xml:space="preserve">Serviço de pintura da garagem do edifício sede da SSJ-GVS, incluindo piso, rampa, paredes e passeio que dá acesso à entrada, com fornecimento de material. </t>
  </si>
  <si>
    <t>SJMG_46</t>
  </si>
  <si>
    <t>Contratação de empresa especializada para recarga e manutenção de 20 extintores de incêndio localizados nas dependências da Subseção Judiciária de Pouso Alegre, conforme especificações abaixo:
- 04 extintores de incêndio tipo água pressurizada, volume de 10l, capacidade extintora 2-A.
- 03 extintores de incêndio tipo gás carbônico, capacidade carga: 6kg, capacidade extintora 5-B:C
- 04 extintores de incêndio tipo pó químico NaHC03, capacidade carga: 6kg, capacidade extintora 20-B:C
- 09 extintores de incêndio tipo pó químico NaHCO3, capacidade de carga: 8kg e capacidade extintora 40-B:C</t>
  </si>
  <si>
    <t>SJMG_460</t>
  </si>
  <si>
    <t>Alteração do layout das salas do 1º pavimento da sede de SSJDVL, com alteração do tamanho das salas dos arquivos provisórios e a criação de duas salas de perícias.</t>
  </si>
  <si>
    <t>SJMG_461</t>
  </si>
  <si>
    <t>Duas macas, haja vista a previsão da criação de duas salas adequadas de perícias, levando em consideração aumento de atendimentos médicos, e a necessária criação/adequação de espaço para suportar tal atividade, com o conforto e qualidade mínima necessária, para os médicos e periciados</t>
  </si>
  <si>
    <t>SJMG_469</t>
  </si>
  <si>
    <t>Aquisição de filtros para os bebedouros e purificadores de água em uso na Subseção Judiciária de Uberlândia-MG.</t>
  </si>
  <si>
    <t>SJMG_47</t>
  </si>
  <si>
    <t>Manutenção preventiva e corretiva avulsa em cada um dos 20 aparelhos de ar condicionado tipo split piso-teto, com BTU´s variados, instalados na Subseção Judiciária de Ituiutaba.</t>
  </si>
  <si>
    <t>20</t>
  </si>
  <si>
    <t>SJMG_48</t>
  </si>
  <si>
    <t>Dedetização e desratização de todas as instalações da
Subseção Judiciária de Pouso Alegre (1ª e 2ª Varas, e arquivo), o que totaliza uma área de 1.464,79 m2.</t>
  </si>
  <si>
    <t>SJMG_49</t>
  </si>
  <si>
    <t>Pacotes de 2 kg de açúcar cristal branco, com validade mínima de 12 meses.</t>
  </si>
  <si>
    <t>Necessidade de adoçar bebidas servidas no contexto cotidiano da subseção, em especial o café. Sua ausência pode impactar no bem-estar das pessoas e, consequentemente, no clima organizacional.</t>
  </si>
  <si>
    <t>SJMG_50</t>
  </si>
  <si>
    <t xml:space="preserve">Aquisição de 02 geladeiras (aproximadamente 310
litros), 06 frigobares (aproximadamente 122 litros - para os juízes e diretores) e 1 fogão 4 bocas para cozinha da Subseção.
</t>
  </si>
  <si>
    <t xml:space="preserve">Necessidade de substituição de eletrodomésticos (2 refrigeradores, 6 frigobares e 1 fogão) com defeito/obsoletos, para uso no edifício sede da SSJ-SLA. Sua ausência pode impactar no conforto do ambiente de trabalho.
</t>
  </si>
  <si>
    <t>SJMG_51</t>
  </si>
  <si>
    <t>Aquisição de insulfilm (material e instalação) para o edifício da Subseção Judiciária de Poços de Caldas.</t>
  </si>
  <si>
    <t xml:space="preserve">Necessidade de melhorar a segurança, privacidade e o conforto luminotécnico da Subseção Judiciária de Poços de Caldas, que ficará prejudicada com a manutenção da atual transparência dos vidros da subseção. </t>
  </si>
  <si>
    <t>SJMG_52</t>
  </si>
  <si>
    <t>Limpeza de reservatórios de água e calhas na subseção de Pouso Alegre.</t>
  </si>
  <si>
    <t>SJMG_53</t>
  </si>
  <si>
    <t>Contratação de serviço de manutenção preventiva, recarga dos 7 (sete) Extintores e testes hidrostáticos nas 4 (quatro) mangueiras de incêndio do prédio da Subseção Judiciária de Ituiutaba.</t>
  </si>
  <si>
    <t>SJMG_54</t>
  </si>
  <si>
    <t>Contratação de seminário/palestra informativa a ser ministrada por profissional nutricionista aos servidores e colaboradores da Subseção Judiciária de Ituiutaba-MG, sobre a importância da alimentação saudável.</t>
  </si>
  <si>
    <t xml:space="preserve">A contratação de nutricionista para a realização de palestra sobre a importância da alimentação saudável é necessária para promover a saúde e o bem-estar dos servidores, colaborando para a prevenção de doenças e melhoria da qualidade de vida no ambiente de trabalho. A ausência dessa ação impede a difusão de práticas alimentares adequadas e educativas no âmbito institucional.
 </t>
  </si>
  <si>
    <t>Outros serviços especializados - palestras</t>
  </si>
  <si>
    <t>SJMG_55</t>
  </si>
  <si>
    <t>Aquisição de grades (material e serviço de instalação) de ferro para a porta de entrada e duas janelas situadas no andar térreo do edifício sede da Subseção Judiciária de Poços de Caldas.</t>
  </si>
  <si>
    <t>14</t>
  </si>
  <si>
    <t>SJMG_56</t>
  </si>
  <si>
    <t>Dedetização, desratização e desinsetização de toda a sede da SSJ Viçosa, com área total de 1.035m², e limpeza e sanitização de 3 reservatórios de água de 10.000 litros (10m³) cada.</t>
  </si>
  <si>
    <t>SJMG_57</t>
  </si>
  <si>
    <t>Dedetização e limpeza de caixas d'água.</t>
  </si>
  <si>
    <t>SJMG_58</t>
  </si>
  <si>
    <t>Manutenção preventiva e corretiva em um total de 21 aparelhos de ar-condicionado instalados na unidade.</t>
  </si>
  <si>
    <t>SJMG_59</t>
  </si>
  <si>
    <t xml:space="preserve">Limpeza em janelas e fachadas de vidro, abrangendo uma área total de 120,90 metros quadrados. </t>
  </si>
  <si>
    <t>O serviço visa garantir a conservação, segurança e a boa apresentação das instalações, que ficará prejudicada sem a contratação.</t>
  </si>
  <si>
    <t>SJMG_6</t>
  </si>
  <si>
    <t>Bebedouro Acessível em Inox com 2 Torneiras</t>
  </si>
  <si>
    <t>A aquisição de bebedouro acessível é necessária para garantir o acesso à água potável por todos os usuários, incluindo pessoas com deficiência ou mobilidade reduzida, promovendo inclusão e cumprimento das normas de acessibilidade. A ausência do equipamento compromete a igualdade no atendimento e pode gerar barreiras no uso das instalações do órgão.</t>
  </si>
  <si>
    <t>SJMG_60</t>
  </si>
  <si>
    <t>Aquisição de um (01) escaninho guarda volumes com chave.</t>
  </si>
  <si>
    <t>Necessidade de armazenar e manter em segurança os pertences de servidores e visitantes. Sem o escaninho, pode ficar prejudicada a segurança e organização no ambiente de trabalho.</t>
  </si>
  <si>
    <t>SJMG_61</t>
  </si>
  <si>
    <t>Aquisição de três (03) mesas de refeitório com 6 lugares e cadeiras.</t>
  </si>
  <si>
    <t>A presente solicitação se justifica pela inexistência de mobiliário adequado para copa/refeitório, o que impossibilita a realização de refeições em um ambiente apropriado e confortável. Sem a aquisição das mesas e cadeiras para o refeitório podem ficar prejudicados o bem-estar e a qualidade de vida dos servidores.</t>
  </si>
  <si>
    <t>SJMG_62</t>
  </si>
  <si>
    <t>Aquisição de um armário tipo roupeiro.</t>
  </si>
  <si>
    <t>Necessidade de atendimento às demandas diárias dos prestadores de serviços de limpeza e vigilância, queprecisam armazenar seus pertences durante o expediente. Sem essa contratação, fica prejudicado o conforto e oraganização do ambiente de trabalho.</t>
  </si>
  <si>
    <t>SJMG_63</t>
  </si>
  <si>
    <t>Manutenção preventiva e corretiva de um elevador instalado nas dependências do edifício.</t>
  </si>
  <si>
    <t>Necessidade de manutenção preventiva para garantir o funcionamento seguro dos elevadores. A não contratação pode causar falhas e acidentes.</t>
  </si>
  <si>
    <t>SJMG_64</t>
  </si>
  <si>
    <t>Aquisição de equipamentos, materiais e serviços (instalação, configuração e treinamento) necessários à implementação de circuito fechado de televisão (CFTV).</t>
  </si>
  <si>
    <t>SJMG_65</t>
  </si>
  <si>
    <t xml:space="preserve">A Subseção Judiciária de Manhuaçu necessita da contratação de empresa especializada para a recarga de extintores de incêndio instalados em suas dependências. O serviço é essencial para garantir a segurança do prédio, conforme normas técnicas e regulamentações de prevenção contra incêndios.
 </t>
  </si>
  <si>
    <t>SJMG_66</t>
  </si>
  <si>
    <t>Recarga e manutenção de nível 2 nos 30 extintores tipo 3A:40BC</t>
  </si>
  <si>
    <t>SJMG_67</t>
  </si>
  <si>
    <t>Manutenção dos painéis solares, dos inversores e de todo sistema fotovoltaico.</t>
  </si>
  <si>
    <t>A contratação de serviços de manutenção dos painéis solares, inversores e de todo o sistema fotovoltaico é essencial para garantir o pleno funcionamento da geração de energia sustentável no edifício, assegurando eficiência energética e economicidade. A ausência de manutenção pode resultar em perda de desempenho, falhas no sistema e aumento nos custos com energia elétrica.</t>
  </si>
  <si>
    <t>Outros serviços especializados - manutenção de sistema fotovoltaico</t>
  </si>
  <si>
    <t>SJMG_68</t>
  </si>
  <si>
    <t>Dedetização das dependências do edifício-sede da Subseção, limpeza das caixas d'água, limpeza da caixa de gordura e limpeza da prumada hidráulica de esgoto.</t>
  </si>
  <si>
    <t>SJMG_69</t>
  </si>
  <si>
    <t>Serviços continuados de conservação, limpeza, copeiragem e apoio operacional e administrativo, com regime de dedicação exclusiva de mão de obra, para atender as necessidades do Tribunal Regional Federal da 6ª região na Subseção Judiciária de Lavras -MG.</t>
  </si>
  <si>
    <t>A contratação de serviços continuados de limpeza, copeiragem e apoio operacional e administrativo é essencial para o pleno funcionamento das atividades institucionais. A ausência desses serviços compromete a higiene, o atendimento e a eficiência administrativa, afetando diretamente a qualidade dos serviços prestados ao público.</t>
  </si>
  <si>
    <t>SJMG_7</t>
  </si>
  <si>
    <t>Manutenção preventiva da subestação de energia elétrica da SSJ/JFA.</t>
  </si>
  <si>
    <t>SJMG_70</t>
  </si>
  <si>
    <t>Manutenção do grupo gerador.</t>
  </si>
  <si>
    <t>SJMG_71</t>
  </si>
  <si>
    <t>Manutenção dos nobreaks do CPD.</t>
  </si>
  <si>
    <t>A manutenção dos nobreaks do CPD é fundamental para garantir o fornecimento ininterrupto de energia aos sistemas críticos e evitar perdas de dados. A não realização desse serviço pode causar falhas operacionais, interrupções nos sistemas e prejuízos à segurança da informação.</t>
  </si>
  <si>
    <t>SJMG_72</t>
  </si>
  <si>
    <t>Recarga de 08 (oito) extintores de incêndio abc 6 KG, recarga de 01 (um) extintor CO2 6kg, aquisição de 1 (um) extintor com carga de CO2 - 6 kg e realização de teste hidrostático em 04 (quatro) mangueiras do hidrante.</t>
  </si>
  <si>
    <t>SJMG_73</t>
  </si>
  <si>
    <t>Aquisição de registros e torneiras com fechamento automático.</t>
  </si>
  <si>
    <t>A aquisição de registros para mictórios e torneiras com fechamento automático é necessária para promover o uso racional da água e evitar desperdícios. A ausência desses dispositivos pode gerar aumento no consumo, custos elevados e impacto ambiental negativo.</t>
  </si>
  <si>
    <t>Materiais hidráulicos - torneiras e registros</t>
  </si>
  <si>
    <t>SJMG_74</t>
  </si>
  <si>
    <t>Dedetização, desratização e imunização geral, visando ao controle de insetos e roedores em todas as áreas do edifício sede da Subseção Judiciária de Lavras.</t>
  </si>
  <si>
    <t>SJMG_75</t>
  </si>
  <si>
    <t xml:space="preserve"> Aquisição de 02 (dois) Bebedouros Purificador – de Pressão inox 127 v. para a SSJ-LAV. </t>
  </si>
  <si>
    <t>SJMG_76</t>
  </si>
  <si>
    <t>SJMG_77</t>
  </si>
  <si>
    <t>SJMG_78</t>
  </si>
  <si>
    <t>Aquisição de uma mesa de refeitório com 6 lugares e cadeiras.</t>
  </si>
  <si>
    <t>SJMG_79</t>
  </si>
  <si>
    <t>Contratação de empresa prestadora de serviços de inspeção e recarga de extintores em 11 extintores do tipo ABC, 6kg, presentes na SSJ Viçosa.</t>
  </si>
  <si>
    <t>SJMG_8</t>
  </si>
  <si>
    <t>Contratação de serviços continuados de manutenção preventiva do CFTV da SSJ/JFA</t>
  </si>
  <si>
    <t>SJMG_80</t>
  </si>
  <si>
    <t>Aquisição de aparelhos de ar condicionado.</t>
  </si>
  <si>
    <t>SJMG_81</t>
  </si>
  <si>
    <t>Serviços continuados de manutenção preventiva e corretiva nos 20 (vinte) aparelhos de ar-condicionado instalados no edifício-sede da Subseção Judiciária de Lavras, sem fornecimento de peças de reposição.</t>
  </si>
  <si>
    <t>SJMG_83</t>
  </si>
  <si>
    <t>Cadeira de escritório com as seguintes especificações: base giratória; rodízios de duplo giro; encosto de espaldar alto, com estrutura de alta resistência à fadiga e impactos; apoio lombar ajustável;  mecanismo de reclinação com travamento em 4 posições e com ajuste de tensão; assento em espuma injetada de alta qualidade; sistema de assento deslizante; apoio de braço com regulagem controlada por botão, de altura, profundidade, lateral e angular; encosto de cabeça com regulagem de altura.</t>
  </si>
  <si>
    <t xml:space="preserve">A aquisição de cadeiras de escritório ergonômicas para magistrados é essencial para garantir conforto, saúde postural e produtividade durante longas jornadas de trabalho. A falta desses mobiliários adequados pode causar problemas osteomusculares e comprometer o desempenho das atividades judicantes.
 </t>
  </si>
  <si>
    <t>SJMG_84</t>
  </si>
  <si>
    <t>Cadeiras de escritório giratórias com braço,</t>
  </si>
  <si>
    <t xml:space="preserve">A aquisição de cadeiras de escritório ergonômicas para servidores é fundamental para assegurar condições adequadas de trabalho, prevenindo problemas de saúde relacionados à postura. A ausência dessas cadeiras pode resultar em afastamentos por questões ergonômicas e queda na produtividade.
 </t>
  </si>
  <si>
    <t>SJMG_85</t>
  </si>
  <si>
    <t>Obras de reforma da sede Subseção Judiciária de Viçosa.</t>
  </si>
  <si>
    <t>Obras e Serviços de engenharia até R$700.000,00</t>
  </si>
  <si>
    <t>SJMG_86</t>
  </si>
  <si>
    <t>Manutenção 2° Nível Extintor ABC 4 Kg ;
Manutenção 2° Nível Extintor ABC 6 Kg ;
Manutenção 2° Nível Extintor CO2 4 Kg;
Teste Hidrostático Mangueiras de Incêndio 1 ¹/²</t>
  </si>
  <si>
    <t>23</t>
  </si>
  <si>
    <t>SJMG_87</t>
  </si>
  <si>
    <t>Instalação e manutenção de divisórias,portas e fechaduras.</t>
  </si>
  <si>
    <t>A instalação e manutenção de divisórias, portas e fechaduras são indispensáveis para organização dos espaços, segurança e controle de acesso nas dependências do órgão. A não execução desses serviços compromete a funcionalidade dos ambientes, a confidencialidade das atividades e a integridade do patrimônio.</t>
  </si>
  <si>
    <t>SJMG_88</t>
  </si>
  <si>
    <t>Aquisição e instalação de 1 (um) aparelho de ar-condicionado de 36.000BTU, do tipo piso-teto para a Central de Processamento de Dados (CPD) da Subeção Judiciária de Poços de Caldas.</t>
  </si>
  <si>
    <t>Necessidade de aquisição e instalação de aparelho de ar-condicionado para garantir o funcionamento a contento da Central de Processamento de Dados (CPD), como reserva para o outro equipamento já existente, em caso de falha. A não-aquisição pode acarretar a perda de informações e a falha e/ou perda de equipamento essencial de grande porte e alto valor.</t>
  </si>
  <si>
    <t>SJMG_89</t>
  </si>
  <si>
    <t>Manutenção do sistema de combate à incêndio.</t>
  </si>
  <si>
    <t>SJMG_9</t>
  </si>
  <si>
    <t xml:space="preserve">Execução de projeto de instalação de sistema de energia solar fotovoltaico.
</t>
  </si>
  <si>
    <t xml:space="preserve">Necessidade de promover a utilização de energia renovável como forma de preservação ambiental, além da otimização de custos para esta Subseção em comparação com outras fontes de produção de energia. Sem a contratação, a Justiça Federal perde em economicidade e sustentabilidade.
</t>
  </si>
  <si>
    <t>Outros serviços especializados - Projeto para energia fotovoltaica</t>
  </si>
  <si>
    <t>SJMG_90</t>
  </si>
  <si>
    <t>Aquisição de itens de consumo (café em pó, açúcar e adoçante).</t>
  </si>
  <si>
    <t>35, 12, 5</t>
  </si>
  <si>
    <t>SJMG_91</t>
  </si>
  <si>
    <t>Aquisição de gás de cozinha, sob demanda, para atendimento das Copas da Subseção Judiciária de Uberaba.</t>
  </si>
  <si>
    <t>SJMG_92</t>
  </si>
  <si>
    <t>Aquisição de 1 (um) bebedouro purificador de pressão inox 110V, 1 (uma) geladeira 240 litros 110V e 1 (um) forno microondas 20 litros 110V.</t>
  </si>
  <si>
    <t>A aquisição dos equipamentos visa assegurar condições adequadas de atendimento ao público (bebedouro) e de apoio aos terceirizados e estagiários durante suas refeições (geladeira e micro-ondas), promovendo bem-estar e dignidade no ambiente de trabalho. A não contratação comprometeria a prestação de serviços e o atendimento ao público, além de manter item irrecuperável em uso.</t>
  </si>
  <si>
    <t>SJMG_93</t>
  </si>
  <si>
    <t>Aquisição e instalação de porta de vidro para o Centro de Memórias da Subseção Judiciária de Uberaba.</t>
  </si>
  <si>
    <t>SJMG_94</t>
  </si>
  <si>
    <t>Recarga do butijão de acondicionamento de 13 KG de gás de cozinha (GLP);</t>
  </si>
  <si>
    <t>SJMG_95</t>
  </si>
  <si>
    <t>Aquisição de aparelhos purificadores de água, refrigerados por compressor, 110V (ou bivolt).</t>
  </si>
  <si>
    <t>SJMG_96</t>
  </si>
  <si>
    <t>Manutenção preventiva anual dos extintores de incêndio.</t>
  </si>
  <si>
    <t>SJMG_97</t>
  </si>
  <si>
    <t>Projetor Empresarial Svga 4000 Lumens Cor Branco 127/220V</t>
  </si>
  <si>
    <t>A aquisição de projetor de imagens é necessária para a realização de sessões, reuniões, treinamentos e eventos institucionais, proporcionando melhor visualização de conteúdos por todos os participantes. A ausência do equipamento compromete a efetividade das atividades e a qualidade da comunicação institucional.</t>
  </si>
  <si>
    <t>Materiais permanentes - projetores</t>
  </si>
  <si>
    <t>SJMG_98</t>
  </si>
  <si>
    <t>SJMG_99</t>
  </si>
  <si>
    <t>Recarga de 24 (vinte e quatro) extintores de incêndio: 13 (treze) extintores de incêndio PQS 06 Kg,10 (dez) extintores AP 10 lt. e 01 (um) extintor CO2 06 Kg .</t>
  </si>
  <si>
    <t>24</t>
  </si>
  <si>
    <t>SJMG_REM_425</t>
  </si>
  <si>
    <t>Execução de projeto para implementação de melhorias na Subseção Judiciária de Juiz de Fora tais como: instalação de piso vinílico, construção de guarita no estacionamento, ampliação da sala da upol e construção e sala para guarda do cofre de armas.</t>
  </si>
  <si>
    <t>SJMG_REM_426</t>
  </si>
  <si>
    <t>Fiscalização da execução de projetos para implementação de melhorias no edifício sede da SSJ/JFA como: instalação de piso vinílico; construção de guarita no estacionamento; ampliação da sala da UPOL-JFA e a construção de uma sala para guarda do cofre de armas.</t>
  </si>
  <si>
    <t>SJMG_REM_427</t>
  </si>
  <si>
    <t>Limpeza externa da fachada (fulget e vidros) e área externa da SSJ/JFA</t>
  </si>
  <si>
    <t>SJMG_REM_428</t>
  </si>
  <si>
    <t>Fornecimento de câmeras, postes de sustentação e respectiva mão de obra para execução da instalação e remanejamento no edifício da Justiça Federal – Subseção Judiciária de Juiz de Fora/MG.</t>
  </si>
  <si>
    <t>SJMG_REM_434</t>
  </si>
  <si>
    <t>Fornecimento de câmeras, postes de sustentação e respectiva mão de obra para
execução da instalação e remanejamento no edifício da Justiça Federal –
Subseção Judiciária de Juiz de Fora/MG.</t>
  </si>
  <si>
    <t>SJMG_REM_439</t>
  </si>
  <si>
    <t>Contratação de serviço especializado para a elaboração de projeto executivo e análise de viabilidade técnica visando à instalação de usina fotovoltaica para a SSJ/JFA. O serviço inclui estudo de viabilidade, levantamento técnico do local, dimensionamento do sistema, especificações dos equipamentos, emissão de ART e entrega de documentação técnica em formato físico e digital, conforme normas vigentes e exigências da concessionária local.</t>
  </si>
  <si>
    <t>SJMG_REM_440</t>
  </si>
  <si>
    <t>Contratação de serviço especializado para fiscalização técnica da elaboração do projeto executivo de usina fotovoltaica. O serviço inclui acompanhamento técnico da empresa contratada, verificação da conformidade com normas e regulamentos, análise das soluções propostas, emissão de relatórios e pareceres técnicos, e apresentação de ART específica para fiscalização, garantindo qualidade e segurança no desenvolvimento do projeto.</t>
  </si>
  <si>
    <t>SJMG_REM_445</t>
  </si>
  <si>
    <t xml:space="preserve">Serviços de fiscalização, assistência, assessoria e consultoria técnica e operacional em engenharia, incluindo a elaboração de relatórios e pareceres técnicos, a serem realizados durante a execução do projeto de modernização do sistema de climatização predial. </t>
  </si>
  <si>
    <t>SJMG_REM_446</t>
  </si>
  <si>
    <t>Aquisição de licenças de software Digifort para incremento do controle de acesso e monitoramento eletrônico da Subseção Judiciária de Juiz de Fora</t>
  </si>
  <si>
    <t>SJMG_REM_447</t>
  </si>
  <si>
    <t>Aquisição de 02 COMPUTADORES COM PROCESSADOR I7 , 8700 K OU SUPERIOR COM PLACA DE VÍDEO RTX 5000, 32GIGA DE RAM, COM HD DE 1.5 TERABYTE SSD PARA FINS DE UTILIZAÇÃO NO SISTEMA LPR.</t>
  </si>
  <si>
    <t>SJMG_REM_449</t>
  </si>
  <si>
    <t>Contratação de empresa especializada para prestação de serviço de monitoramento eletrônico de segurança patrimonial, em regime de 24 (vinte e quatro) horas ininterruptas, inclusive aos sábados, domingos e feriados, com fornecimento dos suprimentos e equipamentos em regime de comodato, incluindo instalação, configuração, manutenção preventiva e corretiva do sistema de alarme nas dependências do Arquivo Judicial da Justiça Federal em Juiz de Fora/MG.</t>
  </si>
  <si>
    <t>SJMG_REM_450</t>
  </si>
  <si>
    <t>PRESTAÇÃO DE SERVIÇOS ESPECIALIZADOS EM DESINSETIZAÇÃO, DESCUPINIZAÇÃO E DESRATIZAÇÃO NAS DEPENDÊNCIAS DO EDIFÍCIO SEDE E DO ARQUIVO JUDICIAL DA SUBSEÇÃO JUDICIÁRIA DE JUIZ DE FORA</t>
  </si>
  <si>
    <t>SJMG_REM_462</t>
  </si>
  <si>
    <t xml:space="preserve">Contratação de Projeto Executivo para construção de banheiros privativos e pias nas 04 (quatro) Secretarias do prédio antigo para atender demanda dos Juízes Federais, Diretores de Secretaria e servidores da 4ª e 5ª Varas (JEF) da Subseção Judiciária de Uberlândia, tal como já existe no novo prédio.
</t>
  </si>
  <si>
    <t>SJMG_REM_463</t>
  </si>
  <si>
    <t>Construção de banheiros privativos e pias nas 04 (quatro) Secretarias do prédio antigo para atender demanda dos Juízes Federais, Diretores de Secretaria e servidores da 4ª e 5ª Varas (JEF) da Subseção Judiciária de Uberlândia, tal como já existe no novo prédio</t>
  </si>
  <si>
    <t>SJMG_REM_464</t>
  </si>
  <si>
    <t xml:space="preserve">Troca das telhas de fibrocimento do telhado do prédio antigo da Subseção Judiciária de Uberlândia, incluso o reparo e os ajustes/revisão necessários no madeiramento, assim como a retirada e a reinstalação dos rufos e das calhas.
</t>
  </si>
  <si>
    <t>SJMG_REM_465</t>
  </si>
  <si>
    <t>Contratação de empresa para o fornecimento de equipamentos médicos (maca e escada hospitalares), para atender às necessidades da Subseção Judiciária de Governador Valadares/MG.</t>
  </si>
  <si>
    <t>SJMG_REM_466</t>
  </si>
  <si>
    <t xml:space="preserve">Aquisição de ferramentas para uso em pequenas manutenções pelo zelador da empresa terceirizada no prédio da SSJ de Uberlândia.
</t>
  </si>
  <si>
    <t>SJMG_REM_467</t>
  </si>
  <si>
    <t>Fornecimento e instalação de sistema de controle de acesso para os prédios da Subseção Judiciária de Uberlândia, apto a operar/registrar em computador local (servidor) e a controlar os acessos dos visitantes pela portaria principal (por catracas através de reconhecimento facial) e as entradas dos veículos pela garagem principal dos prédios (comandando a abertura/fechamento do portão de metal através da leitura de tags instaladas nos veículos), estão inclusos na contratação todos os equipamentos e infraestruturas necessárias (hardwares e softwares) para o funcionamento do sistema, em rede, e licença com no mínimo 10 (dez) acessos simultâneos ao servidor (computador com a instalação do software gerenciador do sistema), feitos via navegador web (compatível com os navegadores modernos) e/ou instalação local do software nos computadores (dos usuários operacionais ou dos administradores do sistema).</t>
  </si>
  <si>
    <t>SJMG_REM_468</t>
  </si>
  <si>
    <t>Contratação de empresa especializada para fornecimento e instalação de equipamentos de segurança eletrônica visando a implantação de alarme e a modernização de Sistema de Circuito Fechado de Televisão - CFTV, para atender às necessidades da Subseção Judiciária de Governador Valadares/MG.</t>
  </si>
  <si>
    <t>SJMG_470</t>
  </si>
  <si>
    <t xml:space="preserve">Água e esgotamento sanitário de todas as unidades do TRF6 e SJMG em Belo Horizonte
</t>
  </si>
  <si>
    <t>O fornecimento de água potável e o esgotamento de esgoto é uma das premissas básicas para o atendimento a todos os ocupantes dos prédios.</t>
  </si>
  <si>
    <t>SJMG_471</t>
  </si>
  <si>
    <t>Fornecimento de energia elétrica em média tensão ao Ed. Euclydes Reis Aguiar - ERA (Belo Horizonte-MG).</t>
  </si>
  <si>
    <t>Serviço imprescindível para o funcionamento das unidades do TRF6, no que diz respeito à alimentação de energia para os equipamentos de informática e demais equipamentos, como lâmpadas, elevadores, ar condicionado. O não fornecimento de energia interrompe toda a prestação de serviço do TRF6 interno e ao jurisdicionado.</t>
  </si>
  <si>
    <t>SJMG_472</t>
  </si>
  <si>
    <t>Fornecimento de energia elétrica em baixa tensão às unidades do galpão, Central de Perícias, Centro Judiciário de Conciliação, Centro de Treinamento e Solar Narbona.</t>
  </si>
  <si>
    <t>Serviço imprescindível para o funcionamento das unidades da SJMG e TRF6, no que diz respeito à alimentação de energia para os equipamentos de informática e demais equipamentos, como lâmpadas, elevadores, ar condicionado. O não fornecimento de energia interrompe toda a prestação de serviço interno da SJMG e do TRF6 e ao jurisdicionado.</t>
  </si>
  <si>
    <t>SJMG_473</t>
  </si>
  <si>
    <t>Locação do Imóvel que abriga a Seção de Depósito e Arquivo Judicial - SEDAJ, a Seção de Gestão Documental - SEGED e o Serviço de Controle de Materiais de Consumo - SERMAC.</t>
  </si>
  <si>
    <t>Necessidade de continuar viabilizando o arquivamento e desarquivamento de processos judiciais pelas varas federais com o intuito de garantir direitos dos cidadãos referentes aos dados neles contidos. Para a  manutenção destes processos em local adequado e com observância das normas de Gestão Documental é imprescindível a manutenção do contrato de aluguel do galpão.</t>
  </si>
  <si>
    <t>Renovação seguro de veículos oficiais</t>
  </si>
  <si>
    <t>Seguro de bens móveis e imóveis</t>
  </si>
  <si>
    <t>COJEF</t>
  </si>
  <si>
    <t>Sessões de julgamento da TRU</t>
  </si>
  <si>
    <t>A sessão da Turma Regional de Uniformização da 6ª Região (TRU6) é um evento onde a jurisprudência dos Juizados Especiais Federais é uniformizada, buscando evitar decisões divergentes sobre a mesma questão de direito em diferentes turmas recursais da mesma região. A TRU6 julga pedidos de uniformização de lei federal quando há divergência entre as decisões das turmas recursais na interpretação da lei. A Turma Regional de Uniformização da 6ª Região reúne-se, no mínimo, semestralmente, mediante convocação de seu Presidente, com quorum de instalação de 2/3 de seus integrantes e julgamento por maioria simples. Tendo em vista a existência de Turmas Recursais nas Subseções de Juiz de Fora e de Uberlandia torna-se necessário o deslocamento para a Belo Horizonte dos Juízes Presidentes das referidas turmas recursais.</t>
  </si>
  <si>
    <t>SECGP</t>
  </si>
  <si>
    <t>Estagiários (seguro)</t>
  </si>
  <si>
    <t>TRF6_REM</t>
  </si>
  <si>
    <t>Contratação de empresa para prestação de serviços de fiscalização, controle, assistência e consultoria, técnica e operacional, em nível de arquitetura e engenharia, sobre o serviço de elaboração de projetos executivos de climatização, luminotécnico, elétrica e hidrossanitário do Edifício-Sede I</t>
  </si>
  <si>
    <t>Tipo</t>
  </si>
  <si>
    <t>Unidade de medida</t>
  </si>
  <si>
    <t>Valor proposto</t>
  </si>
  <si>
    <t>Valor empenhado</t>
  </si>
  <si>
    <t>Elemento de despesa</t>
  </si>
  <si>
    <t>Contratação vinculada</t>
  </si>
  <si>
    <t>Observação</t>
  </si>
  <si>
    <t>ORDINÁRIA</t>
  </si>
  <si>
    <t>Serviços</t>
  </si>
  <si>
    <t>339039</t>
  </si>
  <si>
    <t>-</t>
  </si>
  <si>
    <t>0007583-46.2024.4.06.8001</t>
  </si>
  <si>
    <t>CONTÍNUA</t>
  </si>
  <si>
    <t>Estagiários (bolsa)</t>
  </si>
  <si>
    <t>339036</t>
  </si>
  <si>
    <t>0003431-18.2025.4.06.8001</t>
  </si>
  <si>
    <t>Oficiais de Justiça - Ind. Transporte</t>
  </si>
  <si>
    <t>339093</t>
  </si>
  <si>
    <t>Processo inviável. Não será realizado.</t>
  </si>
  <si>
    <t>Unidades</t>
  </si>
  <si>
    <t>339030</t>
  </si>
  <si>
    <t>0003621-78.2025.4.06.8001</t>
  </si>
  <si>
    <t>Estagiários (aux. transporte)</t>
  </si>
  <si>
    <t>0002870-91.2025.4.06.8001</t>
  </si>
  <si>
    <t>449052</t>
  </si>
  <si>
    <t>0007191-09.2024.4.06.8001</t>
  </si>
  <si>
    <t>Auxílio-moradia</t>
  </si>
  <si>
    <t>0000728-20.2025.4.06.8000</t>
  </si>
  <si>
    <t>0002390-16.2025.4.06.8001</t>
  </si>
  <si>
    <t>0000865-96.2025.4.06.8001 / 0000728-20.2025.4.06.8000</t>
  </si>
  <si>
    <t>NOVA - CONTÍNUA</t>
  </si>
  <si>
    <t>0034685-02.2020.4.01.8008</t>
  </si>
  <si>
    <t>SJMG_105</t>
  </si>
  <si>
    <t>Manutenção preventiva e corretiva de um elevador instalado na sede da SSJ Ponte Nova.</t>
  </si>
  <si>
    <t>0003001-66.2025.4.06.8001</t>
  </si>
  <si>
    <t>0000284-81.2025.4.06.8001 / 0000728-20.2025.4.06.8000</t>
  </si>
  <si>
    <t>0000850-30.2025.4.06.8001</t>
  </si>
  <si>
    <t>Metros quadrados</t>
  </si>
  <si>
    <t>Processp: 0034685-02.2020.4.01.8008
Processo de Pagamento: 0000730-84.2025.4.06.8001</t>
  </si>
  <si>
    <t>0002887-52.2022.4.01.8008</t>
  </si>
  <si>
    <t>46 tipos de materiais com unidades de medida diversas.</t>
  </si>
  <si>
    <t>0001412-10.2023.4.06.8001 e  0001168-50.2024.4.06.8000/0000547-16.2025.4.06.8001(pagamento)</t>
  </si>
  <si>
    <t>0000079-52.2025.4.06.8001</t>
  </si>
  <si>
    <t>Processo: 0000273-55.2025.4.06.8000                               Processo de pagamento: 0001550-06.2025.4.06.8001</t>
  </si>
  <si>
    <t>0001141-30.2025.4.06.8001</t>
  </si>
  <si>
    <t>0034685-02.2020.4.01.8008 e 0001069-17.2023.4.06.8000</t>
  </si>
  <si>
    <t>0000785-35.2025.4.06.8001</t>
  </si>
  <si>
    <t>0000031-93.2025.4.06.8001 e 0000728-20.2025.4.06.8000</t>
  </si>
  <si>
    <t>0002742-71.2025.4.06.8001</t>
  </si>
  <si>
    <t>0002989-52.2025.4.06.8001</t>
  </si>
  <si>
    <t>0002880-38.2025.4.06.8001</t>
  </si>
  <si>
    <t>0002767-84.2025.4.06.8001</t>
  </si>
  <si>
    <t>OBRA</t>
  </si>
  <si>
    <t>0003426-93.2025.4.06.8001</t>
  </si>
  <si>
    <t>0001976-18.2025.4.06.8001</t>
  </si>
  <si>
    <t>Diárias</t>
  </si>
  <si>
    <t>339014</t>
  </si>
  <si>
    <t>0032729-48.2020.4.01.8008</t>
  </si>
  <si>
    <t>0002377-17.2025.4.06.8001</t>
  </si>
  <si>
    <t>0002988-67.2025.4.06.8001</t>
  </si>
  <si>
    <t>0002762-62.2025.4.06.8001</t>
  </si>
  <si>
    <t>0002320-96.2025.4.06.8001</t>
  </si>
  <si>
    <t>0003119-42.2025.4.06.8001</t>
  </si>
  <si>
    <t>0002857-92.2025.4.06.8001</t>
  </si>
  <si>
    <t>0001200-18.2025.4.06.8001</t>
  </si>
  <si>
    <t>0002763-47.2025.4.06.8001</t>
  </si>
  <si>
    <t>Contratação do projeto de manutenção predial previsto no PCA 2024, sem informações sobre a
aprovação até a data do preenchimento deste.</t>
  </si>
  <si>
    <t>0001815-08.2025.4.06.8001</t>
  </si>
  <si>
    <t>0000132-33.2025.4.06.8001 e 0000181-74.2025.4.06.8001</t>
  </si>
  <si>
    <t>controle a cargo do TRF6/SJMG</t>
  </si>
  <si>
    <t>Plano Anual de Capacitação - 20%</t>
  </si>
  <si>
    <t>0002270-70.2025.4.06.8001</t>
  </si>
  <si>
    <t>0000747-45.2022.4.01.8008</t>
  </si>
  <si>
    <t>0001973-63.2025.4.06.8001</t>
  </si>
  <si>
    <t>0003061-39.2025.4.06.8001</t>
  </si>
  <si>
    <t>0008721-19.2022.4.06.8001</t>
  </si>
  <si>
    <t>SUPLO</t>
  </si>
  <si>
    <t>IPTU/Taxas</t>
  </si>
  <si>
    <t>339047</t>
  </si>
  <si>
    <t>0002428-28.2025.4.06.8001</t>
  </si>
  <si>
    <t>0002943-63.2025.4.06.8001</t>
  </si>
  <si>
    <t>0002956-62.2025.4.06.8001</t>
  </si>
  <si>
    <t>0001801-24.2025.4.06.8001</t>
  </si>
  <si>
    <t>0002881-23.2025.4.06.8001</t>
  </si>
  <si>
    <t>0002473-32.2025.4.06.8001</t>
  </si>
  <si>
    <t>0002925-42.2025.4.06.8001</t>
  </si>
  <si>
    <t>0003181-82.2025.4.06.8001</t>
  </si>
  <si>
    <t>Processo: 0012351-03.2022.4.01.8008                               Processo de pagamento: 0001786-55.2025.4.06.8001</t>
  </si>
  <si>
    <t>Semana Nacional dos JEFs</t>
  </si>
  <si>
    <t>SEMANA NACIONAL DOS JUIZADOS ESPECIAIS  - Valor estimado para diárias e passagens de magistrados, magistradas, diretores e diretoras de secretaria dos Juizados Especiais Federais da 6ª Região, bem como materiais de consumo para as oficinas e lanches.</t>
  </si>
  <si>
    <t>RESERVA COJEF</t>
  </si>
  <si>
    <t>Encontro presencial dos magistrados coordenadores dos JEF's </t>
  </si>
  <si>
    <t>Realização do Encontro Presencial dos Magistrados Coordenadores dos JEF's, considerando os valores médios de diárias e passagens aéreas para 25 (magistrados) participantes envolvidos.</t>
  </si>
  <si>
    <t>0003265-83.2025.4.06.8001</t>
  </si>
  <si>
    <t>0002978-23.2025.4.06.8001</t>
  </si>
  <si>
    <t>Condomínio - Ed. Bolsa de Valores</t>
  </si>
  <si>
    <t>KWh</t>
  </si>
  <si>
    <t>449051</t>
  </si>
  <si>
    <t>Kg</t>
  </si>
  <si>
    <t>0002120-89.2025.4.06.8001</t>
  </si>
  <si>
    <t>0002764-32.2025.4.06.8001</t>
  </si>
  <si>
    <t>0002355-56.2025.4.06.8001</t>
  </si>
  <si>
    <t>0002351-19.2025.4.06.8001</t>
  </si>
  <si>
    <t>0002494-08.2025.4.06.8001</t>
  </si>
  <si>
    <t>0002735-79.2025.4.06.8001</t>
  </si>
  <si>
    <t>0002352-04.2025.4.06.8001</t>
  </si>
  <si>
    <t>0003276-15.2025.4.06.8001</t>
  </si>
  <si>
    <t>0016132-79.2023.4.06.8001</t>
  </si>
  <si>
    <t>Processo: 0007486-80.2023.4.06.8001
Processo de Pagamento 2025: 0001519-83.2025.4.06.8001</t>
  </si>
  <si>
    <t>0003255-39.2025.4.06.8001</t>
  </si>
  <si>
    <t>0003049-25.2025.4.06.8001</t>
  </si>
  <si>
    <t>00012001820254068001</t>
  </si>
  <si>
    <t>Itens diversos, conforme demanda.</t>
  </si>
  <si>
    <t>152-32.2022.4.06.8000, 010779-61.2023.4.06.8000, 2228-58.2024.4.06.8000 e 0004749-73.2024.4.06.8000.</t>
  </si>
  <si>
    <t>0003019-87.2025.4.06.8001</t>
  </si>
  <si>
    <t>0002982-60.2025.4.06.8001</t>
  </si>
  <si>
    <t>0002734-94.2025.4.06.8001</t>
  </si>
  <si>
    <t>0002476-84.2025.4.06.8001</t>
  </si>
  <si>
    <t>0002786-90.2025.4.06.8001</t>
  </si>
  <si>
    <t>Indenizações diversas</t>
  </si>
  <si>
    <t>0002967-91.2025.4.06.8001</t>
  </si>
  <si>
    <t>00018020920254068001</t>
  </si>
  <si>
    <t>Visitas técnicas às SSJs</t>
  </si>
  <si>
    <t>As visitas técnicas às Subseções Judiciárias do TRF6, a serem realizadas pelo Coordenador da Cojef, Desembargador Federal Grégore Moreira de Moura, e o Juíz auxiliar da COJEF, Juiz Federal Ronaldo Santos de Oliveira, visam analisar a estrutura, organização e procedimentos dos Juizados Especiais Federais, com o objetivo de identificar necessidades de melhoria e propor estratégias para otimizar a eficiência e a produtividade.</t>
  </si>
  <si>
    <t>0001284-19.2025.4.06.8001</t>
  </si>
  <si>
    <t>0052371-07.2020.4.01.8008</t>
  </si>
  <si>
    <t>00012001520254068001</t>
  </si>
  <si>
    <t>0001974-48.2025.4.06.8001</t>
  </si>
  <si>
    <t>0002508-89.2025.4.06.8001</t>
  </si>
  <si>
    <t>0003063-09.2025.4.06.8001</t>
  </si>
  <si>
    <t>0001975-33.2025.4.06.8001</t>
  </si>
  <si>
    <t>0002127-81.2025.4.06.8001</t>
  </si>
  <si>
    <t>0002214-37.2025.4.06.8001310122</t>
  </si>
  <si>
    <t>PLANO DE OBRAS</t>
  </si>
  <si>
    <t>0003067-46.2025.4.06.8001</t>
  </si>
  <si>
    <t>0002354-71.2025.4.06.8001</t>
  </si>
  <si>
    <t>0003237-18.2025.4.06.8001</t>
  </si>
  <si>
    <t>0003004-21.2025.4.06.8001</t>
  </si>
  <si>
    <t>0000059-61.2025.4.06.8001</t>
  </si>
  <si>
    <t>SJMG_190</t>
  </si>
  <si>
    <t>Manutenção em elevador instalado na Subseção Judiciária de Unaí.</t>
  </si>
  <si>
    <t>0003138-48.2025.4.06.8001</t>
  </si>
  <si>
    <t>0000249-24.2025.4.06.8001</t>
  </si>
  <si>
    <t>0002748-78.2025.4.06.8001</t>
  </si>
  <si>
    <t>0003121-12.2025.4.06.8001</t>
  </si>
  <si>
    <t>SJMG_194</t>
  </si>
  <si>
    <t>0002129-51.2025.4.06.8001</t>
  </si>
  <si>
    <t>0001827-22.2025.4.06.8001</t>
  </si>
  <si>
    <t>339037</t>
  </si>
  <si>
    <t>0002765-17.2025.4.06.8001</t>
  </si>
  <si>
    <t>0002802-44.2025.4.06.8001</t>
  </si>
  <si>
    <t>0002094-91.2025.4.06.8001</t>
  </si>
  <si>
    <t>0003115-05.2025.4.06.8001</t>
  </si>
  <si>
    <t>0002971-31.2025.4.06.8001</t>
  </si>
  <si>
    <t>0002947-03.2025.4.06.8001</t>
  </si>
  <si>
    <t>30 tipos de materiais com unidades de medida diversas</t>
  </si>
  <si>
    <t>0002600-67.2025.4.06.8001</t>
  </si>
  <si>
    <t>0002123-44.2025.4.06.8001</t>
  </si>
  <si>
    <t xml:space="preserve"> 0002977-38.2025.4.06.8001</t>
  </si>
  <si>
    <t>0002420-51.2025.4.06.8001</t>
  </si>
  <si>
    <t>Processo: 0012138-65.2020.4.01.8008                               Processo de Pagamento:0001527-60.2025.4.06.8001   Dispensa de licitação 2025: 0002892-52.2025.4.06.8001</t>
  </si>
  <si>
    <t>0002946-18.2025.4.06.8001</t>
  </si>
  <si>
    <t>0002213-52.2025.4.06.8001</t>
  </si>
  <si>
    <t>0000071-15.2024.4.06.8000</t>
  </si>
  <si>
    <t>12 kg café, 60 kg açúcar, 12 coadores e 8 filtros</t>
  </si>
  <si>
    <t>0003000-81.2025.4.06.8001</t>
  </si>
  <si>
    <t>0003211-20.2025.4.06.8001</t>
  </si>
  <si>
    <t>0002774-98.2022.4.01.8008</t>
  </si>
  <si>
    <t>Aquisição de aparelhos de TV, SEI nº 0003239-85.2025.4.06.8001</t>
  </si>
  <si>
    <t>0016156-73.2024.4.06.8001</t>
  </si>
  <si>
    <t>Aquisição/instalação de motor-ventilador para condensadora do sistema de ar-condicionado tipo VRF, SEI nº  0003162-76.2025.4.06.8001.
.</t>
  </si>
  <si>
    <t>0002122-59.2025.4.06.8001</t>
  </si>
  <si>
    <t>0002136-43.2025.4.06.8001</t>
  </si>
  <si>
    <t>0002126-96.2025.4.06.8001</t>
  </si>
  <si>
    <t>unidades diversas</t>
  </si>
  <si>
    <t>0002447-34.2025.4.06.8001</t>
  </si>
  <si>
    <t>0003124-64.2025.4.06.8001</t>
  </si>
  <si>
    <t>0000575-45.2018.4.01.8008</t>
  </si>
  <si>
    <t>0002868-24.2025.4.06.8001</t>
  </si>
  <si>
    <t>0003183-52.2025.4.06.8001</t>
  </si>
  <si>
    <t>0003184-37.2025.4.06.8001</t>
  </si>
  <si>
    <t>SJMG_23</t>
  </si>
  <si>
    <t>Necessidade de anter a porta giratória em funcionamento de forma a garantir a segurança do prédio, que pode ficar prejudicada sem a manutenção dos equipamentos.</t>
  </si>
  <si>
    <t>00020913920254068001</t>
  </si>
  <si>
    <t>0003180-97.2025.4.06.8001</t>
  </si>
  <si>
    <t>0002944-48.2025.4.06.8001</t>
  </si>
  <si>
    <t>0002948-85.2025.4.06.8001</t>
  </si>
  <si>
    <t>0002871-76.2025.4.06.8001</t>
  </si>
  <si>
    <t>0001463-43.2020.4.01.8008</t>
  </si>
  <si>
    <t>0002357-26.2025.4.06.8001</t>
  </si>
  <si>
    <t>0002112-15.2025.4.06.8001</t>
  </si>
  <si>
    <t>0016460-09.2023.4.06.8001</t>
  </si>
  <si>
    <t>0002327-59.2023.4.06.8001 e 0000614-52.2023.4.06.8000 e 0001206-59.2024.4.06.8001 e 0000545-46.2025.4.06.8001-pagamento</t>
  </si>
  <si>
    <t>0003131-61.2022.4.06.8001</t>
  </si>
  <si>
    <t xml:space="preserve">0000049-17.2025.4.06.8001 / 0000728-20.2025.4.06.8000/  </t>
  </si>
  <si>
    <t>0000319-41.2025.4.06.8001</t>
  </si>
  <si>
    <t>0003017-20.2025.4.06.8001</t>
  </si>
  <si>
    <t>0005079-67.2024.4.06.8001</t>
  </si>
  <si>
    <t>0000120-17.2017.4.01.8000</t>
  </si>
  <si>
    <t>Processo: 0000968-40.2024.4.06.8001                                        Processo de pagamento: 0000542-91.2025.4.06.8001</t>
  </si>
  <si>
    <t>0002980-90.2025.4.06.8001</t>
  </si>
  <si>
    <t>0003120-27.2025.4.06.8001</t>
  </si>
  <si>
    <t>0003140-18.2025.4.06.8001</t>
  </si>
  <si>
    <t>00015336720254068001</t>
  </si>
  <si>
    <t>0002470-77.2025.4.06.8001</t>
  </si>
  <si>
    <t>0003766-37.2025.4.06.8001</t>
  </si>
  <si>
    <t>0001835-96.2025.4.06.8001</t>
  </si>
  <si>
    <t>0002917-65.2025.4.06.8001</t>
  </si>
  <si>
    <t>0000120-17.2017.4.01.8008</t>
  </si>
  <si>
    <t>0002625-80.2025.4.06.8001</t>
  </si>
  <si>
    <t>00030198720254068001</t>
  </si>
  <si>
    <t xml:space="preserve">	0001433-15.2025.4.06.8001</t>
  </si>
  <si>
    <t>0001791-77.2025.4.06.8001</t>
  </si>
  <si>
    <t>0002900-29.2025.4.06.8001</t>
  </si>
  <si>
    <t>0002985-15.2025.4.06.8001</t>
  </si>
  <si>
    <t>0002124-29.2025.4.06.8001</t>
  </si>
  <si>
    <t>0002329-58.2025.4.06.8001</t>
  </si>
  <si>
    <t>0003239-85.2025.4.06.8001</t>
  </si>
  <si>
    <t>0000420-81.2025.4.06.8000</t>
  </si>
  <si>
    <t xml:space="preserve">0002478-54.2025.4.06.8001 </t>
  </si>
  <si>
    <t>0002949-70.2025.4.06.8001</t>
  </si>
  <si>
    <t>0000258-86.2025.4.06.8000 e 0000545-46.2025.4.06.8001/0001430-94.2024.4.06.8001-pagamento</t>
  </si>
  <si>
    <t>Processo: 0000071-15.20244.06.8000
Processo de Pagamento 2025: 0000505-64.2025.4.06.8001</t>
  </si>
  <si>
    <t>0000915-25.2025.4.06.8001</t>
  </si>
  <si>
    <t>0003137-63.2025.4.06.8001</t>
  </si>
  <si>
    <t>0002869-09.2025.4.06.8001</t>
  </si>
  <si>
    <t>0005131-51.2022.4.01.8008</t>
  </si>
  <si>
    <t>0005774-89.2022.4.06.8001</t>
  </si>
  <si>
    <t>DESPESA INCORPORADA AO CONTRATO DA GUARDSEG</t>
  </si>
  <si>
    <t>00015345220254068001</t>
  </si>
  <si>
    <t>0002887-30.2025.4.06.8001</t>
  </si>
  <si>
    <t>0002111-30.2025.4.06.8001</t>
  </si>
  <si>
    <t>0000087-29.2025.4.06.8001</t>
  </si>
  <si>
    <t>0000078-67.2025.4.06.8001</t>
  </si>
  <si>
    <t xml:space="preserve">0013826-40.2023.4.06.8001 </t>
  </si>
  <si>
    <t>0002965-24.2025.4.06.8001</t>
  </si>
  <si>
    <t>0002848-33.2025.4.06.8001</t>
  </si>
  <si>
    <t>0002131-21.2025.4.06.8001</t>
  </si>
  <si>
    <t>0003261-46.2025.4.06.8001</t>
  </si>
  <si>
    <t>0003188-74.2025.4.06.8001</t>
  </si>
  <si>
    <t>0002467-25.2025.4.06.8001</t>
  </si>
  <si>
    <t>0003185-22.2025.4.06.8001</t>
  </si>
  <si>
    <t>0003260-61.2025.4.06.8001</t>
  </si>
  <si>
    <t>0002983-45.2025.4.06.8001</t>
  </si>
  <si>
    <t>0010135-81.2024.4.06.8001</t>
  </si>
  <si>
    <t xml:space="preserve">0002238-65.2025.4.06.8001 </t>
  </si>
  <si>
    <t>0015418-22.2023.4.06.8001</t>
  </si>
  <si>
    <t>0002214-37.2025.4.06.8001</t>
  </si>
  <si>
    <t>0003130-71.2025.4.06.8001</t>
  </si>
  <si>
    <t>0003222-49.2025.4.06.8001</t>
  </si>
  <si>
    <t>0001589-03.2025.4.06.8001</t>
  </si>
  <si>
    <t>0002942-78.2025.4.06.8001</t>
  </si>
  <si>
    <t>0002984-30.2025.4.06.8001</t>
  </si>
  <si>
    <t>0015084-51.2024.4.06.8001</t>
  </si>
  <si>
    <t>0002865-69.2025.4.06.8001</t>
  </si>
  <si>
    <t>0002941-93.2025.4.06.8001</t>
  </si>
  <si>
    <t>0002945-33.2025.4.06.8001</t>
  </si>
  <si>
    <t>0000623-74.2024.4.06.8001</t>
  </si>
  <si>
    <t>0002876-98.2025.4.06.8001</t>
  </si>
  <si>
    <t>00015353720254068001</t>
  </si>
  <si>
    <t>0002133-88.2025.4.06.8001</t>
  </si>
  <si>
    <t>0002492-38.2025.4.06.8001</t>
  </si>
  <si>
    <t>00015328220254068001</t>
  </si>
  <si>
    <t>0003128-04.2025.4.06.8001</t>
  </si>
  <si>
    <t>0015845-82.2024.4.06.8001</t>
  </si>
  <si>
    <t xml:space="preserve">Processo: 0028870-24.2020.4.01.8008                               Processo de pagamento: 0002081-92.2025.4.06.8001    Dispensa de Licitação 2025: 0003779-36.2025.4.06.8001 </t>
  </si>
  <si>
    <t>0003051-92.2025.4.06.8001</t>
  </si>
  <si>
    <t>0001955-98.2021.4.01.8008</t>
  </si>
  <si>
    <t>0003216-42.2025.4.06.8001</t>
  </si>
  <si>
    <t>0002165-93.2025.4.06.8001</t>
  </si>
  <si>
    <t>0003162-76.2025.4.06.8001</t>
  </si>
  <si>
    <t>0003062-24.2025.4.06.8001</t>
  </si>
  <si>
    <t>0005553-38.2024.4.06.8001</t>
  </si>
  <si>
    <t>0004074-78.2022.4.06.8001</t>
  </si>
  <si>
    <t>SJMG_321</t>
  </si>
  <si>
    <t>Monitoramento eletrônico através do CFTV.</t>
  </si>
  <si>
    <t>0001814-23.2025.4.06.8001</t>
  </si>
  <si>
    <t>0003186-07.2025.4.06.8001</t>
  </si>
  <si>
    <t>0003178-30.2025.4.06.8001</t>
  </si>
  <si>
    <t>0003223-34.2025.4.06.8001</t>
  </si>
  <si>
    <t>0002509-74.2025.4.06.8001</t>
  </si>
  <si>
    <t>0003182-67.2025.4.06.8001</t>
  </si>
  <si>
    <t>0010935-44.2015.4.01.8008</t>
  </si>
  <si>
    <t xml:space="preserve">0003540-32.2025.4.06.8001
</t>
  </si>
  <si>
    <t>0005993-34.2024.4.06.8001</t>
  </si>
  <si>
    <t>0001288-56.2025.4.06.8001</t>
  </si>
  <si>
    <t>0002699-37.2025.4.06.8001</t>
  </si>
  <si>
    <t>0003175-75.2025.4.06.8001</t>
  </si>
  <si>
    <t>0000036-52.2024.4.06.8001</t>
  </si>
  <si>
    <t>0004926-34.2024.4.06.8001</t>
  </si>
  <si>
    <t>0002981-75.2025.4.06.8001</t>
  </si>
  <si>
    <t>0003122-94.2025.4.06.8001</t>
  </si>
  <si>
    <t>0000050-02.2025.4.06.8001</t>
  </si>
  <si>
    <t>0003769-60.2023.4.06.8001</t>
  </si>
  <si>
    <t>0003065-76.2025.4.06.8001</t>
  </si>
  <si>
    <t>0000806-11.2025.4.06.8001</t>
  </si>
  <si>
    <t>0002427-43.2025.4.06.8001</t>
  </si>
  <si>
    <t>0002285-39.2025.4.06.8001</t>
  </si>
  <si>
    <t>0004244-50.2022.4.06.8001</t>
  </si>
  <si>
    <t>0001396-85.2025.4.06.8001</t>
  </si>
  <si>
    <t>0003179-15.2025.4.06.8001</t>
  </si>
  <si>
    <t>0002957-47.2025.4.06.8001</t>
  </si>
  <si>
    <t>0001588-18.2025.4.06.8001</t>
  </si>
  <si>
    <t>00015319720254068001</t>
  </si>
  <si>
    <t>SJMG_353</t>
  </si>
  <si>
    <t>Serviços contínuos de manutenção predial</t>
  </si>
  <si>
    <t>A contratação de serviços contínuos de manutenção predial é essencial para garantir a conservação adequada das instalações, prevenindo falhas e danos estruturais. A ausência desse serviço pode comprometer a segurança, funcionalidade e conforto do ambiente, além de aumentar os custos com reparos emergenciais.</t>
  </si>
  <si>
    <t>0016317-18.2015.4.01.8008</t>
  </si>
  <si>
    <t>0002936-71.2025.4.06.8001</t>
  </si>
  <si>
    <t>00015284520254068001</t>
  </si>
  <si>
    <t>0003131-56.2025.4.06.8001</t>
  </si>
  <si>
    <t>0000766-29.2025.4.06.8001</t>
  </si>
  <si>
    <t>00015267520254068001</t>
  </si>
  <si>
    <t>0020844720254068001</t>
  </si>
  <si>
    <t>0016270-12.2024.4.06.8001</t>
  </si>
  <si>
    <t>339033</t>
  </si>
  <si>
    <t>0012351-03.2022.4.01.8008</t>
  </si>
  <si>
    <t xml:space="preserve">0003843-80.2024.4.06.8001       </t>
  </si>
  <si>
    <t>Aluguel</t>
  </si>
  <si>
    <t>0002670-24.2024.4.06.8000</t>
  </si>
  <si>
    <t>0000057-91.2025.4.06.8001</t>
  </si>
  <si>
    <t>0002979-08.2025.4.06.8001</t>
  </si>
  <si>
    <t>0002858-77.2025.4.06.8001</t>
  </si>
  <si>
    <t>0007372-03.2019.4.01.8008</t>
  </si>
  <si>
    <t>0001286-86.2025.4.06.8001</t>
  </si>
  <si>
    <t>0012351-03.2022.4.01.8008 / 0000314-19.2025.4.06.8001</t>
  </si>
  <si>
    <t>0000214-64.2025.4.06.8001</t>
  </si>
  <si>
    <t>Garrafões de 20 litros</t>
  </si>
  <si>
    <t>00015259020254068001</t>
  </si>
  <si>
    <t>0004074-03.2019.4.01.8008</t>
  </si>
  <si>
    <t>0000796-64.2025.4.06.8001</t>
  </si>
  <si>
    <t>0003081-30.2025.4.06.8001</t>
  </si>
  <si>
    <t>Produto</t>
  </si>
  <si>
    <t>0003087-37.2025.4.06.8001</t>
  </si>
  <si>
    <t>0003003-36.2025.4.06.8001</t>
  </si>
  <si>
    <t>0005728-54.2021.4.01.8008</t>
  </si>
  <si>
    <t>0013309-98.2024.4.06.8001 (pregão) / 0013546-35.2024.4.06.8001 (Emergencial)</t>
  </si>
  <si>
    <t>0000916-10.2025.4.06.8001</t>
  </si>
  <si>
    <t>0016224-11.2022.4.01.8008 (0012351-03.2022.4.01.8008- processo principal)</t>
  </si>
  <si>
    <t>0012351-03.2022.4.01.8008 e 0000543-76.2025.4.06.8001(pagamento)</t>
  </si>
  <si>
    <t>0000080-37.2025.4.06.8001</t>
  </si>
  <si>
    <t>40 tipos de materiais com unidades de medida diversas</t>
  </si>
  <si>
    <t>0001504-17.2025.4.06.8001</t>
  </si>
  <si>
    <t>0000027-56.2025.4.06.8001</t>
  </si>
  <si>
    <t>0002820-65.2025.4.06.8001</t>
  </si>
  <si>
    <t>0002867-39.2025.4.06.8001</t>
  </si>
  <si>
    <t xml:space="preserve">0002539-12.2025.4.06.8001 </t>
  </si>
  <si>
    <t>0000318-56.2025.4.06.8001</t>
  </si>
  <si>
    <t>0005606-19.2024.4.06.8001</t>
  </si>
  <si>
    <t>0000147-02.2025.4.06.8001</t>
  </si>
  <si>
    <t>0001899-12.2014.4.01.8008</t>
  </si>
  <si>
    <t>Proceso: 0007372-032019.4.01.8008
Processo de Pagamento 2025: 0001455-73.2025.4.06.8001</t>
  </si>
  <si>
    <t>0002873-46.2025.4.06.8001</t>
  </si>
  <si>
    <t>0002875-16.2025.4.06.8001</t>
  </si>
  <si>
    <t>0002883-90.2025.4.06.8001</t>
  </si>
  <si>
    <t>0002874-31.2025.4.06.8001</t>
  </si>
  <si>
    <t>0000815-70.2025.4.06.8001</t>
  </si>
  <si>
    <t>0002458-63.2025.4.06.8001</t>
  </si>
  <si>
    <t>0038314-47.2021.4.01.8008</t>
  </si>
  <si>
    <t>0001501-62.2025.4.06.8001</t>
  </si>
  <si>
    <t>0002341-72.2025.4.06.8001</t>
  </si>
  <si>
    <t>0012297-83.2023.4.06.8001 e 0001594-28.2025.4.06.8000 – processo vigente</t>
  </si>
  <si>
    <t>0015939-62.2015.4.01.8008</t>
  </si>
  <si>
    <t>0002878-68.2025.4.06.8001</t>
  </si>
  <si>
    <t>0000447-61.2025.4.06.8001</t>
  </si>
  <si>
    <t>SJMG_412</t>
  </si>
  <si>
    <t>Serviços de manutenção de CFTV.</t>
  </si>
  <si>
    <t>Outros serviços especializados - manutenção CFTV</t>
  </si>
  <si>
    <t>0</t>
  </si>
  <si>
    <t>00015301520254068001</t>
  </si>
  <si>
    <t>0005571-93.2023.4.06.8001</t>
  </si>
  <si>
    <t>00015362220254068001</t>
  </si>
  <si>
    <t>0012408-33.2024.4.06.8001</t>
  </si>
  <si>
    <t>0002042-95.2025.4.06.8001</t>
  </si>
  <si>
    <t>0001399-40.2025.4.06.8001</t>
  </si>
  <si>
    <t>0000551-53.2025.4.06.8001</t>
  </si>
  <si>
    <t>0013420-82.2024.4.06.8001</t>
  </si>
  <si>
    <t>3064.91.2025.4.06.8000</t>
  </si>
  <si>
    <t>0000017-12.2025.4.06.8001 e 0004659-94.2015.4.01.8008</t>
  </si>
  <si>
    <t>0002987-82.2025.4.06.8001</t>
  </si>
  <si>
    <t>0046483-23.2021.4.01.8008</t>
  </si>
  <si>
    <t>0003845-16.2025.4.06.8001</t>
  </si>
  <si>
    <t>0010468-21.2022.4.01.8008</t>
  </si>
  <si>
    <t>0010702-15.2024.4.06.8001</t>
  </si>
  <si>
    <t>Processo: 0011443-14.2020.4.01.8008                               Processo de pagamento: 0002171-03.2025.4.06.8001    Processo licitação 2025: 0000840-83.2025.4.06.8001</t>
  </si>
  <si>
    <t>0005206-37.2015.4.01.8008</t>
  </si>
  <si>
    <t>0012549-52.2024.4.06.8001</t>
  </si>
  <si>
    <t>0013540-28.2024.4.06.8001</t>
  </si>
  <si>
    <t>0000548-98.2025.4.06.8001 e 0001571-50.2023.4.06.8001</t>
  </si>
  <si>
    <t>0003409-89.2016.4.01.8008</t>
  </si>
  <si>
    <t>0010693-53.2024.4.06.8001</t>
  </si>
  <si>
    <t>SJMG_442</t>
  </si>
  <si>
    <t>Contratação pontual de serviço especializado para manutenção preventiva de aparelho de scanner/raio-x de bagagem, incluindo inspeção técnica, limpeza, calibração, testes de funcionamento e emissão de relatório técnico, com apresentação de ART por profissional habilitado.</t>
  </si>
  <si>
    <t>DUPLICIDADE - SJMG_457</t>
  </si>
  <si>
    <t>0001556-13.2025.4.06.8001</t>
  </si>
  <si>
    <t>0001839-39.2025.4.06.8000</t>
  </si>
  <si>
    <t>0003635-62.2025.4.06.8001</t>
  </si>
  <si>
    <t>CONTRATADO EM 2025???</t>
  </si>
  <si>
    <t>0002794-67.2025.4.06.8001</t>
  </si>
  <si>
    <t>0013458-94.2024.4.06.8001</t>
  </si>
  <si>
    <t>0005852-47.2015.4.01.8008</t>
  </si>
  <si>
    <t>0002543-81.2016.4.01.8008</t>
  </si>
  <si>
    <t>002244-75.2025.4.06.8000</t>
  </si>
  <si>
    <t>0003201-73.2025.4.06.8001</t>
  </si>
  <si>
    <t>0000762-89.2025.4.06.8001</t>
  </si>
  <si>
    <t>0010587-91.2024.4.06.8001</t>
  </si>
  <si>
    <t>0000055-24.2025.4.06.8001 / 0000056-09.2025.4.06.8001</t>
  </si>
  <si>
    <t>0030969-64.2020.4.01.8008</t>
  </si>
  <si>
    <t>0008006-38.2015.4.01.8008</t>
  </si>
  <si>
    <t>0001683-48.2025.4.06.8001</t>
  </si>
  <si>
    <t>0003042-33.2025.4.06.8001</t>
  </si>
  <si>
    <t>0005763-24.2015.4.01.8008</t>
  </si>
  <si>
    <t xml:space="preserve">0002274-10.2025.4.06.8001 </t>
  </si>
  <si>
    <t>0002879-53.2025.4.06.8001</t>
  </si>
  <si>
    <t>Processo: 0028852-03.2020.4.01.8008                               Processo de pagamento: 0000963-81.2025.4.06.8001</t>
  </si>
  <si>
    <t>Itens</t>
  </si>
  <si>
    <t>00015293020254068001</t>
  </si>
  <si>
    <t>0001305-92.2025.4.06.8001</t>
  </si>
  <si>
    <t xml:space="preserve">0002617-38.2016.4.01.8008 </t>
  </si>
  <si>
    <t>0004012-65.2016.4.01.8008 e 0003902-66.2016.4.01.8008 (2 contratos), com analise da unificaçao nos autos 0006969-63.2021.4.01.8008</t>
  </si>
  <si>
    <t>0013481-40.2024.4.06.8001</t>
  </si>
  <si>
    <t>0001740-66.2025.4.06.8001</t>
  </si>
  <si>
    <t>0014332-79.2024.4.06.8001</t>
  </si>
  <si>
    <t>0026574-29.2020.4.01.8008</t>
  </si>
  <si>
    <t>0013534-43.2021.4.01.8008</t>
  </si>
  <si>
    <t>0007510-43.2025.4.06.8000</t>
  </si>
  <si>
    <t>0007511-28.2025.4.06.8000</t>
  </si>
  <si>
    <t>0008373-96.2025.4.06.8000</t>
  </si>
  <si>
    <t>0008536-76.2025.4.06.8000</t>
  </si>
  <si>
    <t>SJMG_82</t>
  </si>
  <si>
    <t>Serviços de monitoramento de segurança eletrônica 24 horas/dia nas dependências da Subseção Judiciária de Lavras.</t>
  </si>
  <si>
    <t>0014567-46.2024.4.06.8001</t>
  </si>
  <si>
    <t>Tramita o processo 0007602-18.2025.4.06.8001 relativo a esse objeto.</t>
  </si>
  <si>
    <t>Contratação de projeto
Contratação de análise técnica do projeto
Contratação de fiscalização da execução da obra</t>
  </si>
  <si>
    <t>Contratada em 2025???</t>
  </si>
  <si>
    <t>DUPLICIDADE - SJMG_REM_434</t>
  </si>
  <si>
    <t>TRF_65</t>
  </si>
  <si>
    <t>TRF_66</t>
  </si>
  <si>
    <t>TRF_67</t>
  </si>
  <si>
    <t>TRF_76</t>
  </si>
  <si>
    <t>SJMG_INT_470</t>
  </si>
  <si>
    <t>contratação de empresa para prestação de serviços especializados de natureza predominantemente intelectual com vistas à fiscalização, controle, assistência e consultoria, técnica e operacional, em nível de arquitetura e engenharia, sobre o serviço de elaboração de projetos elétricos e projetos complementares para subsidiar a Administração na aquisição e instalação de Grupo Gerador, Nobreak predial e Barramentos Blindados para o edifício Oscar Dias Corrêa</t>
  </si>
  <si>
    <t>0017236-41.2025.4.06.8000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</si>
</sst>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R$-416]\ * #,##0.00_-;\-[$R$-416]\ * #,##0.00_-;_-[$R$-416]\ * &quot;-&quot;??_-;_-@_-"/>
    <numFmt numFmtId="165" formatCode="m/d/yy\ h:mm:ss"/>
  </numFmts>
  <fonts count="14">
    <font>
      <sz val="11"/>
      <color theme="1"/>
      <name val="Aptos Narrow"/>
      <family val="2"/>
      <scheme val="minor"/>
    </font>
    <font>
      <sz val="11"/>
      <color rgb="FF000000"/>
      <name val="Aptos Narrow"/>
      <family val="2"/>
      <charset val="1"/>
    </font>
    <font>
      <sz val="11"/>
      <color rgb="FF0D0D0D"/>
      <name val="Arial"/>
      <family val="2"/>
    </font>
    <font>
      <sz val="11"/>
      <color theme="1"/>
      <name val="Aptos Narrow"/>
      <family val="2"/>
      <scheme val="minor"/>
    </font>
    <font>
      <sz val="11"/>
      <name val="Aptos Narrow"/>
      <family val="2"/>
      <scheme val="minor"/>
    </font>
    <font>
      <sz val="11"/>
      <name val="Calibri"/>
      <family val="2"/>
    </font>
    <font>
      <sz val="11"/>
      <color rgb="FF000000"/>
      <name val="Calibri"/>
      <family val="2"/>
    </font>
    <font>
      <sz val="11"/>
      <color theme="1"/>
      <name val="Calibri"/>
      <family val="2"/>
    </font>
    <font>
      <sz val="11"/>
      <color rgb="FFC00000"/>
      <name val="Calibri"/>
      <family val="2"/>
    </font>
    <font>
      <sz val="11"/>
      <color rgb="FF242424"/>
      <name val="Aptos Narrow"/>
      <family val="2"/>
    </font>
    <font>
      <sz val="11"/>
      <name val="Aptos Narrow"/>
      <family val="2"/>
    </font>
    <font>
      <sz val="10"/>
      <color theme="1"/>
      <name val="Aptos Narrow"/>
      <family val="2"/>
      <scheme val="minor"/>
    </font>
    <font>
      <sz val="12"/>
      <color rgb="FF000000"/>
      <name val="Times New Roman"/>
      <charset val="1"/>
    </font>
    <font>
      <b/>
      <sz val="13.5"/>
      <color rgb="FF000000"/>
      <name val="Times New Roman"/>
      <charset val="1"/>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C000"/>
        <bgColor theme="4" tint="0.59999389629810485"/>
      </patternFill>
    </fill>
    <fill>
      <patternFill patternType="solid">
        <fgColor theme="9" tint="0.39997558519241921"/>
        <bgColor indexed="64"/>
      </patternFill>
    </fill>
  </fills>
  <borders count="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0"/>
    <xf numFmtId="0" fontId="2" fillId="0" borderId="0"/>
    <xf numFmtId="43" fontId="2" fillId="0" borderId="0" applyFont="0" applyFill="0" applyBorder="0" applyAlignment="0" applyProtection="0"/>
    <xf numFmtId="43" fontId="3" fillId="0" borderId="0" applyFont="0" applyFill="0" applyBorder="0" applyAlignment="0" applyProtection="0"/>
  </cellStyleXfs>
  <cellXfs count="102">
    <xf numFmtId="0" fontId="0" fillId="0" borderId="0" xfId="0"/>
    <xf numFmtId="44" fontId="0" fillId="0" borderId="0" xfId="0" applyNumberFormat="1"/>
    <xf numFmtId="0" fontId="0" fillId="0" borderId="0" xfId="0" applyAlignment="1">
      <alignment horizontal="center" vertical="center" wrapText="1"/>
    </xf>
    <xf numFmtId="1" fontId="0" fillId="0" borderId="0" xfId="0" applyNumberFormat="1" applyAlignment="1">
      <alignment horizontal="center"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4" fillId="0" borderId="0" xfId="0" applyFont="1" applyAlignment="1">
      <alignment vertical="center" wrapText="1"/>
    </xf>
    <xf numFmtId="0" fontId="0" fillId="0" borderId="0" xfId="0" quotePrefix="1" applyAlignment="1">
      <alignment horizontal="center" vertical="center" wrapText="1"/>
    </xf>
    <xf numFmtId="1" fontId="0" fillId="0" borderId="0" xfId="0" quotePrefix="1" applyNumberFormat="1" applyAlignment="1">
      <alignment horizontal="center" vertical="center" wrapText="1"/>
    </xf>
    <xf numFmtId="49" fontId="0" fillId="0" borderId="0" xfId="0" applyNumberFormat="1" applyAlignment="1">
      <alignment horizontal="left" vertical="center" wrapText="1"/>
    </xf>
    <xf numFmtId="0" fontId="0" fillId="0" borderId="0" xfId="0" applyAlignment="1">
      <alignment horizontal="left" vertical="center" wrapText="1"/>
    </xf>
    <xf numFmtId="164" fontId="0" fillId="0" borderId="0" xfId="0" applyNumberFormat="1"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wrapText="1"/>
    </xf>
    <xf numFmtId="49" fontId="0" fillId="0" borderId="0" xfId="0" applyNumberFormat="1" applyAlignment="1">
      <alignment vertical="center" wrapText="1"/>
    </xf>
    <xf numFmtId="0" fontId="6" fillId="0" borderId="0" xfId="0" applyFont="1" applyAlignment="1">
      <alignment horizontal="left" wrapText="1"/>
    </xf>
    <xf numFmtId="164" fontId="0" fillId="2" borderId="0" xfId="0" applyNumberFormat="1" applyFill="1" applyAlignment="1">
      <alignment vertical="center" wrapText="1"/>
    </xf>
    <xf numFmtId="43" fontId="0" fillId="0" borderId="0" xfId="4" applyFont="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left" vertical="center" wrapText="1"/>
    </xf>
    <xf numFmtId="49" fontId="5" fillId="0" borderId="1" xfId="0" applyNumberFormat="1"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4" fillId="2" borderId="0" xfId="0" applyFont="1" applyFill="1" applyAlignment="1">
      <alignment vertical="center" wrapText="1"/>
    </xf>
    <xf numFmtId="49" fontId="0" fillId="2" borderId="0" xfId="0" applyNumberFormat="1" applyFill="1" applyAlignment="1">
      <alignment horizontal="center" vertical="center" wrapText="1"/>
    </xf>
    <xf numFmtId="49" fontId="0" fillId="2" borderId="0" xfId="0" applyNumberFormat="1" applyFill="1" applyAlignment="1">
      <alignment vertical="center" wrapText="1"/>
    </xf>
    <xf numFmtId="1" fontId="0" fillId="2" borderId="0" xfId="0" quotePrefix="1" applyNumberFormat="1" applyFill="1" applyAlignment="1">
      <alignment horizontal="center" vertical="center" wrapText="1"/>
    </xf>
    <xf numFmtId="49" fontId="0" fillId="2" borderId="0" xfId="0" applyNumberFormat="1" applyFill="1" applyAlignment="1">
      <alignment horizontal="left" vertical="center" wrapText="1"/>
    </xf>
    <xf numFmtId="0" fontId="0" fillId="2" borderId="0" xfId="0" applyFill="1" applyAlignment="1">
      <alignment horizontal="left" vertical="center" wrapText="1"/>
    </xf>
    <xf numFmtId="0" fontId="5" fillId="2" borderId="1" xfId="0"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49" fontId="0" fillId="0" borderId="0" xfId="0" applyNumberFormat="1" applyAlignment="1">
      <alignment horizontal="left" wrapText="1"/>
    </xf>
    <xf numFmtId="0" fontId="7" fillId="0" borderId="0" xfId="0" applyFont="1" applyAlignment="1">
      <alignment horizontal="center" vertical="center" wrapText="1"/>
    </xf>
    <xf numFmtId="0" fontId="0" fillId="0" borderId="1" xfId="0" applyBorder="1" applyAlignment="1">
      <alignment vertical="center" wrapText="1"/>
    </xf>
    <xf numFmtId="0" fontId="5" fillId="3" borderId="0" xfId="0" applyFont="1" applyFill="1" applyAlignment="1">
      <alignment horizontal="center" vertical="center"/>
    </xf>
    <xf numFmtId="0" fontId="0" fillId="3" borderId="0" xfId="0" applyFill="1" applyAlignment="1">
      <alignment horizontal="center" vertical="center" wrapText="1"/>
    </xf>
    <xf numFmtId="0" fontId="7" fillId="0" borderId="0" xfId="0" applyFont="1" applyAlignment="1">
      <alignment vertical="center" wrapText="1"/>
    </xf>
    <xf numFmtId="49" fontId="0" fillId="0" borderId="0" xfId="0" quotePrefix="1" applyNumberFormat="1" applyAlignment="1">
      <alignment horizontal="center" vertical="center" wrapText="1"/>
    </xf>
    <xf numFmtId="0" fontId="0" fillId="0" borderId="0" xfId="0" quotePrefix="1" applyAlignment="1">
      <alignment vertical="center" wrapText="1"/>
    </xf>
    <xf numFmtId="49" fontId="0" fillId="0" borderId="1" xfId="0" applyNumberFormat="1" applyBorder="1" applyAlignment="1">
      <alignment vertical="center" wrapText="1"/>
    </xf>
    <xf numFmtId="0" fontId="7" fillId="0" borderId="0" xfId="0" applyFont="1" applyAlignment="1">
      <alignment vertical="center"/>
    </xf>
    <xf numFmtId="0" fontId="7" fillId="0" borderId="0" xfId="0" applyFont="1" applyAlignment="1">
      <alignment vertical="top" wrapText="1"/>
    </xf>
    <xf numFmtId="2" fontId="0" fillId="0" borderId="0" xfId="0" applyNumberFormat="1" applyAlignment="1">
      <alignment horizontal="left" vertical="center" wrapText="1"/>
    </xf>
    <xf numFmtId="0" fontId="8" fillId="0" borderId="0" xfId="0" applyFont="1" applyAlignment="1">
      <alignment horizontal="left" vertical="center" wrapText="1"/>
    </xf>
    <xf numFmtId="2" fontId="0" fillId="0" borderId="1" xfId="0" applyNumberFormat="1" applyBorder="1" applyAlignment="1">
      <alignment horizontal="center" vertical="center" wrapText="1"/>
    </xf>
    <xf numFmtId="2" fontId="0" fillId="0" borderId="0" xfId="0" applyNumberFormat="1" applyAlignment="1">
      <alignment horizontal="center" vertical="center" wrapText="1"/>
    </xf>
    <xf numFmtId="0" fontId="4" fillId="3" borderId="0" xfId="0" applyFont="1" applyFill="1" applyAlignment="1">
      <alignment vertical="center" wrapText="1"/>
    </xf>
    <xf numFmtId="49" fontId="0" fillId="3" borderId="0" xfId="0" applyNumberFormat="1" applyFill="1" applyAlignment="1">
      <alignment horizontal="center" vertical="center" wrapText="1"/>
    </xf>
    <xf numFmtId="49" fontId="0" fillId="3" borderId="0" xfId="0" applyNumberFormat="1" applyFill="1" applyAlignment="1">
      <alignment vertical="center" wrapText="1"/>
    </xf>
    <xf numFmtId="49" fontId="0" fillId="3" borderId="0" xfId="0" applyNumberFormat="1" applyFill="1" applyAlignment="1">
      <alignment horizontal="left" vertical="center" wrapText="1"/>
    </xf>
    <xf numFmtId="164" fontId="0" fillId="3" borderId="0" xfId="0" applyNumberFormat="1" applyFill="1" applyAlignment="1">
      <alignment vertical="center" wrapText="1"/>
    </xf>
    <xf numFmtId="0" fontId="5" fillId="3" borderId="1" xfId="0" applyFont="1" applyFill="1" applyBorder="1" applyAlignment="1">
      <alignment horizontal="center" vertical="center" wrapText="1"/>
    </xf>
    <xf numFmtId="0" fontId="0" fillId="3" borderId="0" xfId="0" applyFill="1" applyAlignment="1">
      <alignment vertical="center" wrapText="1"/>
    </xf>
    <xf numFmtId="49" fontId="7" fillId="0" borderId="0" xfId="0" applyNumberFormat="1" applyFont="1" applyAlignment="1">
      <alignment horizontal="center" vertical="center" wrapText="1"/>
    </xf>
    <xf numFmtId="49" fontId="0" fillId="0" borderId="0" xfId="0" applyNumberFormat="1" applyAlignment="1">
      <alignment horizontal="left"/>
    </xf>
    <xf numFmtId="1" fontId="5" fillId="0" borderId="0" xfId="0" quotePrefix="1" applyNumberFormat="1" applyFont="1" applyAlignment="1">
      <alignment horizontal="center" vertical="center" wrapText="1"/>
    </xf>
    <xf numFmtId="49" fontId="5" fillId="0" borderId="0" xfId="0" applyNumberFormat="1" applyFont="1" applyAlignment="1">
      <alignment horizontal="left" vertical="center" wrapText="1"/>
    </xf>
    <xf numFmtId="0" fontId="5" fillId="0" borderId="0" xfId="0" quotePrefix="1" applyFont="1" applyAlignment="1">
      <alignment horizontal="center" vertical="center" wrapText="1"/>
    </xf>
    <xf numFmtId="49" fontId="0" fillId="0" borderId="0" xfId="0" quotePrefix="1" applyNumberFormat="1" applyAlignment="1">
      <alignment vertical="center" wrapText="1"/>
    </xf>
    <xf numFmtId="0" fontId="5" fillId="0" borderId="1" xfId="0" applyFont="1" applyBorder="1" applyAlignment="1">
      <alignment horizontal="left" vertical="center" wrapText="1"/>
    </xf>
    <xf numFmtId="1" fontId="0" fillId="0" borderId="1" xfId="0" applyNumberFormat="1" applyBorder="1" applyAlignment="1">
      <alignment horizontal="center" vertical="center" wrapText="1"/>
    </xf>
    <xf numFmtId="2" fontId="0" fillId="0" borderId="1" xfId="0" applyNumberFormat="1" applyBorder="1" applyAlignment="1">
      <alignment horizontal="left" vertical="center" wrapText="1"/>
    </xf>
    <xf numFmtId="2" fontId="0" fillId="0" borderId="2" xfId="0" applyNumberFormat="1" applyBorder="1" applyAlignment="1">
      <alignment horizontal="center" vertical="center" wrapText="1"/>
    </xf>
    <xf numFmtId="0" fontId="0" fillId="0" borderId="1" xfId="0" applyBorder="1" applyAlignment="1">
      <alignment horizontal="center" vertical="center" wrapText="1"/>
    </xf>
    <xf numFmtId="49" fontId="9"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49" fontId="5" fillId="0" borderId="1" xfId="0" applyNumberFormat="1"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0" fillId="0" borderId="1" xfId="0" applyNumberFormat="1" applyBorder="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vertical="center" wrapText="1"/>
    </xf>
    <xf numFmtId="1" fontId="0" fillId="2" borderId="0" xfId="0" applyNumberFormat="1" applyFill="1" applyAlignment="1">
      <alignment horizontal="center" vertical="center" wrapText="1"/>
    </xf>
    <xf numFmtId="0" fontId="5" fillId="2" borderId="0" xfId="0" applyFont="1" applyFill="1" applyAlignment="1">
      <alignment horizontal="left" vertical="top" wrapText="1"/>
    </xf>
    <xf numFmtId="164" fontId="0" fillId="4" borderId="3" xfId="0" applyNumberFormat="1" applyFill="1" applyBorder="1" applyAlignment="1">
      <alignment vertical="center" wrapText="1"/>
    </xf>
    <xf numFmtId="0" fontId="11" fillId="0" borderId="0" xfId="0" applyFont="1" applyAlignment="1">
      <alignment horizontal="center" vertical="center" wrapText="1"/>
    </xf>
    <xf numFmtId="0" fontId="0" fillId="0" borderId="0" xfId="0" applyAlignment="1">
      <alignment vertical="top" wrapText="1"/>
    </xf>
    <xf numFmtId="49" fontId="0" fillId="0" borderId="1" xfId="0" applyNumberFormat="1" applyBorder="1" applyAlignment="1">
      <alignment horizontal="left"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1" fontId="0" fillId="3" borderId="0" xfId="0" applyNumberFormat="1" applyFill="1" applyAlignment="1">
      <alignment horizontal="center" vertical="center" wrapText="1"/>
    </xf>
    <xf numFmtId="0" fontId="5" fillId="3" borderId="0" xfId="0" applyFont="1" applyFill="1" applyAlignment="1">
      <alignment horizontal="left" vertical="top" wrapText="1"/>
    </xf>
    <xf numFmtId="0" fontId="5" fillId="5" borderId="0" xfId="0" applyFont="1" applyFill="1" applyAlignment="1">
      <alignment vertical="center" wrapText="1"/>
    </xf>
    <xf numFmtId="0" fontId="3" fillId="0" borderId="0" xfId="0" applyFont="1" applyAlignment="1">
      <alignment vertical="top" wrapText="1"/>
    </xf>
    <xf numFmtId="0" fontId="4" fillId="5" borderId="0" xfId="0" applyFont="1" applyFill="1" applyAlignment="1">
      <alignment horizontal="left" vertical="center" wrapText="1"/>
    </xf>
    <xf numFmtId="164" fontId="0" fillId="3" borderId="3" xfId="0" applyNumberFormat="1" applyFill="1" applyBorder="1" applyAlignment="1">
      <alignment vertical="center" wrapText="1"/>
    </xf>
    <xf numFmtId="0" fontId="3" fillId="0" borderId="0" xfId="0" applyFont="1" applyAlignment="1">
      <alignment vertical="center" wrapText="1"/>
    </xf>
    <xf numFmtId="164" fontId="3" fillId="2" borderId="0" xfId="0" applyNumberFormat="1" applyFont="1" applyFill="1" applyAlignment="1">
      <alignment vertical="center" wrapText="1"/>
    </xf>
    <xf numFmtId="0" fontId="12" fillId="0" borderId="0" xfId="0" applyFont="1" applyAlignment="1">
      <alignment wrapText="1"/>
    </xf>
    <xf numFmtId="44" fontId="13" fillId="0" borderId="0" xfId="0" applyNumberFormat="1" applyFont="1"/>
    <xf numFmtId="0" fontId="0" fillId="0" borderId="0" xfId="0" applyAlignment="1">
      <alignment horizontal="center" vertical="center"/>
    </xf>
    <xf numFmtId="44" fontId="0" fillId="0" borderId="0" xfId="0" applyNumberFormat="1" applyAlignment="1">
      <alignment horizontal="center" vertical="center"/>
    </xf>
  </cellXfs>
  <cellStyles count="5">
    <cellStyle name="Excel Built-in Explanatory Text" xfId="1" xr:uid="{00000000-0005-0000-0000-000000000000}"/>
    <cellStyle name="Normal" xfId="0" builtinId="0"/>
    <cellStyle name="Normal 2" xfId="2" xr:uid="{00000000-0005-0000-0000-000002000000}"/>
    <cellStyle name="Separador de milhares 2" xfId="3" xr:uid="{00000000-0005-0000-0000-000003000000}"/>
    <cellStyle name="Vírgula" xfId="4" builtinId="3"/>
  </cellStyles>
  <dxfs count="34">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numFmt numFmtId="164" formatCode="_-[$R$-416]\ * #,##0.00_-;\-[$R$-416]\ * #,##0.00_-;_-[$R$-416]\ * &quot;-&quot;??_-;_-@_-"/>
      <fill>
        <patternFill patternType="solid">
          <fgColor indexed="64"/>
          <bgColor rgb="FFFFFF00"/>
        </patternFill>
      </fill>
      <alignment horizontal="general" vertical="center" textRotation="0" wrapText="1" indent="0" justifyLastLine="0" shrinkToFit="0" readingOrder="0"/>
    </dxf>
    <dxf>
      <numFmt numFmtId="164" formatCode="_-[$R$-416]\ * #,##0.00_-;\-[$R$-416]\ * #,##0.00_-;_-[$R$-416]\ * &quot;-&quot;??_-;_-@_-"/>
      <fill>
        <patternFill patternType="solid">
          <fgColor indexed="64"/>
          <bgColor rgb="FFFFFF00"/>
        </patternFill>
      </fill>
      <alignment horizontal="general" vertical="center" textRotation="0" wrapText="1" indent="0" justifyLastLine="0" shrinkToFit="0" readingOrder="0"/>
    </dxf>
    <dxf>
      <numFmt numFmtId="164" formatCode="_-[$R$-416]\ * #,##0.00_-;\-[$R$-416]\ * #,##0.00_-;_-[$R$-416]\ * &quot;-&quot;??_-;_-@_-"/>
      <fill>
        <patternFill patternType="solid">
          <fgColor indexed="64"/>
          <bgColor rgb="FFFFFF00"/>
        </patternFill>
      </fill>
      <alignment horizontal="general" vertical="center" textRotation="0" wrapText="1" indent="0" justifyLastLine="0" shrinkToFit="0" readingOrder="0"/>
    </dxf>
    <dxf>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top" textRotation="0" wrapText="1" indent="0" justifyLastLine="0" shrinkToFit="0" readingOrder="0"/>
    </dxf>
    <dxf>
      <numFmt numFmtId="30" formatCode="@"/>
      <alignment horizontal="general" vertical="center" textRotation="0" wrapText="1" indent="0" justifyLastLine="0" shrinkToFit="0" readingOrder="0"/>
    </dxf>
    <dxf>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wrapText="0"/>
    </dxf>
    <dxf>
      <alignment horizontal="center" vertical="center"/>
    </dxf>
    <dxf>
      <alignment horizontal="center" vertical="center"/>
    </dxf>
    <dxf>
      <alignment horizontal="center" vertical="center"/>
    </dxf>
    <dxf>
      <numFmt numFmtId="34" formatCode="_-&quot;R$&quot;\ * #,##0.00_-;\-&quot;R$&quot;\ * #,##0.00_-;_-&quot;R$&quot;\ * &quot;-&quot;??_-;_-@_-"/>
      <alignment horizontal="center" vertical="center"/>
    </dxf>
    <dxf>
      <numFmt numFmtId="34" formatCode="_-&quot;R$&quot;\ * #,##0.00_-;\-&quot;R$&quot;\ * #,##0.00_-;_-&quot;R$&quot;\ * &quot;-&quot;??_-;_-@_-"/>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OfficeForms.Table34" displayName="OfficeForms.Table34" ref="A1:I453" totalsRowCount="1">
  <autoFilter ref="A1:I452" xr:uid="{00000000-0009-0000-0100-000002000000}"/>
  <sortState xmlns:xlrd2="http://schemas.microsoft.com/office/spreadsheetml/2017/richdata2" ref="A2:H452">
    <sortCondition ref="A1:A452"/>
  </sortState>
  <tableColumns count="9">
    <tableColumn id="2" xr3:uid="{00000000-0010-0000-0000-000002000000}" name="ID" dataDxfId="32" totalsRowDxfId="33"/>
    <tableColumn id="8" xr3:uid="{00000000-0010-0000-0000-000008000000}" name="Unidade demandante" dataDxfId="30" totalsRowDxfId="31"/>
    <tableColumn id="13" xr3:uid="{00000000-0010-0000-0000-00000D000000}" name="Objeto" dataDxfId="28" totalsRowDxfId="29"/>
    <tableColumn id="14" xr3:uid="{00000000-0010-0000-0000-00000E000000}" name="Quantidade anual estimada" dataDxfId="26" totalsRowDxfId="27"/>
    <tableColumn id="17" xr3:uid="{00000000-0010-0000-0000-000011000000}" name="Justificativa" dataDxfId="24" totalsRowDxfId="25"/>
    <tableColumn id="16" xr3:uid="{00000000-0010-0000-0000-000010000000}" name="Categoria do objeto" dataDxfId="22" totalsRowDxfId="23"/>
    <tableColumn id="33" xr3:uid="{00000000-0010-0000-0000-000021000000}" name="valor Aprovado" totalsRowFunction="custom" dataDxfId="20" totalsRowDxfId="21">
      <totalsRowFormula>SUM(OfficeForms.Table34[valor Aprovado])</totalsRowFormula>
    </tableColumn>
    <tableColumn id="41" xr3:uid="{00000000-0010-0000-0000-000029000000}" name="Vigência estimada" dataDxfId="18" totalsRowDxfId="19"/>
    <tableColumn id="1" xr3:uid="{8E26714A-E403-4578-95F6-2CDF263F3135}" name="PAe SEI" dataDxfId="16" totalsRowDxfId="17">
      <calculatedColumnFormula>VLOOKUP(A2,#REF!,16,FALSE)</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900530-5224-4441-AA23-571A1C04BE12}" name="Tabela3" displayName="Tabela3" ref="A1:P471" totalsRowShown="0" headerRowDxfId="15">
  <autoFilter ref="A1:P471" xr:uid="{E3900530-5224-4441-AA23-571A1C04BE12}"/>
  <tableColumns count="16">
    <tableColumn id="1" xr3:uid="{ED0DA4BE-170A-4793-84C5-E4FA837AE231}" name="ID" dataDxfId="14"/>
    <tableColumn id="2" xr3:uid="{864CD23E-ED88-434A-8A26-EBA16128E568}" name="Tipo" dataDxfId="13"/>
    <tableColumn id="3" xr3:uid="{49E9B56D-C567-4E16-B966-276DEFB13375}" name="Unidade demandante" dataDxfId="12"/>
    <tableColumn id="4" xr3:uid="{38D74091-DF69-4DD7-AE2A-C78BC664A7B8}" name="Objeto"/>
    <tableColumn id="5" xr3:uid="{36BE7E0C-4FF7-48CE-8D78-57901EB265E2}" name="Quantidade anual estimada" dataDxfId="11"/>
    <tableColumn id="6" xr3:uid="{FC6A64F3-1B29-4A67-B752-D9BA73FBD692}" name="Unidade de medida" dataDxfId="10"/>
    <tableColumn id="7" xr3:uid="{0A85F0F5-A793-426F-9814-7E536933BF48}" name="Justificativa" dataDxfId="9"/>
    <tableColumn id="8" xr3:uid="{9BFE10AD-DA04-4FD4-8D95-091A02AC2A78}" name="Categoria do objeto" dataDxfId="8"/>
    <tableColumn id="9" xr3:uid="{750DB32C-2790-4945-9399-15A0991F928D}" name="Valor proposto" dataDxfId="7"/>
    <tableColumn id="10" xr3:uid="{4B6DBC87-F10C-4533-9CE6-326A8126568B}" name="valor Aprovado" dataDxfId="6"/>
    <tableColumn id="11" xr3:uid="{DF9AE351-E655-4377-BFE8-6E9A82A84218}" name="Valor empenhado" dataDxfId="5"/>
    <tableColumn id="12" xr3:uid="{B0F241D9-14A6-4EA7-BDDB-F576A90D66D7}" name="Elemento de despesa" dataDxfId="4"/>
    <tableColumn id="13" xr3:uid="{7F223552-AF18-4D35-A194-F02804A79289}" name="Contratação vinculada" dataDxfId="3"/>
    <tableColumn id="14" xr3:uid="{B320CC5E-1DA7-4A1B-AE10-6384C6855B40}" name="Vigência estimada" dataDxfId="2"/>
    <tableColumn id="15" xr3:uid="{9154B71B-5A30-4B3B-B9CE-BECEDC730F7F}" name="Observação" dataDxfId="1"/>
    <tableColumn id="16" xr3:uid="{A125A72E-217E-407D-9D04-F4F15F5903FB}" name="PAe SEI"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3"/>
  <sheetViews>
    <sheetView tabSelected="1" zoomScale="80" zoomScaleNormal="80" workbookViewId="0">
      <selection activeCell="A410" sqref="A410"/>
    </sheetView>
  </sheetViews>
  <sheetFormatPr defaultColWidth="9.140625" defaultRowHeight="15"/>
  <cols>
    <col min="1" max="1" width="15.85546875" customWidth="1"/>
    <col min="2" max="2" width="14.42578125" customWidth="1"/>
    <col min="3" max="3" width="43.42578125" customWidth="1"/>
    <col min="4" max="4" width="11.5703125" customWidth="1"/>
    <col min="5" max="5" width="51.42578125" customWidth="1"/>
    <col min="6" max="6" width="27.42578125" customWidth="1"/>
    <col min="7" max="7" width="20.42578125" style="1" bestFit="1" customWidth="1"/>
    <col min="8" max="8" width="20.5703125" customWidth="1"/>
    <col min="9" max="9" width="28.5703125" customWidth="1"/>
  </cols>
  <sheetData>
    <row r="1" spans="1:9">
      <c r="A1" t="s">
        <v>0</v>
      </c>
      <c r="B1" t="s">
        <v>1</v>
      </c>
      <c r="C1" t="s">
        <v>2</v>
      </c>
      <c r="D1" t="s">
        <v>3</v>
      </c>
      <c r="E1" t="s">
        <v>4</v>
      </c>
      <c r="F1" t="s">
        <v>5</v>
      </c>
      <c r="G1" s="1" t="s">
        <v>6</v>
      </c>
      <c r="H1" t="s">
        <v>7</v>
      </c>
      <c r="I1" s="100" t="s">
        <v>8</v>
      </c>
    </row>
    <row r="2" spans="1:9" ht="72.75">
      <c r="A2" s="100" t="s">
        <v>9</v>
      </c>
      <c r="B2" s="100" t="s">
        <v>10</v>
      </c>
      <c r="C2" s="2" t="s">
        <v>11</v>
      </c>
      <c r="D2" s="2" t="s">
        <v>12</v>
      </c>
      <c r="E2" s="2" t="s">
        <v>13</v>
      </c>
      <c r="F2" s="2" t="s">
        <v>14</v>
      </c>
      <c r="G2" s="101">
        <v>15000</v>
      </c>
      <c r="H2" s="100">
        <v>0</v>
      </c>
      <c r="I2" s="100" t="str">
        <f>VLOOKUP(A2,Planilha1!A1:P471,16,FALSE)</f>
        <v>0007583-46.2024.4.06.8001</v>
      </c>
    </row>
    <row r="3" spans="1:9" ht="89.25" customHeight="1">
      <c r="A3" s="100" t="s">
        <v>15</v>
      </c>
      <c r="B3" s="100" t="s">
        <v>16</v>
      </c>
      <c r="C3" s="2" t="s">
        <v>17</v>
      </c>
      <c r="D3" s="2" t="s">
        <v>18</v>
      </c>
      <c r="E3" s="2" t="s">
        <v>19</v>
      </c>
      <c r="F3" s="2" t="s">
        <v>20</v>
      </c>
      <c r="G3" s="101">
        <v>500</v>
      </c>
      <c r="H3" s="100">
        <v>0</v>
      </c>
      <c r="I3" s="100" t="str">
        <f>VLOOKUP(A3,Planilha1!A2:P472,16,FALSE)</f>
        <v>0003621-78.2025.4.06.8001</v>
      </c>
    </row>
    <row r="4" spans="1:9" ht="87" customHeight="1">
      <c r="A4" s="100" t="s">
        <v>21</v>
      </c>
      <c r="B4" s="100" t="s">
        <v>16</v>
      </c>
      <c r="C4" s="2" t="s">
        <v>22</v>
      </c>
      <c r="D4" s="2" t="s">
        <v>23</v>
      </c>
      <c r="E4" s="2" t="s">
        <v>19</v>
      </c>
      <c r="F4" s="2" t="s">
        <v>24</v>
      </c>
      <c r="G4" s="101">
        <v>1401.9</v>
      </c>
      <c r="H4" s="100">
        <v>0</v>
      </c>
      <c r="I4" s="100" t="str">
        <f>VLOOKUP(A4,Planilha1!A3:P473,16,FALSE)</f>
        <v>0007191-09.2024.4.06.8001</v>
      </c>
    </row>
    <row r="5" spans="1:9" ht="72.75">
      <c r="A5" s="100" t="s">
        <v>25</v>
      </c>
      <c r="B5" s="100" t="s">
        <v>26</v>
      </c>
      <c r="C5" s="2" t="s">
        <v>27</v>
      </c>
      <c r="D5" s="2" t="s">
        <v>12</v>
      </c>
      <c r="E5" s="2" t="s">
        <v>13</v>
      </c>
      <c r="F5" s="2" t="s">
        <v>14</v>
      </c>
      <c r="G5" s="101">
        <v>7000</v>
      </c>
      <c r="H5" s="100">
        <v>0</v>
      </c>
      <c r="I5" s="100" t="str">
        <f>VLOOKUP(A5,Planilha1!A4:P474,16,FALSE)</f>
        <v>0002390-16.2025.4.06.8001</v>
      </c>
    </row>
    <row r="6" spans="1:9" ht="72.75">
      <c r="A6" s="100" t="s">
        <v>28</v>
      </c>
      <c r="B6" s="100" t="s">
        <v>29</v>
      </c>
      <c r="C6" s="2" t="s">
        <v>30</v>
      </c>
      <c r="D6" s="2" t="s">
        <v>12</v>
      </c>
      <c r="E6" s="2" t="s">
        <v>31</v>
      </c>
      <c r="F6" s="2" t="s">
        <v>32</v>
      </c>
      <c r="G6" s="101">
        <v>37500</v>
      </c>
      <c r="H6" s="100">
        <v>0</v>
      </c>
      <c r="I6" s="2" t="str">
        <f>VLOOKUP(A6,Planilha1!A5:P475,16,FALSE)</f>
        <v>0000865-96.2025.4.06.8001 / 0000728-20.2025.4.06.8000</v>
      </c>
    </row>
    <row r="7" spans="1:9" ht="72.75">
      <c r="A7" s="100" t="s">
        <v>33</v>
      </c>
      <c r="B7" s="100" t="s">
        <v>29</v>
      </c>
      <c r="C7" s="2" t="s">
        <v>34</v>
      </c>
      <c r="D7" s="2" t="s">
        <v>12</v>
      </c>
      <c r="E7" s="2" t="s">
        <v>35</v>
      </c>
      <c r="F7" s="2" t="s">
        <v>36</v>
      </c>
      <c r="G7" s="101">
        <v>0</v>
      </c>
      <c r="H7" s="100">
        <v>12</v>
      </c>
      <c r="I7" s="2" t="str">
        <f>VLOOKUP(A7,Planilha1!A6:P476,16,FALSE)</f>
        <v>0034685-02.2020.4.01.8008</v>
      </c>
    </row>
    <row r="8" spans="1:9" ht="72" customHeight="1">
      <c r="A8" s="100" t="s">
        <v>37</v>
      </c>
      <c r="B8" s="100" t="s">
        <v>29</v>
      </c>
      <c r="C8" s="2" t="s">
        <v>38</v>
      </c>
      <c r="D8" s="2" t="s">
        <v>12</v>
      </c>
      <c r="E8" s="2" t="s">
        <v>39</v>
      </c>
      <c r="F8" s="2" t="s">
        <v>40</v>
      </c>
      <c r="G8" s="101">
        <v>1200</v>
      </c>
      <c r="H8" s="100">
        <v>0</v>
      </c>
      <c r="I8" s="2" t="str">
        <f>VLOOKUP(A8,Planilha1!A7:P477,16,FALSE)</f>
        <v>0000284-81.2025.4.06.8001 / 0000728-20.2025.4.06.8000</v>
      </c>
    </row>
    <row r="9" spans="1:9" ht="163.5" customHeight="1">
      <c r="A9" s="100" t="s">
        <v>41</v>
      </c>
      <c r="B9" s="100" t="s">
        <v>29</v>
      </c>
      <c r="C9" s="2" t="s">
        <v>42</v>
      </c>
      <c r="D9" s="2" t="s">
        <v>12</v>
      </c>
      <c r="E9" s="2" t="s">
        <v>43</v>
      </c>
      <c r="F9" s="2" t="s">
        <v>44</v>
      </c>
      <c r="G9" s="101">
        <v>3000</v>
      </c>
      <c r="H9" s="100">
        <v>12</v>
      </c>
      <c r="I9" s="100" t="str">
        <f>VLOOKUP(A9,Planilha1!A8:P478,16,FALSE)</f>
        <v>0000850-30.2025.4.06.8001</v>
      </c>
    </row>
    <row r="10" spans="1:9" ht="121.5" customHeight="1">
      <c r="A10" s="100" t="s">
        <v>45</v>
      </c>
      <c r="B10" s="100" t="s">
        <v>29</v>
      </c>
      <c r="C10" s="2" t="s">
        <v>46</v>
      </c>
      <c r="D10" s="2" t="s">
        <v>12</v>
      </c>
      <c r="E10" s="2" t="s">
        <v>47</v>
      </c>
      <c r="F10" s="2" t="s">
        <v>48</v>
      </c>
      <c r="G10" s="101">
        <v>5000</v>
      </c>
      <c r="H10" s="100">
        <v>0</v>
      </c>
      <c r="I10" s="100" t="str">
        <f>VLOOKUP(A10,Planilha1!A9:P479,16,FALSE)</f>
        <v>0034685-02.2020.4.01.8008</v>
      </c>
    </row>
    <row r="11" spans="1:9" ht="74.25" customHeight="1">
      <c r="A11" s="100" t="s">
        <v>49</v>
      </c>
      <c r="B11" s="100" t="s">
        <v>29</v>
      </c>
      <c r="C11" s="2" t="s">
        <v>50</v>
      </c>
      <c r="D11" s="2" t="s">
        <v>12</v>
      </c>
      <c r="E11" s="2" t="s">
        <v>51</v>
      </c>
      <c r="F11" s="2" t="s">
        <v>52</v>
      </c>
      <c r="G11" s="101">
        <v>7500</v>
      </c>
      <c r="H11" s="100">
        <v>0</v>
      </c>
      <c r="I11" s="2" t="str">
        <f>VLOOKUP(A11,Planilha1!A10:P480,16,FALSE)</f>
        <v>Processp: 0034685-02.2020.4.01.8008
Processo de Pagamento: 0000730-84.2025.4.06.8001</v>
      </c>
    </row>
    <row r="12" spans="1:9" ht="90.75" customHeight="1">
      <c r="A12" s="100" t="s">
        <v>53</v>
      </c>
      <c r="B12" s="100" t="s">
        <v>10</v>
      </c>
      <c r="C12" s="2" t="s">
        <v>54</v>
      </c>
      <c r="D12" s="2">
        <v>1</v>
      </c>
      <c r="E12" s="2" t="s">
        <v>55</v>
      </c>
      <c r="F12" s="2" t="s">
        <v>56</v>
      </c>
      <c r="G12" s="101">
        <v>0</v>
      </c>
      <c r="H12" s="100">
        <v>12</v>
      </c>
      <c r="I12" s="100" t="str">
        <f>VLOOKUP(A12,Planilha1!A11:P481,16,FALSE)</f>
        <v>0000728-20.2025.4.06.8000</v>
      </c>
    </row>
    <row r="13" spans="1:9" ht="56.25" customHeight="1">
      <c r="A13" s="100" t="s">
        <v>57</v>
      </c>
      <c r="B13" s="100" t="s">
        <v>58</v>
      </c>
      <c r="C13" s="2" t="s">
        <v>59</v>
      </c>
      <c r="D13" s="2">
        <v>1</v>
      </c>
      <c r="E13" s="2" t="s">
        <v>60</v>
      </c>
      <c r="F13" s="2" t="s">
        <v>61</v>
      </c>
      <c r="G13" s="101">
        <v>52000</v>
      </c>
      <c r="H13" s="100">
        <v>0</v>
      </c>
      <c r="I13" s="100" t="str">
        <f>VLOOKUP(A13,Planilha1!A12:P482,16,FALSE)</f>
        <v>0034685-02.2020.4.01.8008</v>
      </c>
    </row>
    <row r="14" spans="1:9" ht="105.75" customHeight="1">
      <c r="A14" s="100" t="s">
        <v>62</v>
      </c>
      <c r="B14" s="100" t="s">
        <v>63</v>
      </c>
      <c r="C14" s="2" t="s">
        <v>64</v>
      </c>
      <c r="D14" s="2" t="s">
        <v>12</v>
      </c>
      <c r="E14" s="2" t="s">
        <v>65</v>
      </c>
      <c r="F14" s="2" t="s">
        <v>66</v>
      </c>
      <c r="G14" s="101">
        <v>1200</v>
      </c>
      <c r="H14" s="100">
        <v>0</v>
      </c>
      <c r="I14" s="100" t="str">
        <f>VLOOKUP(A14,Planilha1!A13:P483,16,FALSE)</f>
        <v>0002887-52.2022.4.01.8008</v>
      </c>
    </row>
    <row r="15" spans="1:9" ht="115.5" customHeight="1">
      <c r="A15" s="100" t="s">
        <v>67</v>
      </c>
      <c r="B15" s="100" t="s">
        <v>68</v>
      </c>
      <c r="C15" s="2" t="s">
        <v>69</v>
      </c>
      <c r="D15" s="2" t="s">
        <v>70</v>
      </c>
      <c r="E15" s="2" t="s">
        <v>71</v>
      </c>
      <c r="F15" s="2" t="s">
        <v>72</v>
      </c>
      <c r="G15" s="101">
        <v>28000</v>
      </c>
      <c r="H15" s="100">
        <v>0</v>
      </c>
      <c r="I15" s="2" t="str">
        <f>VLOOKUP(A15,Planilha1!A14:P484,16,FALSE)</f>
        <v>0001412-10.2023.4.06.8001 e  0001168-50.2024.4.06.8000/0000547-16.2025.4.06.8001(pagamento)</v>
      </c>
    </row>
    <row r="16" spans="1:9" ht="120.75" customHeight="1">
      <c r="A16" s="100" t="s">
        <v>73</v>
      </c>
      <c r="B16" s="100" t="s">
        <v>68</v>
      </c>
      <c r="C16" s="2" t="s">
        <v>74</v>
      </c>
      <c r="D16" s="2" t="s">
        <v>12</v>
      </c>
      <c r="E16" s="2" t="s">
        <v>75</v>
      </c>
      <c r="F16" s="2" t="s">
        <v>76</v>
      </c>
      <c r="G16" s="101">
        <v>3000</v>
      </c>
      <c r="H16" s="100">
        <v>12</v>
      </c>
      <c r="I16" s="100" t="str">
        <f>VLOOKUP(A16,Planilha1!A15:P485,16,FALSE)</f>
        <v>0000079-52.2025.4.06.8001</v>
      </c>
    </row>
    <row r="17" spans="1:9" ht="57.75">
      <c r="A17" s="100" t="s">
        <v>77</v>
      </c>
      <c r="B17" s="100" t="s">
        <v>78</v>
      </c>
      <c r="C17" s="2" t="s">
        <v>79</v>
      </c>
      <c r="D17" s="2" t="s">
        <v>12</v>
      </c>
      <c r="E17" s="2" t="s">
        <v>80</v>
      </c>
      <c r="F17" s="2" t="s">
        <v>40</v>
      </c>
      <c r="G17" s="101">
        <v>3500</v>
      </c>
      <c r="H17" s="100">
        <v>1</v>
      </c>
      <c r="I17" s="2" t="str">
        <f>VLOOKUP(A17,Planilha1!A16:P486,16,FALSE)</f>
        <v>Processo: 0000273-55.2025.4.06.8000                               Processo de pagamento: 0001550-06.2025.4.06.8001</v>
      </c>
    </row>
    <row r="18" spans="1:9" ht="84" customHeight="1">
      <c r="A18" s="100" t="s">
        <v>81</v>
      </c>
      <c r="B18" s="100" t="s">
        <v>78</v>
      </c>
      <c r="C18" s="2" t="s">
        <v>82</v>
      </c>
      <c r="D18" s="2">
        <v>1</v>
      </c>
      <c r="E18" s="2" t="s">
        <v>83</v>
      </c>
      <c r="F18" s="2" t="s">
        <v>84</v>
      </c>
      <c r="G18" s="101">
        <v>1800</v>
      </c>
      <c r="H18" s="100">
        <v>12</v>
      </c>
      <c r="I18" s="2" t="str">
        <f>VLOOKUP(A18,Planilha1!A17:P487,16,FALSE)</f>
        <v>0001141-30.2025.4.06.8001</v>
      </c>
    </row>
    <row r="19" spans="1:9" ht="43.5">
      <c r="A19" s="100" t="s">
        <v>85</v>
      </c>
      <c r="B19" s="100" t="s">
        <v>86</v>
      </c>
      <c r="C19" s="2" t="s">
        <v>87</v>
      </c>
      <c r="D19" s="2" t="s">
        <v>12</v>
      </c>
      <c r="E19" s="2" t="s">
        <v>88</v>
      </c>
      <c r="F19" s="2" t="s">
        <v>84</v>
      </c>
      <c r="G19" s="101">
        <v>1380</v>
      </c>
      <c r="H19" s="100">
        <v>0</v>
      </c>
      <c r="I19" s="2" t="str">
        <f>VLOOKUP(A19,Planilha1!A18:P488,16,FALSE)</f>
        <v>0034685-02.2020.4.01.8008 e 0001069-17.2023.4.06.8000</v>
      </c>
    </row>
    <row r="20" spans="1:9" ht="57.75">
      <c r="A20" s="100" t="s">
        <v>89</v>
      </c>
      <c r="B20" s="100" t="s">
        <v>90</v>
      </c>
      <c r="C20" s="2" t="s">
        <v>91</v>
      </c>
      <c r="D20" s="2" t="s">
        <v>12</v>
      </c>
      <c r="E20" s="2" t="s">
        <v>35</v>
      </c>
      <c r="F20" s="2" t="s">
        <v>36</v>
      </c>
      <c r="G20" s="101">
        <v>0</v>
      </c>
      <c r="H20" s="100">
        <v>12</v>
      </c>
      <c r="I20" s="2" t="str">
        <f>VLOOKUP(A20,Planilha1!A19:P489,16,FALSE)</f>
        <v>0000785-35.2025.4.06.8001</v>
      </c>
    </row>
    <row r="21" spans="1:9" ht="80.25" customHeight="1">
      <c r="A21" s="100" t="s">
        <v>92</v>
      </c>
      <c r="B21" s="100" t="s">
        <v>90</v>
      </c>
      <c r="C21" s="2" t="s">
        <v>93</v>
      </c>
      <c r="D21" s="2" t="s">
        <v>12</v>
      </c>
      <c r="E21" s="2" t="s">
        <v>83</v>
      </c>
      <c r="F21" s="2" t="s">
        <v>84</v>
      </c>
      <c r="G21" s="101">
        <v>5000</v>
      </c>
      <c r="H21" s="100">
        <v>0</v>
      </c>
      <c r="I21" s="2" t="str">
        <f>VLOOKUP(A21,Planilha1!A20:P490,16,FALSE)</f>
        <v>0000031-93.2025.4.06.8001 e 0000728-20.2025.4.06.8000</v>
      </c>
    </row>
    <row r="22" spans="1:9" ht="72.75">
      <c r="A22" s="100" t="s">
        <v>94</v>
      </c>
      <c r="B22" s="100" t="s">
        <v>10</v>
      </c>
      <c r="C22" s="2" t="s">
        <v>95</v>
      </c>
      <c r="D22" s="2" t="s">
        <v>12</v>
      </c>
      <c r="E22" s="2" t="s">
        <v>96</v>
      </c>
      <c r="F22" s="2" t="s">
        <v>97</v>
      </c>
      <c r="G22" s="101">
        <v>9000</v>
      </c>
      <c r="H22" s="100">
        <v>0</v>
      </c>
      <c r="I22" s="100" t="str">
        <f>VLOOKUP(A22,Planilha1!A21:P491,16,FALSE)</f>
        <v>0034685-02.2020.4.01.8008</v>
      </c>
    </row>
    <row r="23" spans="1:9" ht="57.75">
      <c r="A23" s="100" t="s">
        <v>98</v>
      </c>
      <c r="B23" s="100" t="s">
        <v>90</v>
      </c>
      <c r="C23" s="2" t="s">
        <v>99</v>
      </c>
      <c r="D23" s="2" t="s">
        <v>12</v>
      </c>
      <c r="E23" s="2" t="s">
        <v>39</v>
      </c>
      <c r="F23" s="2" t="s">
        <v>40</v>
      </c>
      <c r="G23" s="101">
        <v>8000</v>
      </c>
      <c r="H23" s="100">
        <v>0</v>
      </c>
      <c r="I23" s="100" t="str">
        <f>VLOOKUP(A23,Planilha1!A22:P492,16,FALSE)</f>
        <v>-</v>
      </c>
    </row>
    <row r="24" spans="1:9" ht="72.75">
      <c r="A24" s="100" t="s">
        <v>100</v>
      </c>
      <c r="B24" s="100" t="s">
        <v>90</v>
      </c>
      <c r="C24" s="2" t="s">
        <v>101</v>
      </c>
      <c r="D24" s="2" t="s">
        <v>12</v>
      </c>
      <c r="E24" s="2" t="s">
        <v>102</v>
      </c>
      <c r="F24" s="2" t="s">
        <v>32</v>
      </c>
      <c r="G24" s="101">
        <v>4000</v>
      </c>
      <c r="H24" s="100">
        <v>0</v>
      </c>
      <c r="I24" s="100" t="str">
        <f>VLOOKUP(A24,Planilha1!A23:P493,16,FALSE)</f>
        <v>0002742-71.2025.4.06.8001</v>
      </c>
    </row>
    <row r="25" spans="1:9" ht="72.75">
      <c r="A25" s="100" t="s">
        <v>103</v>
      </c>
      <c r="B25" s="100" t="s">
        <v>90</v>
      </c>
      <c r="C25" s="2" t="s">
        <v>104</v>
      </c>
      <c r="D25" s="2" t="s">
        <v>12</v>
      </c>
      <c r="E25" s="2" t="s">
        <v>13</v>
      </c>
      <c r="F25" s="2" t="s">
        <v>14</v>
      </c>
      <c r="G25" s="101">
        <v>5000</v>
      </c>
      <c r="H25" s="100">
        <v>0</v>
      </c>
      <c r="I25" s="100" t="str">
        <f>VLOOKUP(A25,Planilha1!A24:P494,16,FALSE)</f>
        <v>0002989-52.2025.4.06.8001</v>
      </c>
    </row>
    <row r="26" spans="1:9" ht="87">
      <c r="A26" s="100" t="s">
        <v>105</v>
      </c>
      <c r="B26" s="100" t="s">
        <v>90</v>
      </c>
      <c r="C26" s="2" t="s">
        <v>106</v>
      </c>
      <c r="D26" s="2" t="s">
        <v>12</v>
      </c>
      <c r="E26" s="2" t="s">
        <v>107</v>
      </c>
      <c r="F26" s="2" t="s">
        <v>108</v>
      </c>
      <c r="G26" s="101">
        <v>100000</v>
      </c>
      <c r="H26" s="100">
        <v>0</v>
      </c>
      <c r="I26" s="100" t="str">
        <f>VLOOKUP(A26,Planilha1!A25:P495,16,FALSE)</f>
        <v>0002880-38.2025.4.06.8001</v>
      </c>
    </row>
    <row r="27" spans="1:9" ht="78" customHeight="1">
      <c r="A27" s="100" t="s">
        <v>109</v>
      </c>
      <c r="B27" s="100" t="s">
        <v>90</v>
      </c>
      <c r="C27" s="2" t="s">
        <v>110</v>
      </c>
      <c r="D27" s="2" t="s">
        <v>12</v>
      </c>
      <c r="E27" s="2" t="s">
        <v>111</v>
      </c>
      <c r="F27" s="2" t="s">
        <v>112</v>
      </c>
      <c r="G27" s="101">
        <v>0</v>
      </c>
      <c r="H27" s="100">
        <v>0</v>
      </c>
      <c r="I27" s="100" t="str">
        <f>VLOOKUP(A27,Planilha1!A26:P496,16,FALSE)</f>
        <v>0002767-84.2025.4.06.8001</v>
      </c>
    </row>
    <row r="28" spans="1:9" ht="43.5">
      <c r="A28" s="100" t="s">
        <v>113</v>
      </c>
      <c r="B28" s="100" t="s">
        <v>90</v>
      </c>
      <c r="C28" s="2" t="s">
        <v>114</v>
      </c>
      <c r="D28" s="2" t="s">
        <v>12</v>
      </c>
      <c r="E28" s="2" t="s">
        <v>115</v>
      </c>
      <c r="F28" s="2" t="s">
        <v>116</v>
      </c>
      <c r="G28" s="101">
        <v>0</v>
      </c>
      <c r="H28" s="100">
        <v>0</v>
      </c>
      <c r="I28" s="100" t="str">
        <f>VLOOKUP(A28,Planilha1!A27:P497,16,FALSE)</f>
        <v>0003426-93.2025.4.06.8001</v>
      </c>
    </row>
    <row r="29" spans="1:9" ht="72.75">
      <c r="A29" s="100" t="s">
        <v>117</v>
      </c>
      <c r="B29" s="100" t="s">
        <v>90</v>
      </c>
      <c r="C29" s="2" t="s">
        <v>118</v>
      </c>
      <c r="D29" s="2" t="s">
        <v>12</v>
      </c>
      <c r="E29" s="2" t="s">
        <v>119</v>
      </c>
      <c r="F29" s="2" t="s">
        <v>32</v>
      </c>
      <c r="G29" s="101">
        <v>12783.91</v>
      </c>
      <c r="H29" s="100">
        <v>0</v>
      </c>
      <c r="I29" s="100" t="str">
        <f>VLOOKUP(A29,Planilha1!A28:P498,16,FALSE)</f>
        <v>0001976-18.2025.4.06.8001</v>
      </c>
    </row>
    <row r="30" spans="1:9" ht="78" customHeight="1">
      <c r="A30" s="100" t="s">
        <v>120</v>
      </c>
      <c r="B30" s="100" t="s">
        <v>90</v>
      </c>
      <c r="C30" s="2" t="s">
        <v>121</v>
      </c>
      <c r="D30" s="2" t="s">
        <v>12</v>
      </c>
      <c r="E30" s="2" t="s">
        <v>122</v>
      </c>
      <c r="F30" s="2" t="s">
        <v>123</v>
      </c>
      <c r="G30" s="101">
        <v>200000</v>
      </c>
      <c r="H30" s="100">
        <v>0</v>
      </c>
      <c r="I30" s="100" t="str">
        <f>VLOOKUP(A30,Planilha1!A29:P499,16,FALSE)</f>
        <v>0034685-02.2020.4.01.8008</v>
      </c>
    </row>
    <row r="31" spans="1:9" ht="89.25" customHeight="1">
      <c r="A31" s="100" t="s">
        <v>124</v>
      </c>
      <c r="B31" s="100" t="s">
        <v>90</v>
      </c>
      <c r="C31" s="2" t="s">
        <v>125</v>
      </c>
      <c r="D31" s="2" t="s">
        <v>12</v>
      </c>
      <c r="E31" s="2" t="s">
        <v>126</v>
      </c>
      <c r="F31" s="2" t="s">
        <v>116</v>
      </c>
      <c r="G31" s="101">
        <v>0</v>
      </c>
      <c r="H31" s="100">
        <v>0</v>
      </c>
      <c r="I31" s="100" t="str">
        <f>VLOOKUP(A31,Planilha1!A30:P500,16,FALSE)</f>
        <v>0002377-17.2025.4.06.8001</v>
      </c>
    </row>
    <row r="32" spans="1:9" ht="83.25" customHeight="1">
      <c r="A32" s="100" t="s">
        <v>127</v>
      </c>
      <c r="B32" s="100" t="s">
        <v>90</v>
      </c>
      <c r="C32" s="2" t="s">
        <v>128</v>
      </c>
      <c r="D32" s="2" t="s">
        <v>12</v>
      </c>
      <c r="E32" s="2" t="s">
        <v>129</v>
      </c>
      <c r="F32" s="2" t="s">
        <v>116</v>
      </c>
      <c r="G32" s="101">
        <v>150000</v>
      </c>
      <c r="H32" s="100">
        <v>0</v>
      </c>
      <c r="I32" s="100" t="str">
        <f>VLOOKUP(A32,Planilha1!A31:P501,16,FALSE)</f>
        <v>0002988-67.2025.4.06.8001</v>
      </c>
    </row>
    <row r="33" spans="1:9" ht="75" customHeight="1">
      <c r="A33" s="100" t="s">
        <v>130</v>
      </c>
      <c r="B33" s="100" t="s">
        <v>10</v>
      </c>
      <c r="C33" s="2" t="s">
        <v>131</v>
      </c>
      <c r="D33" s="2" t="s">
        <v>12</v>
      </c>
      <c r="E33" s="2" t="s">
        <v>88</v>
      </c>
      <c r="F33" s="2" t="s">
        <v>84</v>
      </c>
      <c r="G33" s="101">
        <v>13600</v>
      </c>
      <c r="H33" s="100">
        <v>0</v>
      </c>
      <c r="I33" s="100" t="str">
        <f>VLOOKUP(A33,Planilha1!A32:P502,16,FALSE)</f>
        <v>0003426-93.2025.4.06.8001</v>
      </c>
    </row>
    <row r="34" spans="1:9" ht="131.25" customHeight="1">
      <c r="A34" s="100" t="s">
        <v>132</v>
      </c>
      <c r="B34" s="100" t="s">
        <v>90</v>
      </c>
      <c r="C34" s="2" t="s">
        <v>133</v>
      </c>
      <c r="D34" s="2" t="s">
        <v>23</v>
      </c>
      <c r="E34" s="2" t="s">
        <v>134</v>
      </c>
      <c r="F34" s="2" t="s">
        <v>135</v>
      </c>
      <c r="G34" s="101">
        <v>250</v>
      </c>
      <c r="H34" s="100">
        <v>0</v>
      </c>
      <c r="I34" s="100" t="str">
        <f>VLOOKUP(A34,Planilha1!A33:P503,16,FALSE)</f>
        <v>0000728-20.2025.4.06.8000</v>
      </c>
    </row>
    <row r="35" spans="1:9" ht="84" customHeight="1">
      <c r="A35" s="100" t="s">
        <v>136</v>
      </c>
      <c r="B35" s="100" t="s">
        <v>90</v>
      </c>
      <c r="C35" s="2" t="s">
        <v>137</v>
      </c>
      <c r="D35" s="2" t="s">
        <v>138</v>
      </c>
      <c r="E35" s="2" t="s">
        <v>19</v>
      </c>
      <c r="F35" s="2" t="s">
        <v>20</v>
      </c>
      <c r="G35" s="101">
        <v>1200</v>
      </c>
      <c r="H35" s="100">
        <v>0</v>
      </c>
      <c r="I35" s="100" t="str">
        <f>VLOOKUP(A35,Planilha1!A34:P504,16,FALSE)</f>
        <v>0002762-62.2025.4.06.8001</v>
      </c>
    </row>
    <row r="36" spans="1:9" ht="110.25" customHeight="1">
      <c r="A36" s="100" t="s">
        <v>139</v>
      </c>
      <c r="B36" s="100" t="s">
        <v>26</v>
      </c>
      <c r="C36" s="2" t="s">
        <v>140</v>
      </c>
      <c r="D36" s="2" t="s">
        <v>141</v>
      </c>
      <c r="E36" s="2" t="s">
        <v>107</v>
      </c>
      <c r="F36" s="2" t="s">
        <v>108</v>
      </c>
      <c r="G36" s="101">
        <v>9597.58</v>
      </c>
      <c r="H36" s="100">
        <v>0</v>
      </c>
      <c r="I36" s="100" t="str">
        <f>VLOOKUP(A36,Planilha1!A35:P505,16,FALSE)</f>
        <v>0002320-96.2025.4.06.8001</v>
      </c>
    </row>
    <row r="37" spans="1:9" ht="123" customHeight="1">
      <c r="A37" s="100" t="s">
        <v>142</v>
      </c>
      <c r="B37" s="100" t="s">
        <v>26</v>
      </c>
      <c r="C37" s="2" t="s">
        <v>143</v>
      </c>
      <c r="D37" s="2" t="s">
        <v>12</v>
      </c>
      <c r="E37" s="2" t="s">
        <v>144</v>
      </c>
      <c r="F37" s="2" t="s">
        <v>145</v>
      </c>
      <c r="G37" s="101">
        <v>5900</v>
      </c>
      <c r="H37" s="100">
        <v>0</v>
      </c>
      <c r="I37" s="2" t="str">
        <f>VLOOKUP(A37,Planilha1!A36:P506,16,FALSE)</f>
        <v>0003119-42.2025.4.06.8001</v>
      </c>
    </row>
    <row r="38" spans="1:9" ht="101.25">
      <c r="A38" s="100" t="s">
        <v>146</v>
      </c>
      <c r="B38" s="100" t="s">
        <v>147</v>
      </c>
      <c r="C38" s="2" t="s">
        <v>148</v>
      </c>
      <c r="D38" s="2" t="s">
        <v>149</v>
      </c>
      <c r="E38" s="2" t="s">
        <v>35</v>
      </c>
      <c r="F38" s="2" t="s">
        <v>36</v>
      </c>
      <c r="G38" s="101">
        <v>0</v>
      </c>
      <c r="H38" s="100">
        <v>120</v>
      </c>
      <c r="I38" s="2" t="str">
        <f>VLOOKUP(A38,Planilha1!A37:P507,16,FALSE)</f>
        <v>-</v>
      </c>
    </row>
    <row r="39" spans="1:9" ht="43.5">
      <c r="A39" s="100" t="s">
        <v>150</v>
      </c>
      <c r="B39" s="100" t="s">
        <v>147</v>
      </c>
      <c r="C39" s="2" t="s">
        <v>151</v>
      </c>
      <c r="D39" s="2" t="s">
        <v>152</v>
      </c>
      <c r="E39" s="2" t="s">
        <v>88</v>
      </c>
      <c r="F39" s="2" t="s">
        <v>84</v>
      </c>
      <c r="G39" s="101">
        <v>1400</v>
      </c>
      <c r="H39" s="100">
        <v>12</v>
      </c>
      <c r="I39" s="2" t="str">
        <f>VLOOKUP(A39,Planilha1!A38:P508,16,FALSE)</f>
        <v>0002857-92.2025.4.06.8001</v>
      </c>
    </row>
    <row r="40" spans="1:9" ht="72.75">
      <c r="A40" s="100" t="s">
        <v>153</v>
      </c>
      <c r="B40" s="100" t="s">
        <v>147</v>
      </c>
      <c r="C40" s="2" t="s">
        <v>154</v>
      </c>
      <c r="D40" s="2" t="s">
        <v>12</v>
      </c>
      <c r="E40" s="2" t="s">
        <v>155</v>
      </c>
      <c r="F40" s="2" t="s">
        <v>32</v>
      </c>
      <c r="G40" s="101">
        <v>1500</v>
      </c>
      <c r="H40" s="100">
        <v>12</v>
      </c>
      <c r="I40" s="2" t="str">
        <f>VLOOKUP(A40,Planilha1!A39:P509,16,FALSE)</f>
        <v>0001200-18.2025.4.06.8001</v>
      </c>
    </row>
    <row r="41" spans="1:9" ht="62.25" customHeight="1">
      <c r="A41" s="100" t="s">
        <v>156</v>
      </c>
      <c r="B41" s="100" t="s">
        <v>147</v>
      </c>
      <c r="C41" s="2" t="s">
        <v>157</v>
      </c>
      <c r="D41" s="2" t="s">
        <v>23</v>
      </c>
      <c r="E41" s="2" t="s">
        <v>80</v>
      </c>
      <c r="F41" s="2" t="s">
        <v>40</v>
      </c>
      <c r="G41" s="101">
        <v>2870</v>
      </c>
      <c r="H41" s="100">
        <v>12</v>
      </c>
      <c r="I41" s="2" t="str">
        <f>VLOOKUP(A41,Planilha1!A40:P510,16,FALSE)</f>
        <v>0003426-93.2025.4.06.8001</v>
      </c>
    </row>
    <row r="42" spans="1:9" ht="119.25" customHeight="1">
      <c r="A42" s="100" t="s">
        <v>158</v>
      </c>
      <c r="B42" s="100" t="s">
        <v>159</v>
      </c>
      <c r="C42" s="2" t="s">
        <v>160</v>
      </c>
      <c r="D42" s="2" t="s">
        <v>23</v>
      </c>
      <c r="E42" s="2" t="s">
        <v>161</v>
      </c>
      <c r="F42" s="2" t="s">
        <v>48</v>
      </c>
      <c r="G42" s="101">
        <v>3600</v>
      </c>
      <c r="H42" s="100">
        <v>0</v>
      </c>
      <c r="I42" s="2" t="str">
        <f>VLOOKUP(A42,Planilha1!A41:P511,16,FALSE)</f>
        <v>0002320-96.2025.4.06.8001</v>
      </c>
    </row>
    <row r="43" spans="1:9" ht="72.75">
      <c r="A43" s="100" t="s">
        <v>162</v>
      </c>
      <c r="B43" s="100" t="s">
        <v>163</v>
      </c>
      <c r="C43" s="2" t="s">
        <v>164</v>
      </c>
      <c r="D43" s="2" t="s">
        <v>165</v>
      </c>
      <c r="E43" s="2" t="s">
        <v>19</v>
      </c>
      <c r="F43" s="2" t="s">
        <v>20</v>
      </c>
      <c r="G43" s="101">
        <v>1409.5</v>
      </c>
      <c r="H43" s="100">
        <v>0</v>
      </c>
      <c r="I43" s="2" t="str">
        <f>VLOOKUP(A43,Planilha1!A42:P512,16,FALSE)</f>
        <v>0002763-47.2025.4.06.8001</v>
      </c>
    </row>
    <row r="44" spans="1:9" ht="114" customHeight="1">
      <c r="A44" s="100" t="s">
        <v>166</v>
      </c>
      <c r="B44" s="100" t="s">
        <v>10</v>
      </c>
      <c r="C44" s="2" t="s">
        <v>167</v>
      </c>
      <c r="D44" s="2">
        <v>1</v>
      </c>
      <c r="E44" s="2" t="s">
        <v>168</v>
      </c>
      <c r="F44" s="2" t="s">
        <v>169</v>
      </c>
      <c r="G44" s="101">
        <v>0</v>
      </c>
      <c r="H44" s="100">
        <v>12</v>
      </c>
      <c r="I44" s="2" t="str">
        <f>VLOOKUP(A44,Planilha1!A43:P513,16,FALSE)</f>
        <v>0001815-08.2025.4.06.8001</v>
      </c>
    </row>
    <row r="45" spans="1:9" ht="105.75" customHeight="1">
      <c r="A45" s="100" t="s">
        <v>170</v>
      </c>
      <c r="B45" s="100" t="s">
        <v>147</v>
      </c>
      <c r="C45" s="2" t="s">
        <v>171</v>
      </c>
      <c r="D45" s="2" t="s">
        <v>172</v>
      </c>
      <c r="E45" s="2" t="s">
        <v>173</v>
      </c>
      <c r="F45" s="2" t="s">
        <v>174</v>
      </c>
      <c r="G45" s="101">
        <v>1500</v>
      </c>
      <c r="H45" s="100">
        <v>12</v>
      </c>
      <c r="I45" s="2" t="str">
        <f>VLOOKUP(A45,Planilha1!A44:P514,16,FALSE)</f>
        <v>0000132-33.2025.4.06.8001 e 0000181-74.2025.4.06.8001</v>
      </c>
    </row>
    <row r="46" spans="1:9" ht="124.5" customHeight="1">
      <c r="A46" s="100" t="s">
        <v>175</v>
      </c>
      <c r="B46" s="100" t="s">
        <v>147</v>
      </c>
      <c r="C46" s="2" t="s">
        <v>176</v>
      </c>
      <c r="D46" s="2" t="s">
        <v>177</v>
      </c>
      <c r="E46" s="2" t="s">
        <v>134</v>
      </c>
      <c r="F46" s="2" t="s">
        <v>135</v>
      </c>
      <c r="G46" s="101">
        <v>700</v>
      </c>
      <c r="H46" s="100">
        <v>120</v>
      </c>
      <c r="I46" s="2" t="str">
        <f>VLOOKUP(A46,Planilha1!A45:P515,16,FALSE)</f>
        <v>controle a cargo do TRF6/SJMG</v>
      </c>
    </row>
    <row r="47" spans="1:9" ht="65.25" customHeight="1">
      <c r="A47" s="100" t="s">
        <v>178</v>
      </c>
      <c r="B47" s="100" t="s">
        <v>10</v>
      </c>
      <c r="C47" s="2" t="s">
        <v>179</v>
      </c>
      <c r="D47" s="2" t="s">
        <v>23</v>
      </c>
      <c r="E47" s="2" t="s">
        <v>180</v>
      </c>
      <c r="F47" s="2" t="s">
        <v>40</v>
      </c>
      <c r="G47" s="101">
        <v>6500</v>
      </c>
      <c r="H47" s="100">
        <v>12</v>
      </c>
      <c r="I47" s="2" t="str">
        <f>VLOOKUP(A47,Planilha1!A46:P516,16,FALSE)</f>
        <v>-</v>
      </c>
    </row>
    <row r="48" spans="1:9" ht="72.75" customHeight="1">
      <c r="A48" s="100" t="s">
        <v>181</v>
      </c>
      <c r="B48" s="100" t="s">
        <v>26</v>
      </c>
      <c r="C48" s="2" t="s">
        <v>182</v>
      </c>
      <c r="D48" s="2" t="s">
        <v>183</v>
      </c>
      <c r="E48" s="2" t="s">
        <v>88</v>
      </c>
      <c r="F48" s="2" t="s">
        <v>84</v>
      </c>
      <c r="G48" s="101">
        <v>2324</v>
      </c>
      <c r="H48" s="100">
        <v>0</v>
      </c>
      <c r="I48" s="2" t="str">
        <f>VLOOKUP(A48,Planilha1!A47:P517,16,FALSE)</f>
        <v>0002270-70.2025.4.06.8001</v>
      </c>
    </row>
    <row r="49" spans="1:9" ht="80.25" customHeight="1">
      <c r="A49" s="100" t="s">
        <v>184</v>
      </c>
      <c r="B49" s="100" t="s">
        <v>147</v>
      </c>
      <c r="C49" s="2" t="s">
        <v>185</v>
      </c>
      <c r="D49" s="2" t="s">
        <v>12</v>
      </c>
      <c r="E49" s="2" t="s">
        <v>129</v>
      </c>
      <c r="F49" s="2" t="s">
        <v>186</v>
      </c>
      <c r="G49" s="101">
        <v>275000</v>
      </c>
      <c r="H49" s="100">
        <v>12</v>
      </c>
      <c r="I49" s="2" t="str">
        <f>VLOOKUP(A49,Planilha1!A48:P518,16,FALSE)</f>
        <v>0000747-45.2022.4.01.8008</v>
      </c>
    </row>
    <row r="50" spans="1:9" ht="88.5" customHeight="1">
      <c r="A50" s="100" t="s">
        <v>187</v>
      </c>
      <c r="B50" s="100" t="s">
        <v>78</v>
      </c>
      <c r="C50" s="2" t="s">
        <v>188</v>
      </c>
      <c r="D50" s="2" t="s">
        <v>152</v>
      </c>
      <c r="E50" s="2" t="s">
        <v>189</v>
      </c>
      <c r="F50" s="2" t="s">
        <v>36</v>
      </c>
      <c r="G50" s="101"/>
      <c r="H50" s="100">
        <v>12</v>
      </c>
      <c r="I50" s="2" t="str">
        <f>VLOOKUP(A50,Planilha1!A49:P519,16,FALSE)</f>
        <v>0001973-63.2025.4.06.8001</v>
      </c>
    </row>
    <row r="51" spans="1:9" ht="57.75">
      <c r="A51" s="100" t="s">
        <v>190</v>
      </c>
      <c r="B51" s="100" t="s">
        <v>78</v>
      </c>
      <c r="C51" s="2" t="s">
        <v>191</v>
      </c>
      <c r="D51" s="2">
        <v>2</v>
      </c>
      <c r="E51" s="2" t="s">
        <v>192</v>
      </c>
      <c r="F51" s="2" t="s">
        <v>24</v>
      </c>
      <c r="G51" s="101">
        <v>1708</v>
      </c>
      <c r="H51" s="100">
        <v>1</v>
      </c>
      <c r="I51" s="2" t="str">
        <f>VLOOKUP(A51,Planilha1!A50:P520,16,FALSE)</f>
        <v>0003061-39.2025.4.06.8001</v>
      </c>
    </row>
    <row r="52" spans="1:9" ht="57.75">
      <c r="A52" s="100" t="s">
        <v>193</v>
      </c>
      <c r="B52" s="100" t="s">
        <v>78</v>
      </c>
      <c r="C52" s="2" t="s">
        <v>194</v>
      </c>
      <c r="D52" s="2">
        <v>1</v>
      </c>
      <c r="E52" s="2" t="s">
        <v>35</v>
      </c>
      <c r="F52" s="2" t="s">
        <v>36</v>
      </c>
      <c r="G52" s="101">
        <v>0</v>
      </c>
      <c r="H52" s="100">
        <v>12</v>
      </c>
      <c r="I52" s="2" t="str">
        <f>VLOOKUP(A52,Planilha1!A51:P521,16,FALSE)</f>
        <v>0008721-19.2022.4.06.8001</v>
      </c>
    </row>
    <row r="53" spans="1:9" ht="63" customHeight="1">
      <c r="A53" s="100" t="s">
        <v>195</v>
      </c>
      <c r="B53" s="100" t="s">
        <v>26</v>
      </c>
      <c r="C53" s="2" t="s">
        <v>196</v>
      </c>
      <c r="D53" s="2" t="s">
        <v>12</v>
      </c>
      <c r="E53" s="2" t="s">
        <v>180</v>
      </c>
      <c r="F53" s="2" t="s">
        <v>40</v>
      </c>
      <c r="G53" s="101">
        <v>1600</v>
      </c>
      <c r="H53" s="100">
        <v>0</v>
      </c>
      <c r="I53" s="2" t="str">
        <f>VLOOKUP(A53,Planilha1!A52:P522,16,FALSE)</f>
        <v>0002943-63.2025.4.06.8001</v>
      </c>
    </row>
    <row r="54" spans="1:9" ht="72.75">
      <c r="A54" s="100" t="s">
        <v>197</v>
      </c>
      <c r="B54" s="100" t="s">
        <v>78</v>
      </c>
      <c r="C54" s="2" t="s">
        <v>198</v>
      </c>
      <c r="D54" s="2" t="s">
        <v>12</v>
      </c>
      <c r="E54" s="2" t="s">
        <v>13</v>
      </c>
      <c r="F54" s="2" t="s">
        <v>14</v>
      </c>
      <c r="G54" s="101">
        <v>15478.67</v>
      </c>
      <c r="H54" s="100">
        <v>0</v>
      </c>
      <c r="I54" s="2" t="str">
        <f>VLOOKUP(A54,Planilha1!A53:P523,16,FALSE)</f>
        <v>0002956-62.2025.4.06.8001</v>
      </c>
    </row>
    <row r="55" spans="1:9" ht="70.5" customHeight="1">
      <c r="A55" s="100" t="s">
        <v>199</v>
      </c>
      <c r="B55" s="100" t="s">
        <v>200</v>
      </c>
      <c r="C55" s="2" t="s">
        <v>201</v>
      </c>
      <c r="D55" s="2" t="s">
        <v>18</v>
      </c>
      <c r="E55" s="2" t="s">
        <v>19</v>
      </c>
      <c r="F55" s="2" t="s">
        <v>20</v>
      </c>
      <c r="G55" s="101">
        <v>720</v>
      </c>
      <c r="H55" s="100">
        <v>12</v>
      </c>
      <c r="I55" s="2" t="str">
        <f>VLOOKUP(A55,Planilha1!A54:P524,16,FALSE)</f>
        <v>0001801-24.2025.4.06.8001</v>
      </c>
    </row>
    <row r="56" spans="1:9" ht="147.75" customHeight="1">
      <c r="A56" s="100" t="s">
        <v>202</v>
      </c>
      <c r="B56" s="100" t="s">
        <v>29</v>
      </c>
      <c r="C56" s="2" t="s">
        <v>203</v>
      </c>
      <c r="D56" s="2" t="s">
        <v>12</v>
      </c>
      <c r="E56" s="2" t="s">
        <v>204</v>
      </c>
      <c r="F56" s="2" t="s">
        <v>76</v>
      </c>
      <c r="G56" s="101">
        <v>33487.19</v>
      </c>
      <c r="H56" s="100">
        <v>0</v>
      </c>
      <c r="I56" s="2" t="str">
        <f>VLOOKUP(A56,Planilha1!A55:P525,16,FALSE)</f>
        <v>0002881-23.2025.4.06.8001</v>
      </c>
    </row>
    <row r="57" spans="1:9" ht="72.75" customHeight="1">
      <c r="A57" s="100" t="s">
        <v>205</v>
      </c>
      <c r="B57" s="100" t="s">
        <v>29</v>
      </c>
      <c r="C57" s="2" t="s">
        <v>206</v>
      </c>
      <c r="D57" s="2" t="s">
        <v>207</v>
      </c>
      <c r="E57" s="2" t="s">
        <v>19</v>
      </c>
      <c r="F57" s="2" t="s">
        <v>24</v>
      </c>
      <c r="G57" s="101">
        <v>4147.84</v>
      </c>
      <c r="H57" s="100">
        <v>0</v>
      </c>
      <c r="I57" s="2" t="str">
        <f>VLOOKUP(A57,Planilha1!A56:P526,16,FALSE)</f>
        <v>0002473-32.2025.4.06.8001</v>
      </c>
    </row>
    <row r="58" spans="1:9" ht="102.75" customHeight="1">
      <c r="A58" s="100" t="s">
        <v>208</v>
      </c>
      <c r="B58" s="100" t="s">
        <v>29</v>
      </c>
      <c r="C58" s="2" t="s">
        <v>209</v>
      </c>
      <c r="D58" s="2" t="s">
        <v>210</v>
      </c>
      <c r="E58" s="2" t="s">
        <v>71</v>
      </c>
      <c r="F58" s="2" t="s">
        <v>72</v>
      </c>
      <c r="G58" s="101">
        <v>25000</v>
      </c>
      <c r="H58" s="100">
        <v>0</v>
      </c>
      <c r="I58" s="2" t="str">
        <f>VLOOKUP(A58,Planilha1!A57:P527,16,FALSE)</f>
        <v>0001200-18.2025.4.06.8001</v>
      </c>
    </row>
    <row r="59" spans="1:9" ht="60" customHeight="1">
      <c r="A59" s="100" t="s">
        <v>211</v>
      </c>
      <c r="B59" s="100" t="s">
        <v>29</v>
      </c>
      <c r="C59" s="2" t="s">
        <v>212</v>
      </c>
      <c r="D59" s="2" t="s">
        <v>12</v>
      </c>
      <c r="E59" s="2" t="s">
        <v>213</v>
      </c>
      <c r="F59" s="2" t="s">
        <v>214</v>
      </c>
      <c r="G59" s="101">
        <v>4720</v>
      </c>
      <c r="H59" s="100">
        <v>0</v>
      </c>
      <c r="I59" s="2" t="str">
        <f>VLOOKUP(A59,Planilha1!A58:P528,16,FALSE)</f>
        <v>0002925-42.2025.4.06.8001</v>
      </c>
    </row>
    <row r="60" spans="1:9" ht="72.75">
      <c r="A60" s="100" t="s">
        <v>215</v>
      </c>
      <c r="B60" s="100" t="s">
        <v>29</v>
      </c>
      <c r="C60" s="2" t="s">
        <v>216</v>
      </c>
      <c r="D60" s="2" t="s">
        <v>12</v>
      </c>
      <c r="E60" s="2" t="s">
        <v>13</v>
      </c>
      <c r="F60" s="2" t="s">
        <v>14</v>
      </c>
      <c r="G60" s="101">
        <v>15000</v>
      </c>
      <c r="H60" s="100">
        <v>0</v>
      </c>
      <c r="I60" s="2" t="str">
        <f>VLOOKUP(A60,Planilha1!A59:P529,16,FALSE)</f>
        <v>0003181-82.2025.4.06.8001</v>
      </c>
    </row>
    <row r="61" spans="1:9" ht="72.75">
      <c r="A61" s="100" t="s">
        <v>217</v>
      </c>
      <c r="B61" s="100" t="s">
        <v>29</v>
      </c>
      <c r="C61" s="2" t="s">
        <v>218</v>
      </c>
      <c r="D61" s="2" t="s">
        <v>219</v>
      </c>
      <c r="E61" s="2" t="s">
        <v>13</v>
      </c>
      <c r="F61" s="2" t="s">
        <v>220</v>
      </c>
      <c r="G61" s="101">
        <v>11000</v>
      </c>
      <c r="H61" s="100">
        <v>0</v>
      </c>
      <c r="I61" s="2" t="str">
        <f>VLOOKUP(A61,Planilha1!A60:P530,16,FALSE)</f>
        <v>0003426-93.2025.4.06.8001</v>
      </c>
    </row>
    <row r="62" spans="1:9" ht="67.5" customHeight="1">
      <c r="A62" s="100" t="s">
        <v>221</v>
      </c>
      <c r="B62" s="100" t="s">
        <v>222</v>
      </c>
      <c r="C62" s="2" t="s">
        <v>223</v>
      </c>
      <c r="D62" s="2">
        <v>1</v>
      </c>
      <c r="E62" s="2" t="s">
        <v>88</v>
      </c>
      <c r="F62" s="2" t="s">
        <v>84</v>
      </c>
      <c r="G62" s="101">
        <v>600</v>
      </c>
      <c r="H62" s="100">
        <v>0</v>
      </c>
      <c r="I62" s="2" t="str">
        <f>VLOOKUP(A62,Planilha1!A61:P531,16,FALSE)</f>
        <v>-</v>
      </c>
    </row>
    <row r="63" spans="1:9" ht="57.75">
      <c r="A63" s="100" t="s">
        <v>224</v>
      </c>
      <c r="B63" s="100" t="s">
        <v>222</v>
      </c>
      <c r="C63" s="2" t="s">
        <v>225</v>
      </c>
      <c r="D63" s="2" t="s">
        <v>226</v>
      </c>
      <c r="E63" s="2" t="s">
        <v>227</v>
      </c>
      <c r="F63" s="2" t="s">
        <v>228</v>
      </c>
      <c r="G63" s="101">
        <v>2700</v>
      </c>
      <c r="H63" s="100">
        <v>0</v>
      </c>
      <c r="I63" s="2" t="str">
        <f>VLOOKUP(A63,Planilha1!A62:P532,16,FALSE)</f>
        <v>0002978-23.2025.4.06.8001</v>
      </c>
    </row>
    <row r="64" spans="1:9" ht="72.75">
      <c r="A64" s="100" t="s">
        <v>229</v>
      </c>
      <c r="B64" s="100" t="s">
        <v>230</v>
      </c>
      <c r="C64" s="2" t="s">
        <v>231</v>
      </c>
      <c r="D64" s="2" t="s">
        <v>232</v>
      </c>
      <c r="E64" s="2" t="s">
        <v>233</v>
      </c>
      <c r="F64" s="2" t="s">
        <v>214</v>
      </c>
      <c r="G64" s="101">
        <v>0</v>
      </c>
      <c r="H64" s="100">
        <v>0</v>
      </c>
      <c r="I64" s="2" t="str">
        <f>VLOOKUP(A64,Planilha1!A63:P533,16,FALSE)</f>
        <v>0002857-92.2025.4.06.8001</v>
      </c>
    </row>
    <row r="65" spans="1:9" ht="72.75">
      <c r="A65" s="100" t="s">
        <v>234</v>
      </c>
      <c r="B65" s="100" t="s">
        <v>222</v>
      </c>
      <c r="C65" s="2" t="s">
        <v>235</v>
      </c>
      <c r="D65" s="2" t="s">
        <v>236</v>
      </c>
      <c r="E65" s="2" t="s">
        <v>237</v>
      </c>
      <c r="F65" s="2" t="s">
        <v>174</v>
      </c>
      <c r="G65" s="101">
        <v>4800</v>
      </c>
      <c r="H65" s="100">
        <v>0</v>
      </c>
      <c r="I65" s="2" t="str">
        <f>VLOOKUP(A65,Planilha1!A64:P534,16,FALSE)</f>
        <v>0002120-89.2025.4.06.8001</v>
      </c>
    </row>
    <row r="66" spans="1:9" ht="112.5" customHeight="1">
      <c r="A66" s="100" t="s">
        <v>238</v>
      </c>
      <c r="B66" s="100" t="s">
        <v>10</v>
      </c>
      <c r="C66" s="2" t="s">
        <v>239</v>
      </c>
      <c r="D66" s="2" t="s">
        <v>240</v>
      </c>
      <c r="E66" s="2" t="s">
        <v>71</v>
      </c>
      <c r="F66" s="2" t="s">
        <v>72</v>
      </c>
      <c r="G66" s="101">
        <v>35000</v>
      </c>
      <c r="H66" s="100">
        <v>0</v>
      </c>
      <c r="I66" s="2" t="str">
        <f>VLOOKUP(A66,Planilha1!A65:P535,16,FALSE)</f>
        <v>0002764-32.2025.4.06.8001</v>
      </c>
    </row>
    <row r="67" spans="1:9" ht="71.25" customHeight="1">
      <c r="A67" s="100" t="s">
        <v>241</v>
      </c>
      <c r="B67" s="100" t="s">
        <v>230</v>
      </c>
      <c r="C67" s="2" t="s">
        <v>242</v>
      </c>
      <c r="D67" s="2" t="s">
        <v>12</v>
      </c>
      <c r="E67" s="2" t="s">
        <v>88</v>
      </c>
      <c r="F67" s="2" t="s">
        <v>84</v>
      </c>
      <c r="G67" s="101">
        <v>2765</v>
      </c>
      <c r="H67" s="100">
        <v>0</v>
      </c>
      <c r="I67" s="2" t="str">
        <f>VLOOKUP(A67,Planilha1!A66:P536,16,FALSE)</f>
        <v>0002355-56.2025.4.06.8001</v>
      </c>
    </row>
    <row r="68" spans="1:9" ht="130.5">
      <c r="A68" s="100" t="s">
        <v>243</v>
      </c>
      <c r="B68" s="100" t="s">
        <v>222</v>
      </c>
      <c r="C68" s="2" t="s">
        <v>244</v>
      </c>
      <c r="D68" s="2">
        <v>1</v>
      </c>
      <c r="E68" s="2" t="s">
        <v>119</v>
      </c>
      <c r="F68" s="2" t="s">
        <v>32</v>
      </c>
      <c r="G68" s="101">
        <v>20000</v>
      </c>
      <c r="H68" s="100">
        <v>12</v>
      </c>
      <c r="I68" s="2" t="str">
        <f>VLOOKUP(A68,Planilha1!A67:P537,16,FALSE)</f>
        <v>0002351-19.2025.4.06.8001</v>
      </c>
    </row>
    <row r="69" spans="1:9" ht="77.25" customHeight="1">
      <c r="A69" s="100" t="s">
        <v>245</v>
      </c>
      <c r="B69" s="100" t="s">
        <v>78</v>
      </c>
      <c r="C69" s="2" t="s">
        <v>246</v>
      </c>
      <c r="D69" s="2">
        <v>4</v>
      </c>
      <c r="E69" s="2" t="s">
        <v>192</v>
      </c>
      <c r="F69" s="2" t="s">
        <v>24</v>
      </c>
      <c r="G69" s="101">
        <v>6792.82</v>
      </c>
      <c r="H69" s="100">
        <v>0</v>
      </c>
      <c r="I69" s="2" t="str">
        <f>VLOOKUP(A69,Planilha1!A68:P538,16,FALSE)</f>
        <v>0001200-18.2025.4.06.8001</v>
      </c>
    </row>
    <row r="70" spans="1:9" ht="140.25" customHeight="1">
      <c r="A70" s="100" t="s">
        <v>247</v>
      </c>
      <c r="B70" s="100" t="s">
        <v>222</v>
      </c>
      <c r="C70" s="2" t="s">
        <v>248</v>
      </c>
      <c r="D70" s="2" t="s">
        <v>249</v>
      </c>
      <c r="E70" s="2" t="s">
        <v>134</v>
      </c>
      <c r="F70" s="2" t="s">
        <v>250</v>
      </c>
      <c r="G70" s="101">
        <v>750</v>
      </c>
      <c r="H70" s="100">
        <v>0</v>
      </c>
      <c r="I70" s="2" t="str">
        <f>VLOOKUP(A70,Planilha1!A69:P539,16,FALSE)</f>
        <v>0002494-08.2025.4.06.8001</v>
      </c>
    </row>
    <row r="71" spans="1:9" ht="57.75">
      <c r="A71" s="100" t="s">
        <v>251</v>
      </c>
      <c r="B71" s="100" t="s">
        <v>222</v>
      </c>
      <c r="C71" s="2" t="s">
        <v>252</v>
      </c>
      <c r="D71" s="2" t="s">
        <v>12</v>
      </c>
      <c r="E71" s="2" t="s">
        <v>35</v>
      </c>
      <c r="F71" s="2" t="s">
        <v>36</v>
      </c>
      <c r="G71" s="101">
        <v>0</v>
      </c>
      <c r="H71" s="100">
        <v>12</v>
      </c>
      <c r="I71" s="2" t="str">
        <f>VLOOKUP(A71,Planilha1!A70:P540,16,FALSE)</f>
        <v>0002735-79.2025.4.06.8001</v>
      </c>
    </row>
    <row r="72" spans="1:9" ht="146.25" customHeight="1">
      <c r="A72" s="100" t="s">
        <v>253</v>
      </c>
      <c r="B72" s="100" t="s">
        <v>222</v>
      </c>
      <c r="C72" s="2" t="s">
        <v>254</v>
      </c>
      <c r="D72" s="2" t="s">
        <v>12</v>
      </c>
      <c r="E72" s="2" t="s">
        <v>255</v>
      </c>
      <c r="F72" s="2" t="s">
        <v>256</v>
      </c>
      <c r="G72" s="101">
        <v>13000</v>
      </c>
      <c r="H72" s="100">
        <v>0</v>
      </c>
      <c r="I72" s="2" t="str">
        <f>VLOOKUP(A72,Planilha1!A71:P541,16,FALSE)</f>
        <v>0002857-92.2025.4.06.8001</v>
      </c>
    </row>
    <row r="73" spans="1:9" ht="43.5">
      <c r="A73" s="100" t="s">
        <v>257</v>
      </c>
      <c r="B73" s="100" t="s">
        <v>222</v>
      </c>
      <c r="C73" s="2" t="s">
        <v>258</v>
      </c>
      <c r="D73" s="2">
        <v>1</v>
      </c>
      <c r="E73" s="2" t="s">
        <v>80</v>
      </c>
      <c r="F73" s="2" t="s">
        <v>40</v>
      </c>
      <c r="G73" s="101">
        <v>3000</v>
      </c>
      <c r="H73" s="100">
        <v>0</v>
      </c>
      <c r="I73" s="2" t="str">
        <f>VLOOKUP(A73,Planilha1!A72:P542,16,FALSE)</f>
        <v>0002857-92.2025.4.06.8001</v>
      </c>
    </row>
    <row r="74" spans="1:9" ht="137.25" customHeight="1">
      <c r="A74" s="100" t="s">
        <v>259</v>
      </c>
      <c r="B74" s="100" t="s">
        <v>230</v>
      </c>
      <c r="C74" s="2" t="s">
        <v>260</v>
      </c>
      <c r="D74" s="2">
        <v>1</v>
      </c>
      <c r="E74" s="2" t="s">
        <v>261</v>
      </c>
      <c r="F74" s="2" t="s">
        <v>76</v>
      </c>
      <c r="G74" s="101">
        <v>8000</v>
      </c>
      <c r="H74" s="100">
        <v>0</v>
      </c>
      <c r="I74" s="2" t="str">
        <f>VLOOKUP(A74,Planilha1!A73:P543,16,FALSE)</f>
        <v>0002352-04.2025.4.06.8001</v>
      </c>
    </row>
    <row r="75" spans="1:9" ht="209.25" customHeight="1">
      <c r="A75" s="100" t="s">
        <v>262</v>
      </c>
      <c r="B75" s="100" t="s">
        <v>222</v>
      </c>
      <c r="C75" s="2" t="s">
        <v>263</v>
      </c>
      <c r="D75" s="2" t="s">
        <v>249</v>
      </c>
      <c r="E75" s="2" t="s">
        <v>264</v>
      </c>
      <c r="F75" s="2" t="s">
        <v>265</v>
      </c>
      <c r="G75" s="101">
        <v>900</v>
      </c>
      <c r="H75" s="100">
        <v>0</v>
      </c>
      <c r="I75" s="2" t="str">
        <f>VLOOKUP(A75,Planilha1!A74:P544,16,FALSE)</f>
        <v>0003276-15.2025.4.06.8001</v>
      </c>
    </row>
    <row r="76" spans="1:9" ht="72.75">
      <c r="A76" s="100" t="s">
        <v>266</v>
      </c>
      <c r="B76" s="100" t="s">
        <v>230</v>
      </c>
      <c r="C76" s="2" t="s">
        <v>267</v>
      </c>
      <c r="D76" s="2" t="s">
        <v>12</v>
      </c>
      <c r="E76" s="2" t="s">
        <v>119</v>
      </c>
      <c r="F76" s="2" t="s">
        <v>32</v>
      </c>
      <c r="G76" s="101">
        <v>12000</v>
      </c>
      <c r="H76" s="100">
        <v>0</v>
      </c>
      <c r="I76" s="2" t="str">
        <f>VLOOKUP(A76,Planilha1!A75:P545,16,FALSE)</f>
        <v>0016132-79.2023.4.06.8001</v>
      </c>
    </row>
    <row r="77" spans="1:9" ht="57.75">
      <c r="A77" s="100" t="s">
        <v>268</v>
      </c>
      <c r="B77" s="100" t="s">
        <v>10</v>
      </c>
      <c r="C77" s="2" t="s">
        <v>269</v>
      </c>
      <c r="D77" s="2" t="s">
        <v>270</v>
      </c>
      <c r="E77" s="2" t="s">
        <v>271</v>
      </c>
      <c r="F77" s="2" t="s">
        <v>272</v>
      </c>
      <c r="G77" s="101">
        <v>6000</v>
      </c>
      <c r="H77" s="100">
        <v>0</v>
      </c>
      <c r="I77" s="2" t="str">
        <f>VLOOKUP(A77,Planilha1!A76:P546,16,FALSE)</f>
        <v>Processo: 0007486-80.2023.4.06.8001
Processo de Pagamento 2025: 0001519-83.2025.4.06.8001</v>
      </c>
    </row>
    <row r="78" spans="1:9" ht="57.75">
      <c r="A78" s="100" t="s">
        <v>273</v>
      </c>
      <c r="B78" s="100" t="s">
        <v>230</v>
      </c>
      <c r="C78" s="2" t="s">
        <v>274</v>
      </c>
      <c r="D78" s="2" t="s">
        <v>12</v>
      </c>
      <c r="E78" s="2" t="s">
        <v>39</v>
      </c>
      <c r="F78" s="2" t="s">
        <v>40</v>
      </c>
      <c r="G78" s="101">
        <v>9800</v>
      </c>
      <c r="H78" s="100">
        <v>0</v>
      </c>
      <c r="I78" s="2" t="str">
        <f>VLOOKUP(A78,Planilha1!A77:P547,16,FALSE)</f>
        <v>0003255-39.2025.4.06.8001</v>
      </c>
    </row>
    <row r="79" spans="1:9" ht="72.75" customHeight="1">
      <c r="A79" s="100" t="s">
        <v>275</v>
      </c>
      <c r="B79" s="100" t="s">
        <v>78</v>
      </c>
      <c r="C79" s="2" t="s">
        <v>276</v>
      </c>
      <c r="D79" s="2">
        <v>1</v>
      </c>
      <c r="E79" s="2" t="s">
        <v>277</v>
      </c>
      <c r="F79" s="2" t="s">
        <v>116</v>
      </c>
      <c r="G79" s="101">
        <v>0</v>
      </c>
      <c r="H79" s="100">
        <v>0</v>
      </c>
      <c r="I79" s="2" t="str">
        <f>VLOOKUP(A79,Planilha1!A78:P548,16,FALSE)</f>
        <v>0003049-25.2025.4.06.8001</v>
      </c>
    </row>
    <row r="80" spans="1:9" ht="99.75" customHeight="1">
      <c r="A80" s="100" t="s">
        <v>278</v>
      </c>
      <c r="B80" s="100" t="s">
        <v>230</v>
      </c>
      <c r="C80" s="2" t="s">
        <v>279</v>
      </c>
      <c r="D80" s="2" t="s">
        <v>270</v>
      </c>
      <c r="E80" s="2" t="s">
        <v>280</v>
      </c>
      <c r="F80" s="2" t="s">
        <v>72</v>
      </c>
      <c r="G80" s="101">
        <v>9172.25</v>
      </c>
      <c r="H80" s="100">
        <v>0</v>
      </c>
      <c r="I80" s="2" t="str">
        <f>VLOOKUP(A80,Planilha1!A79:P549,16,FALSE)</f>
        <v>0002270-70.2025.4.06.8001</v>
      </c>
    </row>
    <row r="81" spans="1:9" ht="125.25" customHeight="1">
      <c r="A81" s="100" t="s">
        <v>281</v>
      </c>
      <c r="B81" s="100" t="s">
        <v>230</v>
      </c>
      <c r="C81" s="2" t="s">
        <v>282</v>
      </c>
      <c r="D81" s="2">
        <v>1</v>
      </c>
      <c r="E81" s="2" t="s">
        <v>283</v>
      </c>
      <c r="F81" s="2" t="s">
        <v>48</v>
      </c>
      <c r="G81" s="101">
        <v>5000</v>
      </c>
      <c r="H81" s="100">
        <v>0</v>
      </c>
      <c r="I81" s="2" t="str">
        <f>VLOOKUP(A81,Planilha1!A80:P550,16,FALSE)</f>
        <v>00012001820254068001</v>
      </c>
    </row>
    <row r="82" spans="1:9" ht="68.25" customHeight="1">
      <c r="A82" s="100" t="s">
        <v>284</v>
      </c>
      <c r="B82" s="100" t="s">
        <v>285</v>
      </c>
      <c r="C82" s="2" t="s">
        <v>286</v>
      </c>
      <c r="D82" s="2">
        <v>1</v>
      </c>
      <c r="E82" s="2" t="s">
        <v>287</v>
      </c>
      <c r="F82" s="2" t="s">
        <v>288</v>
      </c>
      <c r="G82" s="101">
        <v>0</v>
      </c>
      <c r="H82" s="100">
        <v>0</v>
      </c>
      <c r="I82" s="2" t="str">
        <f>VLOOKUP(A82,Planilha1!A81:P551,16,FALSE)</f>
        <v>0003019-87.2025.4.06.8001</v>
      </c>
    </row>
    <row r="83" spans="1:9" ht="87">
      <c r="A83" s="100" t="s">
        <v>289</v>
      </c>
      <c r="B83" s="100" t="s">
        <v>230</v>
      </c>
      <c r="C83" s="2" t="s">
        <v>290</v>
      </c>
      <c r="D83" s="2" t="s">
        <v>270</v>
      </c>
      <c r="E83" s="2" t="s">
        <v>291</v>
      </c>
      <c r="F83" s="2" t="s">
        <v>72</v>
      </c>
      <c r="G83" s="101">
        <v>3840</v>
      </c>
      <c r="H83" s="100">
        <v>0</v>
      </c>
      <c r="I83" s="2" t="str">
        <f>VLOOKUP(A83,Planilha1!A82:P552,16,FALSE)</f>
        <v>0002982-60.2025.4.06.8001</v>
      </c>
    </row>
    <row r="84" spans="1:9" ht="76.5" customHeight="1">
      <c r="A84" s="100" t="s">
        <v>292</v>
      </c>
      <c r="B84" s="100" t="s">
        <v>58</v>
      </c>
      <c r="C84" s="2" t="s">
        <v>293</v>
      </c>
      <c r="D84" s="2" t="s">
        <v>207</v>
      </c>
      <c r="E84" s="2" t="s">
        <v>80</v>
      </c>
      <c r="F84" s="2" t="s">
        <v>40</v>
      </c>
      <c r="G84" s="101">
        <v>6000</v>
      </c>
      <c r="H84" s="100">
        <v>120</v>
      </c>
      <c r="I84" s="2" t="str">
        <f>VLOOKUP(A84,Planilha1!A83:P553,16,FALSE)</f>
        <v>0002734-94.2025.4.06.8001</v>
      </c>
    </row>
    <row r="85" spans="1:9" ht="100.5" customHeight="1">
      <c r="A85" s="100" t="s">
        <v>294</v>
      </c>
      <c r="B85" s="100" t="s">
        <v>230</v>
      </c>
      <c r="C85" s="2" t="s">
        <v>295</v>
      </c>
      <c r="D85" s="2" t="s">
        <v>270</v>
      </c>
      <c r="E85" s="2" t="s">
        <v>296</v>
      </c>
      <c r="F85" s="2" t="s">
        <v>297</v>
      </c>
      <c r="G85" s="101">
        <v>2410</v>
      </c>
      <c r="H85" s="100">
        <v>0</v>
      </c>
      <c r="I85" s="2" t="str">
        <f>VLOOKUP(A85,Planilha1!A84:P554,16,FALSE)</f>
        <v>0002476-84.2025.4.06.8001</v>
      </c>
    </row>
    <row r="86" spans="1:9" ht="57.75">
      <c r="A86" s="100" t="s">
        <v>298</v>
      </c>
      <c r="B86" s="100" t="s">
        <v>147</v>
      </c>
      <c r="C86" s="2" t="s">
        <v>299</v>
      </c>
      <c r="D86" s="2" t="s">
        <v>12</v>
      </c>
      <c r="E86" s="2" t="s">
        <v>39</v>
      </c>
      <c r="F86" s="2" t="s">
        <v>40</v>
      </c>
      <c r="G86" s="101">
        <v>3000</v>
      </c>
      <c r="H86" s="100">
        <v>12</v>
      </c>
      <c r="I86" s="2" t="str">
        <f>VLOOKUP(A86,Planilha1!A85:P555,16,FALSE)</f>
        <v>0002786-90.2025.4.06.8001</v>
      </c>
    </row>
    <row r="87" spans="1:9" ht="79.5" customHeight="1">
      <c r="A87" s="100" t="s">
        <v>300</v>
      </c>
      <c r="B87" s="100" t="s">
        <v>301</v>
      </c>
      <c r="C87" s="2" t="s">
        <v>302</v>
      </c>
      <c r="D87" s="2" t="s">
        <v>12</v>
      </c>
      <c r="E87" s="2" t="s">
        <v>88</v>
      </c>
      <c r="F87" s="2" t="s">
        <v>84</v>
      </c>
      <c r="G87" s="101">
        <v>6000</v>
      </c>
      <c r="H87" s="100">
        <v>0</v>
      </c>
      <c r="I87" s="2" t="str">
        <f>VLOOKUP(A87,Planilha1!A86:P556,16,FALSE)</f>
        <v>00018020920254068001</v>
      </c>
    </row>
    <row r="88" spans="1:9" ht="122.25" customHeight="1">
      <c r="A88" s="100" t="s">
        <v>303</v>
      </c>
      <c r="B88" s="100" t="s">
        <v>10</v>
      </c>
      <c r="C88" s="2" t="s">
        <v>304</v>
      </c>
      <c r="D88" s="2" t="s">
        <v>12</v>
      </c>
      <c r="E88" s="2" t="s">
        <v>305</v>
      </c>
      <c r="F88" s="2" t="s">
        <v>306</v>
      </c>
      <c r="G88" s="101">
        <v>215000</v>
      </c>
      <c r="H88" s="100">
        <v>0</v>
      </c>
      <c r="I88" s="2" t="str">
        <f>VLOOKUP(A88,Planilha1!A87:P557,16,FALSE)</f>
        <v>00012001520254068001</v>
      </c>
    </row>
    <row r="89" spans="1:9" ht="117.75" customHeight="1">
      <c r="A89" s="100" t="s">
        <v>307</v>
      </c>
      <c r="B89" s="100" t="s">
        <v>147</v>
      </c>
      <c r="C89" s="2" t="s">
        <v>308</v>
      </c>
      <c r="D89" s="2" t="s">
        <v>309</v>
      </c>
      <c r="E89" s="2" t="s">
        <v>71</v>
      </c>
      <c r="F89" s="2" t="s">
        <v>72</v>
      </c>
      <c r="G89" s="101">
        <v>15000</v>
      </c>
      <c r="H89" s="100">
        <v>12</v>
      </c>
      <c r="I89" s="2" t="str">
        <f>VLOOKUP(A89,Planilha1!A88:P558,16,FALSE)</f>
        <v>0001974-48.2025.4.06.8001</v>
      </c>
    </row>
    <row r="90" spans="1:9" ht="66" customHeight="1">
      <c r="A90" s="100" t="s">
        <v>310</v>
      </c>
      <c r="B90" s="100" t="s">
        <v>301</v>
      </c>
      <c r="C90" s="2" t="s">
        <v>311</v>
      </c>
      <c r="D90" s="2" t="s">
        <v>12</v>
      </c>
      <c r="E90" s="2" t="s">
        <v>80</v>
      </c>
      <c r="F90" s="2" t="s">
        <v>40</v>
      </c>
      <c r="G90" s="101">
        <v>2500</v>
      </c>
      <c r="H90" s="100">
        <v>0</v>
      </c>
      <c r="I90" s="2" t="str">
        <f>VLOOKUP(A90,Planilha1!A89:P559,16,FALSE)</f>
        <v>0002508-89.2025.4.06.8001</v>
      </c>
    </row>
    <row r="91" spans="1:9" ht="78" customHeight="1">
      <c r="A91" s="100" t="s">
        <v>312</v>
      </c>
      <c r="B91" s="100" t="s">
        <v>86</v>
      </c>
      <c r="C91" s="2" t="s">
        <v>313</v>
      </c>
      <c r="D91" s="2" t="s">
        <v>165</v>
      </c>
      <c r="E91" s="2" t="s">
        <v>35</v>
      </c>
      <c r="F91" s="2" t="s">
        <v>36</v>
      </c>
      <c r="G91" s="101">
        <v>6000</v>
      </c>
      <c r="H91" s="100">
        <v>1</v>
      </c>
      <c r="I91" s="2" t="str">
        <f>VLOOKUP(A91,Planilha1!A90:P560,16,FALSE)</f>
        <v>0003063-09.2025.4.06.8001</v>
      </c>
    </row>
    <row r="92" spans="1:9" ht="90.75" customHeight="1">
      <c r="A92" s="100" t="s">
        <v>314</v>
      </c>
      <c r="B92" s="100" t="s">
        <v>315</v>
      </c>
      <c r="C92" s="2" t="s">
        <v>316</v>
      </c>
      <c r="D92" s="2">
        <v>1</v>
      </c>
      <c r="E92" s="2" t="s">
        <v>39</v>
      </c>
      <c r="F92" s="2" t="s">
        <v>40</v>
      </c>
      <c r="G92" s="101">
        <v>2160</v>
      </c>
      <c r="H92" s="100">
        <v>60</v>
      </c>
      <c r="I92" s="2" t="str">
        <f>VLOOKUP(A92,Planilha1!A91:P561,16,FALSE)</f>
        <v>0001975-33.2025.4.06.8001</v>
      </c>
    </row>
    <row r="93" spans="1:9" ht="66.75" customHeight="1">
      <c r="A93" s="100" t="s">
        <v>317</v>
      </c>
      <c r="B93" s="100" t="s">
        <v>86</v>
      </c>
      <c r="C93" s="2" t="s">
        <v>318</v>
      </c>
      <c r="D93" s="2" t="s">
        <v>319</v>
      </c>
      <c r="E93" s="2" t="s">
        <v>320</v>
      </c>
      <c r="F93" s="2" t="s">
        <v>36</v>
      </c>
      <c r="G93" s="101"/>
      <c r="H93" s="100">
        <v>0</v>
      </c>
      <c r="I93" s="2" t="str">
        <f>VLOOKUP(A93,Planilha1!A92:P562,16,FALSE)</f>
        <v>00012001820254068001</v>
      </c>
    </row>
    <row r="94" spans="1:9" ht="81.75" customHeight="1">
      <c r="A94" s="100" t="s">
        <v>321</v>
      </c>
      <c r="B94" s="100" t="s">
        <v>86</v>
      </c>
      <c r="C94" s="2" t="s">
        <v>322</v>
      </c>
      <c r="D94" s="2" t="s">
        <v>12</v>
      </c>
      <c r="E94" s="2" t="s">
        <v>35</v>
      </c>
      <c r="F94" s="2" t="s">
        <v>36</v>
      </c>
      <c r="G94" s="101">
        <v>24840</v>
      </c>
      <c r="H94" s="100">
        <v>12</v>
      </c>
      <c r="I94" s="2" t="str">
        <f>VLOOKUP(A94,Planilha1!A93:P563,16,FALSE)</f>
        <v>0002127-81.2025.4.06.8001</v>
      </c>
    </row>
    <row r="95" spans="1:9" ht="65.25" customHeight="1">
      <c r="A95" s="100" t="s">
        <v>323</v>
      </c>
      <c r="B95" s="100" t="s">
        <v>86</v>
      </c>
      <c r="C95" s="2" t="s">
        <v>324</v>
      </c>
      <c r="D95" s="2" t="s">
        <v>12</v>
      </c>
      <c r="E95" s="2" t="s">
        <v>80</v>
      </c>
      <c r="F95" s="2" t="s">
        <v>40</v>
      </c>
      <c r="G95" s="101">
        <v>1725</v>
      </c>
      <c r="H95" s="100">
        <v>0</v>
      </c>
      <c r="I95" s="2" t="str">
        <f>VLOOKUP(A95,Planilha1!A94:P564,16,FALSE)</f>
        <v>0002214-37.2025.4.06.8001310122</v>
      </c>
    </row>
    <row r="96" spans="1:9" ht="71.25" customHeight="1">
      <c r="A96" s="100" t="s">
        <v>325</v>
      </c>
      <c r="B96" s="100" t="s">
        <v>78</v>
      </c>
      <c r="C96" s="2" t="s">
        <v>326</v>
      </c>
      <c r="D96" s="2" t="s">
        <v>12</v>
      </c>
      <c r="E96" s="2" t="s">
        <v>327</v>
      </c>
      <c r="F96" s="2" t="s">
        <v>116</v>
      </c>
      <c r="G96" s="101"/>
      <c r="H96" s="100">
        <v>0</v>
      </c>
      <c r="I96" s="2" t="str">
        <f>VLOOKUP(A96,Planilha1!A95:P565,16,FALSE)</f>
        <v>0003067-46.2025.4.06.8001</v>
      </c>
    </row>
    <row r="97" spans="1:9" ht="87">
      <c r="A97" s="100" t="s">
        <v>328</v>
      </c>
      <c r="B97" s="100" t="s">
        <v>315</v>
      </c>
      <c r="C97" s="2" t="s">
        <v>329</v>
      </c>
      <c r="D97" s="2" t="s">
        <v>12</v>
      </c>
      <c r="E97" s="2" t="s">
        <v>88</v>
      </c>
      <c r="F97" s="2" t="s">
        <v>84</v>
      </c>
      <c r="G97" s="101">
        <v>2000</v>
      </c>
      <c r="H97" s="100">
        <v>0</v>
      </c>
      <c r="I97" s="2" t="str">
        <f>VLOOKUP(A97,Planilha1!A96:P566,16,FALSE)</f>
        <v>0002354-71.2025.4.06.8001</v>
      </c>
    </row>
    <row r="98" spans="1:9" ht="29.25">
      <c r="A98" s="100" t="s">
        <v>330</v>
      </c>
      <c r="B98" s="100" t="s">
        <v>147</v>
      </c>
      <c r="C98" s="2" t="s">
        <v>331</v>
      </c>
      <c r="D98" s="2" t="s">
        <v>23</v>
      </c>
      <c r="E98" s="2" t="s">
        <v>332</v>
      </c>
      <c r="F98" s="2" t="s">
        <v>44</v>
      </c>
      <c r="G98" s="101">
        <v>3000</v>
      </c>
      <c r="H98" s="100">
        <v>12</v>
      </c>
      <c r="I98" s="2" t="str">
        <f>VLOOKUP(A98,Planilha1!A97:P567,16,FALSE)</f>
        <v>0003004-21.2025.4.06.8001</v>
      </c>
    </row>
    <row r="99" spans="1:9" ht="87.75" customHeight="1">
      <c r="A99" s="100" t="s">
        <v>333</v>
      </c>
      <c r="B99" s="100" t="s">
        <v>10</v>
      </c>
      <c r="C99" s="2" t="s">
        <v>334</v>
      </c>
      <c r="D99" s="2" t="s">
        <v>335</v>
      </c>
      <c r="E99" s="2" t="s">
        <v>19</v>
      </c>
      <c r="F99" s="2" t="s">
        <v>20</v>
      </c>
      <c r="G99" s="101">
        <v>1200</v>
      </c>
      <c r="H99" s="100">
        <v>0</v>
      </c>
      <c r="I99" s="2" t="str">
        <f>VLOOKUP(A99,Planilha1!A98:P568,16,FALSE)</f>
        <v>0000059-61.2025.4.06.8001</v>
      </c>
    </row>
    <row r="100" spans="1:9" ht="124.5" customHeight="1">
      <c r="A100" s="100" t="s">
        <v>336</v>
      </c>
      <c r="B100" s="100" t="s">
        <v>63</v>
      </c>
      <c r="C100" s="2" t="s">
        <v>337</v>
      </c>
      <c r="D100" s="2">
        <v>1</v>
      </c>
      <c r="E100" s="2" t="s">
        <v>338</v>
      </c>
      <c r="F100" s="2" t="s">
        <v>116</v>
      </c>
      <c r="G100" s="101">
        <v>2800</v>
      </c>
      <c r="H100" s="100">
        <v>0</v>
      </c>
      <c r="I100" s="2" t="str">
        <f>VLOOKUP(A100,Planilha1!A99:P569,16,FALSE)</f>
        <v>0000249-24.2025.4.06.8001</v>
      </c>
    </row>
    <row r="101" spans="1:9" ht="57.75">
      <c r="A101" s="100" t="s">
        <v>339</v>
      </c>
      <c r="B101" s="100" t="s">
        <v>86</v>
      </c>
      <c r="C101" s="2" t="s">
        <v>340</v>
      </c>
      <c r="D101" s="2" t="s">
        <v>12</v>
      </c>
      <c r="E101" s="2" t="s">
        <v>189</v>
      </c>
      <c r="F101" s="2" t="s">
        <v>36</v>
      </c>
      <c r="G101" s="101">
        <v>11615</v>
      </c>
      <c r="H101" s="100">
        <v>0</v>
      </c>
      <c r="I101" s="2" t="str">
        <f>VLOOKUP(A101,Planilha1!A100:P570,16,FALSE)</f>
        <v>0002748-78.2025.4.06.8001</v>
      </c>
    </row>
    <row r="102" spans="1:9" ht="117" customHeight="1">
      <c r="A102" s="100" t="s">
        <v>341</v>
      </c>
      <c r="B102" s="100" t="s">
        <v>78</v>
      </c>
      <c r="C102" s="2" t="s">
        <v>342</v>
      </c>
      <c r="D102" s="2" t="s">
        <v>12</v>
      </c>
      <c r="E102" s="2" t="s">
        <v>343</v>
      </c>
      <c r="F102" s="2" t="s">
        <v>344</v>
      </c>
      <c r="G102" s="101">
        <v>38715.519999999997</v>
      </c>
      <c r="H102" s="100">
        <v>0</v>
      </c>
      <c r="I102" s="2" t="str">
        <f>VLOOKUP(A102,Planilha1!A101:P571,16,FALSE)</f>
        <v>0003121-12.2025.4.06.8001</v>
      </c>
    </row>
    <row r="103" spans="1:9" ht="105" customHeight="1">
      <c r="A103" s="100" t="s">
        <v>345</v>
      </c>
      <c r="B103" s="100" t="s">
        <v>315</v>
      </c>
      <c r="C103" s="2" t="s">
        <v>346</v>
      </c>
      <c r="D103" s="2" t="s">
        <v>347</v>
      </c>
      <c r="E103" s="2" t="s">
        <v>348</v>
      </c>
      <c r="F103" s="2" t="s">
        <v>48</v>
      </c>
      <c r="G103" s="101">
        <v>27000</v>
      </c>
      <c r="H103" s="100">
        <v>0</v>
      </c>
      <c r="I103" s="2" t="str">
        <f>VLOOKUP(A103,Planilha1!A102:P572,16,FALSE)</f>
        <v>0002129-51.2025.4.06.8001</v>
      </c>
    </row>
    <row r="104" spans="1:9" ht="69" customHeight="1">
      <c r="A104" s="100" t="s">
        <v>349</v>
      </c>
      <c r="B104" s="100" t="s">
        <v>78</v>
      </c>
      <c r="C104" s="2" t="s">
        <v>350</v>
      </c>
      <c r="D104" s="2" t="s">
        <v>12</v>
      </c>
      <c r="E104" s="2" t="s">
        <v>351</v>
      </c>
      <c r="F104" s="2" t="s">
        <v>116</v>
      </c>
      <c r="G104" s="101">
        <v>68400</v>
      </c>
      <c r="H104" s="100">
        <v>0</v>
      </c>
      <c r="I104" s="2" t="str">
        <f>VLOOKUP(A104,Planilha1!A103:P573,16,FALSE)</f>
        <v>0001827-22.2025.4.06.8001</v>
      </c>
    </row>
    <row r="105" spans="1:9" ht="128.25" customHeight="1">
      <c r="A105" s="100" t="s">
        <v>352</v>
      </c>
      <c r="B105" s="100" t="s">
        <v>86</v>
      </c>
      <c r="C105" s="2" t="s">
        <v>353</v>
      </c>
      <c r="D105" s="2" t="s">
        <v>12</v>
      </c>
      <c r="E105" s="2" t="s">
        <v>354</v>
      </c>
      <c r="F105" s="2" t="s">
        <v>355</v>
      </c>
      <c r="G105" s="101">
        <f>264403.44-264403.44</f>
        <v>0</v>
      </c>
      <c r="H105" s="100">
        <v>12</v>
      </c>
      <c r="I105" s="2" t="str">
        <f>VLOOKUP(A105,Planilha1!A104:P574,16,FALSE)</f>
        <v>0002320-96.2025.4.06.8001</v>
      </c>
    </row>
    <row r="106" spans="1:9" ht="85.5" customHeight="1">
      <c r="A106" s="100" t="s">
        <v>356</v>
      </c>
      <c r="B106" s="100" t="s">
        <v>86</v>
      </c>
      <c r="C106" s="2" t="s">
        <v>357</v>
      </c>
      <c r="D106" s="2" t="s">
        <v>358</v>
      </c>
      <c r="E106" s="2" t="s">
        <v>19</v>
      </c>
      <c r="F106" s="2" t="s">
        <v>20</v>
      </c>
      <c r="G106" s="101">
        <v>440</v>
      </c>
      <c r="H106" s="100">
        <v>12</v>
      </c>
      <c r="I106" s="2" t="str">
        <f>VLOOKUP(A106,Planilha1!A105:P575,16,FALSE)</f>
        <v>0003426-93.2025.4.06.8001</v>
      </c>
    </row>
    <row r="107" spans="1:9" ht="107.25" customHeight="1">
      <c r="A107" s="100" t="s">
        <v>359</v>
      </c>
      <c r="B107" s="100" t="s">
        <v>230</v>
      </c>
      <c r="C107" s="2" t="s">
        <v>360</v>
      </c>
      <c r="D107" s="2" t="s">
        <v>12</v>
      </c>
      <c r="E107" s="2" t="s">
        <v>361</v>
      </c>
      <c r="F107" s="2" t="s">
        <v>14</v>
      </c>
      <c r="G107" s="101">
        <v>16000</v>
      </c>
      <c r="H107" s="100">
        <v>0</v>
      </c>
      <c r="I107" s="2" t="str">
        <f>VLOOKUP(A107,Planilha1!A106:P576,16,FALSE)</f>
        <v>0002765-17.2025.4.06.8001</v>
      </c>
    </row>
    <row r="108" spans="1:9" ht="102" customHeight="1">
      <c r="A108" s="100" t="s">
        <v>362</v>
      </c>
      <c r="B108" s="100" t="s">
        <v>363</v>
      </c>
      <c r="C108" s="2" t="s">
        <v>364</v>
      </c>
      <c r="D108" s="2" t="s">
        <v>365</v>
      </c>
      <c r="E108" s="2" t="s">
        <v>366</v>
      </c>
      <c r="F108" s="2" t="s">
        <v>36</v>
      </c>
      <c r="G108" s="101"/>
      <c r="H108" s="100">
        <v>3</v>
      </c>
      <c r="I108" s="2" t="str">
        <f>VLOOKUP(A108,Planilha1!A107:P577,16,FALSE)</f>
        <v>0002802-44.2025.4.06.8001</v>
      </c>
    </row>
    <row r="109" spans="1:9" ht="87">
      <c r="A109" s="100" t="s">
        <v>367</v>
      </c>
      <c r="B109" s="100" t="s">
        <v>26</v>
      </c>
      <c r="C109" s="2" t="s">
        <v>368</v>
      </c>
      <c r="D109" s="2" t="s">
        <v>369</v>
      </c>
      <c r="E109" s="2" t="s">
        <v>370</v>
      </c>
      <c r="F109" s="2" t="s">
        <v>174</v>
      </c>
      <c r="G109" s="101">
        <v>679.51</v>
      </c>
      <c r="H109" s="100">
        <v>0</v>
      </c>
      <c r="I109" s="2" t="str">
        <f>VLOOKUP(A109,Planilha1!A108:P578,16,FALSE)</f>
        <v>0002094-91.2025.4.06.8001</v>
      </c>
    </row>
    <row r="110" spans="1:9" ht="138.75" customHeight="1">
      <c r="A110" s="100" t="s">
        <v>371</v>
      </c>
      <c r="B110" s="100" t="s">
        <v>86</v>
      </c>
      <c r="C110" s="2" t="s">
        <v>372</v>
      </c>
      <c r="D110" s="2" t="s">
        <v>23</v>
      </c>
      <c r="E110" s="2" t="s">
        <v>134</v>
      </c>
      <c r="F110" s="2" t="s">
        <v>135</v>
      </c>
      <c r="G110" s="101">
        <v>240</v>
      </c>
      <c r="H110" s="100">
        <v>12</v>
      </c>
      <c r="I110" s="2" t="str">
        <f>VLOOKUP(A110,Planilha1!A109:P579,16,FALSE)</f>
        <v>0003115-05.2025.4.06.8001</v>
      </c>
    </row>
    <row r="111" spans="1:9" ht="106.5" customHeight="1">
      <c r="A111" s="100" t="s">
        <v>373</v>
      </c>
      <c r="B111" s="100" t="s">
        <v>230</v>
      </c>
      <c r="C111" s="2" t="s">
        <v>374</v>
      </c>
      <c r="D111" s="2" t="s">
        <v>12</v>
      </c>
      <c r="E111" s="2" t="s">
        <v>375</v>
      </c>
      <c r="F111" s="2" t="s">
        <v>36</v>
      </c>
      <c r="G111" s="101">
        <v>18000</v>
      </c>
      <c r="H111" s="100">
        <v>0</v>
      </c>
      <c r="I111" s="2" t="str">
        <f>VLOOKUP(A111,Planilha1!A110:P580,16,FALSE)</f>
        <v>0002857-92.2025.4.06.8001</v>
      </c>
    </row>
    <row r="112" spans="1:9" ht="142.5" customHeight="1">
      <c r="A112" s="100" t="s">
        <v>376</v>
      </c>
      <c r="B112" s="100" t="s">
        <v>301</v>
      </c>
      <c r="C112" s="2" t="s">
        <v>377</v>
      </c>
      <c r="D112" s="2">
        <v>1</v>
      </c>
      <c r="E112" s="2" t="s">
        <v>378</v>
      </c>
      <c r="F112" s="2" t="s">
        <v>76</v>
      </c>
      <c r="G112" s="101">
        <v>10000</v>
      </c>
      <c r="H112" s="100">
        <v>1</v>
      </c>
      <c r="I112" s="2" t="str">
        <f>VLOOKUP(A112,Planilha1!A111:P581,16,FALSE)</f>
        <v>0002971-31.2025.4.06.8001</v>
      </c>
    </row>
    <row r="113" spans="1:9" ht="144.75">
      <c r="A113" s="100" t="s">
        <v>379</v>
      </c>
      <c r="B113" s="100" t="s">
        <v>301</v>
      </c>
      <c r="C113" s="2" t="s">
        <v>380</v>
      </c>
      <c r="D113" s="2">
        <v>1</v>
      </c>
      <c r="E113" s="2" t="s">
        <v>381</v>
      </c>
      <c r="F113" s="2" t="s">
        <v>214</v>
      </c>
      <c r="G113" s="101">
        <v>20000</v>
      </c>
      <c r="H113" s="100">
        <v>0</v>
      </c>
      <c r="I113" s="2" t="str">
        <f>VLOOKUP(A113,Planilha1!A112:P582,16,FALSE)</f>
        <v>0002320-96.2025.4.06.8001</v>
      </c>
    </row>
    <row r="114" spans="1:9" ht="78" customHeight="1">
      <c r="A114" s="100" t="s">
        <v>382</v>
      </c>
      <c r="B114" s="100" t="s">
        <v>315</v>
      </c>
      <c r="C114" s="2" t="s">
        <v>383</v>
      </c>
      <c r="D114" s="2">
        <v>8</v>
      </c>
      <c r="E114" s="2" t="s">
        <v>19</v>
      </c>
      <c r="F114" s="2" t="s">
        <v>20</v>
      </c>
      <c r="G114" s="101">
        <v>1000</v>
      </c>
      <c r="H114" s="100">
        <v>0</v>
      </c>
      <c r="I114" s="2" t="str">
        <f>VLOOKUP(A114,Planilha1!A113:P583,16,FALSE)</f>
        <v>0002857-92.2025.4.06.8001</v>
      </c>
    </row>
    <row r="115" spans="1:9" ht="160.5" customHeight="1">
      <c r="A115" s="100" t="s">
        <v>384</v>
      </c>
      <c r="B115" s="100" t="s">
        <v>301</v>
      </c>
      <c r="C115" s="2" t="s">
        <v>385</v>
      </c>
      <c r="D115" s="2">
        <v>1</v>
      </c>
      <c r="E115" s="2" t="s">
        <v>386</v>
      </c>
      <c r="F115" s="2" t="s">
        <v>387</v>
      </c>
      <c r="G115" s="101">
        <v>0</v>
      </c>
      <c r="H115" s="100">
        <v>0</v>
      </c>
      <c r="I115" s="2" t="str">
        <f>VLOOKUP(A115,Planilha1!A114:P584,16,FALSE)</f>
        <v>0002857-92.2025.4.06.8001</v>
      </c>
    </row>
    <row r="116" spans="1:9" ht="112.5" customHeight="1">
      <c r="A116" s="100" t="s">
        <v>388</v>
      </c>
      <c r="B116" s="100" t="s">
        <v>58</v>
      </c>
      <c r="C116" s="2" t="s">
        <v>389</v>
      </c>
      <c r="D116" s="2">
        <v>1</v>
      </c>
      <c r="E116" s="2" t="s">
        <v>168</v>
      </c>
      <c r="F116" s="2" t="s">
        <v>116</v>
      </c>
      <c r="G116" s="101">
        <v>21387.96</v>
      </c>
      <c r="H116" s="100">
        <v>120</v>
      </c>
      <c r="I116" s="2" t="str">
        <f>VLOOKUP(A116,Planilha1!A115:P585,16,FALSE)</f>
        <v>0002947-03.2025.4.06.8001</v>
      </c>
    </row>
    <row r="117" spans="1:9" ht="114.75" customHeight="1">
      <c r="A117" s="100" t="s">
        <v>390</v>
      </c>
      <c r="B117" s="100" t="s">
        <v>315</v>
      </c>
      <c r="C117" s="2" t="s">
        <v>391</v>
      </c>
      <c r="D117" s="2" t="s">
        <v>392</v>
      </c>
      <c r="E117" s="2" t="s">
        <v>71</v>
      </c>
      <c r="F117" s="2" t="s">
        <v>72</v>
      </c>
      <c r="G117" s="101">
        <v>20000</v>
      </c>
      <c r="H117" s="100">
        <v>0</v>
      </c>
      <c r="I117" s="2" t="str">
        <f>VLOOKUP(A117,Planilha1!A116:P586,16,FALSE)</f>
        <v>0002600-67.2025.4.06.8001</v>
      </c>
    </row>
    <row r="118" spans="1:9" ht="129.75" customHeight="1">
      <c r="A118" s="100" t="s">
        <v>393</v>
      </c>
      <c r="B118" s="100" t="s">
        <v>301</v>
      </c>
      <c r="C118" s="2" t="s">
        <v>394</v>
      </c>
      <c r="D118" s="2" t="s">
        <v>23</v>
      </c>
      <c r="E118" s="2" t="s">
        <v>395</v>
      </c>
      <c r="F118" s="2" t="s">
        <v>66</v>
      </c>
      <c r="G118" s="101">
        <v>0</v>
      </c>
      <c r="H118" s="100">
        <v>0</v>
      </c>
      <c r="I118" s="2" t="str">
        <f>VLOOKUP(A118,Planilha1!A117:P587,16,FALSE)</f>
        <v>0002123-44.2025.4.06.8001</v>
      </c>
    </row>
    <row r="119" spans="1:9" ht="64.5" customHeight="1">
      <c r="A119" s="100" t="s">
        <v>396</v>
      </c>
      <c r="B119" s="100" t="s">
        <v>10</v>
      </c>
      <c r="C119" s="2" t="s">
        <v>397</v>
      </c>
      <c r="D119" s="2" t="s">
        <v>12</v>
      </c>
      <c r="E119" s="2" t="s">
        <v>398</v>
      </c>
      <c r="F119" s="2" t="s">
        <v>399</v>
      </c>
      <c r="G119" s="101">
        <v>1900</v>
      </c>
      <c r="H119" s="100">
        <v>0</v>
      </c>
      <c r="I119" s="2" t="str">
        <f>VLOOKUP(A119,Planilha1!A118:P588,16,FALSE)</f>
        <v xml:space="preserve"> 0002977-38.2025.4.06.8001</v>
      </c>
    </row>
    <row r="120" spans="1:9" ht="148.5" customHeight="1">
      <c r="A120" s="100" t="s">
        <v>400</v>
      </c>
      <c r="B120" s="100" t="s">
        <v>301</v>
      </c>
      <c r="C120" s="2" t="s">
        <v>401</v>
      </c>
      <c r="D120" s="2" t="s">
        <v>12</v>
      </c>
      <c r="E120" s="2" t="s">
        <v>402</v>
      </c>
      <c r="F120" s="2" t="s">
        <v>403</v>
      </c>
      <c r="G120" s="101">
        <v>20000</v>
      </c>
      <c r="H120" s="100">
        <v>0</v>
      </c>
      <c r="I120" s="2" t="str">
        <f>VLOOKUP(A120,Planilha1!A119:P589,16,FALSE)</f>
        <v>0002420-51.2025.4.06.8001</v>
      </c>
    </row>
    <row r="121" spans="1:9" ht="101.25">
      <c r="A121" s="100" t="s">
        <v>404</v>
      </c>
      <c r="B121" s="100" t="s">
        <v>301</v>
      </c>
      <c r="C121" s="2" t="s">
        <v>405</v>
      </c>
      <c r="D121" s="2">
        <v>1</v>
      </c>
      <c r="E121" s="2" t="s">
        <v>406</v>
      </c>
      <c r="F121" s="2" t="s">
        <v>174</v>
      </c>
      <c r="G121" s="101">
        <v>5000</v>
      </c>
      <c r="H121" s="100">
        <v>0</v>
      </c>
      <c r="I121" s="2" t="str">
        <f>VLOOKUP(A121,Planilha1!A120:P590,16,FALSE)</f>
        <v>Processo: 0012138-65.2020.4.01.8008                               Processo de Pagamento:0001527-60.2025.4.06.8001   Dispensa de licitação 2025: 0002892-52.2025.4.06.8001</v>
      </c>
    </row>
    <row r="122" spans="1:9" ht="78" customHeight="1">
      <c r="A122" s="100" t="s">
        <v>407</v>
      </c>
      <c r="B122" s="100" t="s">
        <v>315</v>
      </c>
      <c r="C122" s="2" t="s">
        <v>408</v>
      </c>
      <c r="D122" s="2" t="s">
        <v>12</v>
      </c>
      <c r="E122" s="2"/>
      <c r="F122" s="2" t="s">
        <v>116</v>
      </c>
      <c r="G122" s="101">
        <v>18000</v>
      </c>
      <c r="H122" s="100">
        <v>0</v>
      </c>
      <c r="I122" s="2" t="str">
        <f>VLOOKUP(A122,Planilha1!A121:P591,16,FALSE)</f>
        <v>0002270-70.2025.4.06.8001</v>
      </c>
    </row>
    <row r="123" spans="1:9" ht="101.25">
      <c r="A123" s="100" t="s">
        <v>409</v>
      </c>
      <c r="B123" s="100" t="s">
        <v>301</v>
      </c>
      <c r="C123" s="2" t="s">
        <v>410</v>
      </c>
      <c r="D123" s="2">
        <v>1</v>
      </c>
      <c r="E123" s="2" t="s">
        <v>411</v>
      </c>
      <c r="F123" s="2" t="s">
        <v>412</v>
      </c>
      <c r="G123" s="101">
        <v>20000</v>
      </c>
      <c r="H123" s="100">
        <v>0</v>
      </c>
      <c r="I123" s="2" t="str">
        <f>VLOOKUP(A123,Planilha1!A122:P592,16,FALSE)</f>
        <v>0002946-18.2025.4.06.8001</v>
      </c>
    </row>
    <row r="124" spans="1:9" ht="132" customHeight="1">
      <c r="A124" s="100" t="s">
        <v>413</v>
      </c>
      <c r="B124" s="100" t="s">
        <v>301</v>
      </c>
      <c r="C124" s="2" t="s">
        <v>414</v>
      </c>
      <c r="D124" s="2" t="s">
        <v>12</v>
      </c>
      <c r="E124" s="2" t="s">
        <v>415</v>
      </c>
      <c r="F124" s="2" t="s">
        <v>387</v>
      </c>
      <c r="G124" s="101">
        <v>0</v>
      </c>
      <c r="H124" s="100">
        <v>0</v>
      </c>
      <c r="I124" s="2" t="str">
        <f>VLOOKUP(A124,Planilha1!A123:P593,16,FALSE)</f>
        <v>0002213-52.2025.4.06.8001</v>
      </c>
    </row>
    <row r="125" spans="1:9" ht="115.5">
      <c r="A125" s="100" t="s">
        <v>416</v>
      </c>
      <c r="B125" s="100" t="s">
        <v>301</v>
      </c>
      <c r="C125" s="2" t="s">
        <v>417</v>
      </c>
      <c r="D125" s="2" t="s">
        <v>418</v>
      </c>
      <c r="E125" s="2" t="s">
        <v>419</v>
      </c>
      <c r="F125" s="2" t="s">
        <v>72</v>
      </c>
      <c r="G125" s="101">
        <v>32000</v>
      </c>
      <c r="H125" s="100">
        <v>0</v>
      </c>
      <c r="I125" s="2" t="str">
        <f>VLOOKUP(A125,Planilha1!A124:P594,16,FALSE)</f>
        <v>0000071-15.2024.4.06.8000</v>
      </c>
    </row>
    <row r="126" spans="1:9" ht="119.25" customHeight="1">
      <c r="A126" s="100" t="s">
        <v>420</v>
      </c>
      <c r="B126" s="100" t="s">
        <v>26</v>
      </c>
      <c r="C126" s="2" t="s">
        <v>421</v>
      </c>
      <c r="D126" s="2" t="s">
        <v>12</v>
      </c>
      <c r="E126" s="2" t="s">
        <v>422</v>
      </c>
      <c r="F126" s="2" t="s">
        <v>265</v>
      </c>
      <c r="G126" s="101">
        <v>2270</v>
      </c>
      <c r="H126" s="100">
        <v>0</v>
      </c>
      <c r="I126" s="2" t="str">
        <f>VLOOKUP(A126,Planilha1!A125:P595,16,FALSE)</f>
        <v>0002870-91.2025.4.06.8001</v>
      </c>
    </row>
    <row r="127" spans="1:9" ht="96" customHeight="1">
      <c r="A127" s="100" t="s">
        <v>423</v>
      </c>
      <c r="B127" s="100" t="s">
        <v>58</v>
      </c>
      <c r="C127" s="2" t="s">
        <v>424</v>
      </c>
      <c r="D127" s="2">
        <v>1</v>
      </c>
      <c r="E127" s="2" t="s">
        <v>227</v>
      </c>
      <c r="F127" s="2" t="s">
        <v>174</v>
      </c>
      <c r="G127" s="101">
        <v>1278</v>
      </c>
      <c r="H127" s="100">
        <v>0</v>
      </c>
      <c r="I127" s="2" t="str">
        <f>VLOOKUP(A127,Planilha1!A126:P596,16,FALSE)</f>
        <v>0003000-81.2025.4.06.8001</v>
      </c>
    </row>
    <row r="128" spans="1:9" ht="144.75" customHeight="1">
      <c r="A128" s="100" t="s">
        <v>425</v>
      </c>
      <c r="B128" s="100" t="s">
        <v>230</v>
      </c>
      <c r="C128" s="2" t="s">
        <v>426</v>
      </c>
      <c r="D128" s="2" t="s">
        <v>207</v>
      </c>
      <c r="E128" s="2" t="s">
        <v>427</v>
      </c>
      <c r="F128" s="2" t="s">
        <v>66</v>
      </c>
      <c r="G128" s="101">
        <v>7500</v>
      </c>
      <c r="H128" s="100">
        <v>0</v>
      </c>
      <c r="I128" s="2" t="str">
        <f>VLOOKUP(A128,Planilha1!A127:P597,16,FALSE)</f>
        <v>0002774-98.2022.4.01.8008</v>
      </c>
    </row>
    <row r="129" spans="1:9" ht="72.75">
      <c r="A129" s="100" t="s">
        <v>428</v>
      </c>
      <c r="B129" s="100" t="s">
        <v>230</v>
      </c>
      <c r="C129" s="2" t="s">
        <v>429</v>
      </c>
      <c r="D129" s="2" t="s">
        <v>12</v>
      </c>
      <c r="E129" s="2" t="s">
        <v>430</v>
      </c>
      <c r="F129" s="2" t="s">
        <v>32</v>
      </c>
      <c r="G129" s="101">
        <v>42550</v>
      </c>
      <c r="H129" s="100">
        <v>0</v>
      </c>
      <c r="I129" s="2" t="str">
        <f>VLOOKUP(A129,Planilha1!A128:P598,16,FALSE)</f>
        <v>0016156-73.2024.4.06.8001</v>
      </c>
    </row>
    <row r="130" spans="1:9" ht="87">
      <c r="A130" s="100" t="s">
        <v>431</v>
      </c>
      <c r="B130" s="100" t="s">
        <v>10</v>
      </c>
      <c r="C130" s="2" t="s">
        <v>432</v>
      </c>
      <c r="D130" s="2" t="s">
        <v>12</v>
      </c>
      <c r="E130" s="2" t="s">
        <v>433</v>
      </c>
      <c r="F130" s="2" t="s">
        <v>256</v>
      </c>
      <c r="G130" s="101">
        <v>835</v>
      </c>
      <c r="H130" s="100">
        <v>0</v>
      </c>
      <c r="I130" s="2" t="str">
        <f>VLOOKUP(A130,Planilha1!A129:P599,16,FALSE)</f>
        <v>0003426-93.2025.4.06.8001</v>
      </c>
    </row>
    <row r="131" spans="1:9" ht="130.5">
      <c r="A131" s="100" t="s">
        <v>434</v>
      </c>
      <c r="B131" s="100" t="s">
        <v>230</v>
      </c>
      <c r="C131" s="2" t="s">
        <v>435</v>
      </c>
      <c r="D131" s="2" t="s">
        <v>12</v>
      </c>
      <c r="E131" s="2" t="s">
        <v>35</v>
      </c>
      <c r="F131" s="2" t="s">
        <v>36</v>
      </c>
      <c r="G131" s="101">
        <v>0</v>
      </c>
      <c r="H131" s="100">
        <v>60</v>
      </c>
      <c r="I131" s="2" t="str">
        <f>VLOOKUP(A131,Planilha1!A130:P600,16,FALSE)</f>
        <v>0002122-59.2025.4.06.8001</v>
      </c>
    </row>
    <row r="132" spans="1:9" ht="150" customHeight="1">
      <c r="A132" s="100" t="s">
        <v>436</v>
      </c>
      <c r="B132" s="100" t="s">
        <v>301</v>
      </c>
      <c r="C132" s="2" t="s">
        <v>437</v>
      </c>
      <c r="D132" s="2">
        <v>1</v>
      </c>
      <c r="E132" s="2" t="s">
        <v>438</v>
      </c>
      <c r="F132" s="2" t="s">
        <v>439</v>
      </c>
      <c r="G132" s="101">
        <v>10000</v>
      </c>
      <c r="H132" s="100">
        <v>0</v>
      </c>
      <c r="I132" s="2" t="str">
        <f>VLOOKUP(A132,Planilha1!A131:P601,16,FALSE)</f>
        <v>0002136-43.2025.4.06.8001</v>
      </c>
    </row>
    <row r="133" spans="1:9" ht="145.5" customHeight="1">
      <c r="A133" s="100" t="s">
        <v>440</v>
      </c>
      <c r="B133" s="100" t="s">
        <v>301</v>
      </c>
      <c r="C133" s="2" t="s">
        <v>441</v>
      </c>
      <c r="D133" s="2">
        <v>1</v>
      </c>
      <c r="E133" s="2" t="s">
        <v>442</v>
      </c>
      <c r="F133" s="2" t="s">
        <v>214</v>
      </c>
      <c r="G133" s="101">
        <v>10000</v>
      </c>
      <c r="H133" s="100">
        <v>0</v>
      </c>
      <c r="I133" s="2" t="str">
        <f>VLOOKUP(A133,Planilha1!A132:P602,16,FALSE)</f>
        <v>0002126-96.2025.4.06.8001</v>
      </c>
    </row>
    <row r="134" spans="1:9" ht="132" customHeight="1">
      <c r="A134" s="100" t="s">
        <v>443</v>
      </c>
      <c r="B134" s="100" t="s">
        <v>230</v>
      </c>
      <c r="C134" s="2" t="s">
        <v>444</v>
      </c>
      <c r="D134" s="2" t="s">
        <v>445</v>
      </c>
      <c r="E134" s="2" t="s">
        <v>446</v>
      </c>
      <c r="F134" s="2" t="s">
        <v>72</v>
      </c>
      <c r="G134" s="101">
        <v>1595</v>
      </c>
      <c r="H134" s="100">
        <v>0</v>
      </c>
      <c r="I134" s="2" t="str">
        <f>VLOOKUP(A134,Planilha1!A133:P603,16,FALSE)</f>
        <v>0002447-34.2025.4.06.8001</v>
      </c>
    </row>
    <row r="135" spans="1:9" ht="144" customHeight="1">
      <c r="A135" s="100" t="s">
        <v>447</v>
      </c>
      <c r="B135" s="100" t="s">
        <v>230</v>
      </c>
      <c r="C135" s="2" t="s">
        <v>448</v>
      </c>
      <c r="D135" s="2" t="s">
        <v>270</v>
      </c>
      <c r="E135" s="2" t="s">
        <v>449</v>
      </c>
      <c r="F135" s="2" t="s">
        <v>450</v>
      </c>
      <c r="G135" s="101">
        <v>1340</v>
      </c>
      <c r="H135" s="100">
        <v>0</v>
      </c>
      <c r="I135" s="2" t="str">
        <f>VLOOKUP(A135,Planilha1!A134:P604,16,FALSE)</f>
        <v>0003124-64.2025.4.06.8001</v>
      </c>
    </row>
    <row r="136" spans="1:9" ht="57.75">
      <c r="A136" s="100" t="s">
        <v>451</v>
      </c>
      <c r="B136" s="100" t="s">
        <v>452</v>
      </c>
      <c r="C136" s="2" t="s">
        <v>453</v>
      </c>
      <c r="D136" s="2" t="s">
        <v>12</v>
      </c>
      <c r="E136" s="2" t="s">
        <v>19</v>
      </c>
      <c r="F136" s="2" t="s">
        <v>20</v>
      </c>
      <c r="G136" s="101">
        <v>11271.04</v>
      </c>
      <c r="H136" s="100">
        <v>0</v>
      </c>
      <c r="I136" s="2" t="str">
        <f>VLOOKUP(A136,Planilha1!A135:P605,16,FALSE)</f>
        <v>0002320-96.2025.4.06.8001</v>
      </c>
    </row>
    <row r="137" spans="1:9" ht="58.5" customHeight="1">
      <c r="A137" s="100" t="s">
        <v>454</v>
      </c>
      <c r="B137" s="100" t="s">
        <v>452</v>
      </c>
      <c r="C137" s="2" t="s">
        <v>455</v>
      </c>
      <c r="D137" s="2" t="s">
        <v>12</v>
      </c>
      <c r="E137" s="2" t="s">
        <v>88</v>
      </c>
      <c r="F137" s="2" t="s">
        <v>84</v>
      </c>
      <c r="G137" s="101">
        <v>1521.36</v>
      </c>
      <c r="H137" s="100">
        <v>0</v>
      </c>
      <c r="I137" s="2" t="str">
        <f>VLOOKUP(A137,Planilha1!A136:P606,16,FALSE)</f>
        <v>0000575-45.2018.4.01.8008</v>
      </c>
    </row>
    <row r="138" spans="1:9" ht="77.25" customHeight="1">
      <c r="A138" s="100" t="s">
        <v>456</v>
      </c>
      <c r="B138" s="100" t="s">
        <v>457</v>
      </c>
      <c r="C138" s="2" t="s">
        <v>458</v>
      </c>
      <c r="D138" s="2">
        <v>10</v>
      </c>
      <c r="E138" s="2" t="s">
        <v>88</v>
      </c>
      <c r="F138" s="2" t="s">
        <v>84</v>
      </c>
      <c r="G138" s="101">
        <v>459</v>
      </c>
      <c r="H138" s="100">
        <v>0</v>
      </c>
      <c r="I138" s="2" t="str">
        <f>VLOOKUP(A138,Planilha1!A137:P607,16,FALSE)</f>
        <v>0002868-24.2025.4.06.8001</v>
      </c>
    </row>
    <row r="139" spans="1:9" ht="75.75" customHeight="1">
      <c r="A139" s="100" t="s">
        <v>459</v>
      </c>
      <c r="B139" s="100" t="s">
        <v>457</v>
      </c>
      <c r="C139" s="2" t="s">
        <v>460</v>
      </c>
      <c r="D139" s="2" t="s">
        <v>12</v>
      </c>
      <c r="E139" s="2" t="s">
        <v>80</v>
      </c>
      <c r="F139" s="2" t="s">
        <v>40</v>
      </c>
      <c r="G139" s="101">
        <v>1290</v>
      </c>
      <c r="H139" s="100">
        <v>0</v>
      </c>
      <c r="I139" s="2" t="str">
        <f>VLOOKUP(A139,Planilha1!A138:P608,16,FALSE)</f>
        <v>0003183-52.2025.4.06.8001</v>
      </c>
    </row>
    <row r="140" spans="1:9" ht="72.75" customHeight="1">
      <c r="A140" s="100" t="s">
        <v>461</v>
      </c>
      <c r="B140" s="100" t="s">
        <v>457</v>
      </c>
      <c r="C140" s="2" t="s">
        <v>462</v>
      </c>
      <c r="D140" s="2" t="s">
        <v>12</v>
      </c>
      <c r="E140" s="2" t="s">
        <v>180</v>
      </c>
      <c r="F140" s="2" t="s">
        <v>40</v>
      </c>
      <c r="G140" s="101">
        <v>1390</v>
      </c>
      <c r="H140" s="100">
        <v>0</v>
      </c>
      <c r="I140" s="2" t="str">
        <f>VLOOKUP(A140,Planilha1!A139:P609,16,FALSE)</f>
        <v>0003184-37.2025.4.06.8001</v>
      </c>
    </row>
    <row r="141" spans="1:9" ht="57.75">
      <c r="A141" s="100" t="s">
        <v>463</v>
      </c>
      <c r="B141" s="100" t="s">
        <v>457</v>
      </c>
      <c r="C141" s="2" t="s">
        <v>464</v>
      </c>
      <c r="D141" s="2" t="s">
        <v>12</v>
      </c>
      <c r="E141" s="2" t="s">
        <v>35</v>
      </c>
      <c r="F141" s="2" t="s">
        <v>36</v>
      </c>
      <c r="G141" s="101">
        <v>4400</v>
      </c>
      <c r="H141" s="100">
        <v>0</v>
      </c>
      <c r="I141" s="2" t="str">
        <f>VLOOKUP(A141,Planilha1!A140:P610,16,FALSE)</f>
        <v>0003180-97.2025.4.06.8001</v>
      </c>
    </row>
    <row r="142" spans="1:9" ht="131.25" customHeight="1">
      <c r="A142" s="100" t="s">
        <v>465</v>
      </c>
      <c r="B142" s="100" t="s">
        <v>457</v>
      </c>
      <c r="C142" s="2" t="s">
        <v>466</v>
      </c>
      <c r="D142" s="2" t="s">
        <v>249</v>
      </c>
      <c r="E142" s="2" t="s">
        <v>134</v>
      </c>
      <c r="F142" s="2" t="s">
        <v>135</v>
      </c>
      <c r="G142" s="101">
        <v>732</v>
      </c>
      <c r="H142" s="100">
        <v>0</v>
      </c>
      <c r="I142" s="2" t="str">
        <f>VLOOKUP(A142,Planilha1!A141:P611,16,FALSE)</f>
        <v>0002944-48.2025.4.06.8001</v>
      </c>
    </row>
    <row r="143" spans="1:9" ht="90" customHeight="1">
      <c r="A143" s="100" t="s">
        <v>467</v>
      </c>
      <c r="B143" s="100" t="s">
        <v>457</v>
      </c>
      <c r="C143" s="2" t="s">
        <v>468</v>
      </c>
      <c r="D143" s="2" t="s">
        <v>319</v>
      </c>
      <c r="E143" s="2" t="s">
        <v>19</v>
      </c>
      <c r="F143" s="2" t="s">
        <v>20</v>
      </c>
      <c r="G143" s="101">
        <v>350</v>
      </c>
      <c r="H143" s="100">
        <v>0</v>
      </c>
      <c r="I143" s="2" t="str">
        <f>VLOOKUP(A143,Planilha1!A142:P612,16,FALSE)</f>
        <v>0002948-85.2025.4.06.8001</v>
      </c>
    </row>
    <row r="144" spans="1:9" ht="93" customHeight="1">
      <c r="A144" s="100" t="s">
        <v>469</v>
      </c>
      <c r="B144" s="100" t="s">
        <v>457</v>
      </c>
      <c r="C144" s="2" t="s">
        <v>470</v>
      </c>
      <c r="D144" s="2">
        <v>50</v>
      </c>
      <c r="E144" s="2" t="s">
        <v>471</v>
      </c>
      <c r="F144" s="2" t="s">
        <v>297</v>
      </c>
      <c r="G144" s="101">
        <v>2700</v>
      </c>
      <c r="H144" s="100">
        <v>0</v>
      </c>
      <c r="I144" s="2" t="str">
        <f>VLOOKUP(A144,Planilha1!A143:P613,16,FALSE)</f>
        <v>0002871-76.2025.4.06.8001</v>
      </c>
    </row>
    <row r="145" spans="1:9" ht="136.5" customHeight="1">
      <c r="A145" s="100" t="s">
        <v>472</v>
      </c>
      <c r="B145" s="100" t="s">
        <v>473</v>
      </c>
      <c r="C145" s="2" t="s">
        <v>474</v>
      </c>
      <c r="D145" s="2" t="s">
        <v>12</v>
      </c>
      <c r="E145" s="2" t="s">
        <v>475</v>
      </c>
      <c r="F145" s="2" t="s">
        <v>476</v>
      </c>
      <c r="G145" s="101">
        <v>273000</v>
      </c>
      <c r="H145" s="100" t="s">
        <v>138</v>
      </c>
      <c r="I145" s="2" t="str">
        <f>VLOOKUP(A145,Planilha1!A144:P614,16,FALSE)</f>
        <v>0001463-43.2020.4.01.8008</v>
      </c>
    </row>
    <row r="146" spans="1:9" ht="87">
      <c r="A146" s="100" t="s">
        <v>477</v>
      </c>
      <c r="B146" s="100" t="s">
        <v>473</v>
      </c>
      <c r="C146" s="2" t="s">
        <v>478</v>
      </c>
      <c r="D146" s="2" t="s">
        <v>12</v>
      </c>
      <c r="E146" s="2" t="s">
        <v>479</v>
      </c>
      <c r="F146" s="2" t="s">
        <v>355</v>
      </c>
      <c r="G146" s="101">
        <v>1238416.8058800001</v>
      </c>
      <c r="H146" s="100" t="s">
        <v>138</v>
      </c>
      <c r="I146" s="2" t="str">
        <f>VLOOKUP(A146,Planilha1!A145:P615,16,FALSE)</f>
        <v>0002357-26.2025.4.06.8001</v>
      </c>
    </row>
    <row r="147" spans="1:9" ht="120.75" customHeight="1">
      <c r="A147" s="100" t="s">
        <v>480</v>
      </c>
      <c r="B147" s="100" t="s">
        <v>222</v>
      </c>
      <c r="C147" s="2" t="s">
        <v>474</v>
      </c>
      <c r="D147" s="2" t="s">
        <v>12</v>
      </c>
      <c r="E147" s="2" t="s">
        <v>475</v>
      </c>
      <c r="F147" s="2" t="s">
        <v>476</v>
      </c>
      <c r="G147" s="101">
        <v>55000</v>
      </c>
      <c r="H147" s="100" t="s">
        <v>138</v>
      </c>
      <c r="I147" s="2" t="str">
        <f>VLOOKUP(A147,Planilha1!A146:P616,16,FALSE)</f>
        <v>0002112-15.2025.4.06.8001</v>
      </c>
    </row>
    <row r="148" spans="1:9" ht="87">
      <c r="A148" s="100" t="s">
        <v>481</v>
      </c>
      <c r="B148" s="100" t="s">
        <v>163</v>
      </c>
      <c r="C148" s="2" t="s">
        <v>482</v>
      </c>
      <c r="D148" s="2" t="s">
        <v>12</v>
      </c>
      <c r="E148" s="2" t="s">
        <v>479</v>
      </c>
      <c r="F148" s="2" t="s">
        <v>355</v>
      </c>
      <c r="G148" s="101">
        <v>331616.30074800004</v>
      </c>
      <c r="H148" s="100" t="s">
        <v>138</v>
      </c>
      <c r="I148" s="2" t="str">
        <f>VLOOKUP(A148,Planilha1!A147:P617,16,FALSE)</f>
        <v>0016460-09.2023.4.06.8001</v>
      </c>
    </row>
    <row r="149" spans="1:9" ht="87">
      <c r="A149" s="100" t="s">
        <v>483</v>
      </c>
      <c r="B149" s="100" t="s">
        <v>200</v>
      </c>
      <c r="C149" s="2" t="s">
        <v>484</v>
      </c>
      <c r="D149" s="2" t="s">
        <v>12</v>
      </c>
      <c r="E149" s="2" t="s">
        <v>485</v>
      </c>
      <c r="F149" s="2" t="s">
        <v>486</v>
      </c>
      <c r="G149" s="101">
        <v>6000</v>
      </c>
      <c r="H149" s="100" t="s">
        <v>138</v>
      </c>
      <c r="I149" s="2" t="str">
        <f>VLOOKUP(A149,Planilha1!A148:P618,16,FALSE)</f>
        <v>0002327-59.2023.4.06.8001 e 0000614-52.2023.4.06.8000 e 0001206-59.2024.4.06.8001 e 0000545-46.2025.4.06.8001-pagamento</v>
      </c>
    </row>
    <row r="150" spans="1:9" ht="135" customHeight="1">
      <c r="A150" s="100" t="s">
        <v>487</v>
      </c>
      <c r="B150" s="100" t="s">
        <v>63</v>
      </c>
      <c r="C150" s="2" t="s">
        <v>488</v>
      </c>
      <c r="D150" s="2" t="s">
        <v>12</v>
      </c>
      <c r="E150" s="2" t="s">
        <v>489</v>
      </c>
      <c r="F150" s="2" t="s">
        <v>490</v>
      </c>
      <c r="G150" s="101">
        <v>15120</v>
      </c>
      <c r="H150" s="100" t="s">
        <v>138</v>
      </c>
      <c r="I150" s="2" t="str">
        <f>VLOOKUP(A150,Planilha1!A149:P619,16,FALSE)</f>
        <v>0003131-61.2022.4.06.8001</v>
      </c>
    </row>
    <row r="151" spans="1:9" ht="84.75" customHeight="1">
      <c r="A151" s="100" t="s">
        <v>491</v>
      </c>
      <c r="B151" s="100" t="s">
        <v>10</v>
      </c>
      <c r="C151" s="2" t="s">
        <v>492</v>
      </c>
      <c r="D151" s="2" t="s">
        <v>207</v>
      </c>
      <c r="E151" s="2" t="s">
        <v>19</v>
      </c>
      <c r="F151" s="2" t="s">
        <v>24</v>
      </c>
      <c r="G151" s="101">
        <v>2520</v>
      </c>
      <c r="H151" s="100">
        <v>0</v>
      </c>
      <c r="I151" s="2" t="str">
        <f>VLOOKUP(A151,Planilha1!A150:P620,16,FALSE)</f>
        <v>-</v>
      </c>
    </row>
    <row r="152" spans="1:9" ht="145.5" customHeight="1">
      <c r="A152" s="100" t="s">
        <v>493</v>
      </c>
      <c r="B152" s="100" t="s">
        <v>457</v>
      </c>
      <c r="C152" s="2" t="s">
        <v>494</v>
      </c>
      <c r="D152" s="2" t="s">
        <v>12</v>
      </c>
      <c r="E152" s="2" t="s">
        <v>495</v>
      </c>
      <c r="F152" s="2" t="s">
        <v>496</v>
      </c>
      <c r="G152" s="101">
        <v>449275.13820000004</v>
      </c>
      <c r="H152" s="100" t="s">
        <v>138</v>
      </c>
      <c r="I152" s="2" t="str">
        <f>VLOOKUP(A152,Planilha1!A151:P621,16,FALSE)</f>
        <v xml:space="preserve">0000049-17.2025.4.06.8001 / 0000728-20.2025.4.06.8000/  </v>
      </c>
    </row>
    <row r="153" spans="1:9" ht="92.25" customHeight="1">
      <c r="A153" s="100" t="s">
        <v>497</v>
      </c>
      <c r="B153" s="100" t="s">
        <v>315</v>
      </c>
      <c r="C153" s="2" t="s">
        <v>498</v>
      </c>
      <c r="D153" s="2">
        <v>1</v>
      </c>
      <c r="E153" s="2" t="s">
        <v>499</v>
      </c>
      <c r="F153" s="2" t="s">
        <v>500</v>
      </c>
      <c r="G153" s="101">
        <v>150</v>
      </c>
      <c r="H153" s="100" t="s">
        <v>236</v>
      </c>
      <c r="I153" s="2" t="str">
        <f>VLOOKUP(A153,Planilha1!A152:P622,16,FALSE)</f>
        <v>0003017-20.2025.4.06.8001</v>
      </c>
    </row>
    <row r="154" spans="1:9" ht="138.75" customHeight="1">
      <c r="A154" s="100" t="s">
        <v>501</v>
      </c>
      <c r="B154" s="100" t="s">
        <v>315</v>
      </c>
      <c r="C154" s="2" t="s">
        <v>502</v>
      </c>
      <c r="D154" s="2" t="s">
        <v>12</v>
      </c>
      <c r="E154" s="2" t="s">
        <v>495</v>
      </c>
      <c r="F154" s="2" t="s">
        <v>496</v>
      </c>
      <c r="G154" s="101">
        <v>628998.58665000007</v>
      </c>
      <c r="H154" s="100" t="s">
        <v>226</v>
      </c>
      <c r="I154" s="2" t="str">
        <f>VLOOKUP(A154,Planilha1!A153:P623,16,FALSE)</f>
        <v>0005079-67.2024.4.06.8001</v>
      </c>
    </row>
    <row r="155" spans="1:9" ht="127.5" customHeight="1">
      <c r="A155" s="100" t="s">
        <v>503</v>
      </c>
      <c r="B155" s="100" t="s">
        <v>457</v>
      </c>
      <c r="C155" s="2" t="s">
        <v>474</v>
      </c>
      <c r="D155" s="2" t="s">
        <v>12</v>
      </c>
      <c r="E155" s="2" t="s">
        <v>475</v>
      </c>
      <c r="F155" s="2" t="s">
        <v>476</v>
      </c>
      <c r="G155" s="101">
        <v>73000</v>
      </c>
      <c r="H155" s="100" t="s">
        <v>138</v>
      </c>
      <c r="I155" s="2" t="str">
        <f>VLOOKUP(A155,Planilha1!A154:P624,16,FALSE)</f>
        <v>0000120-17.2017.4.01.8000</v>
      </c>
    </row>
    <row r="156" spans="1:9" ht="118.5" customHeight="1">
      <c r="A156" s="100" t="s">
        <v>504</v>
      </c>
      <c r="B156" s="100" t="s">
        <v>315</v>
      </c>
      <c r="C156" s="2" t="s">
        <v>484</v>
      </c>
      <c r="D156" s="2" t="s">
        <v>12</v>
      </c>
      <c r="E156" s="2" t="s">
        <v>485</v>
      </c>
      <c r="F156" s="2" t="s">
        <v>486</v>
      </c>
      <c r="G156" s="101">
        <v>6000</v>
      </c>
      <c r="H156" s="100" t="s">
        <v>138</v>
      </c>
      <c r="I156" s="2" t="str">
        <f>VLOOKUP(A156,Planilha1!A155:P625,16,FALSE)</f>
        <v>Processo: 0000968-40.2024.4.06.8001                                        Processo de pagamento: 0000542-91.2025.4.06.8001</v>
      </c>
    </row>
    <row r="157" spans="1:9" ht="130.5" customHeight="1">
      <c r="A157" s="100" t="s">
        <v>505</v>
      </c>
      <c r="B157" s="100" t="s">
        <v>200</v>
      </c>
      <c r="C157" s="2" t="s">
        <v>474</v>
      </c>
      <c r="D157" s="2" t="s">
        <v>12</v>
      </c>
      <c r="E157" s="2" t="s">
        <v>475</v>
      </c>
      <c r="F157" s="2" t="s">
        <v>476</v>
      </c>
      <c r="G157" s="101">
        <v>58000</v>
      </c>
      <c r="H157" s="100" t="s">
        <v>138</v>
      </c>
      <c r="I157" s="2" t="str">
        <f>VLOOKUP(A157,Planilha1!A156:P626,16,FALSE)</f>
        <v>0002980-90.2025.4.06.8001</v>
      </c>
    </row>
    <row r="158" spans="1:9" ht="87">
      <c r="A158" s="100" t="s">
        <v>506</v>
      </c>
      <c r="B158" s="100" t="s">
        <v>507</v>
      </c>
      <c r="C158" s="2" t="s">
        <v>508</v>
      </c>
      <c r="D158" s="2">
        <v>1</v>
      </c>
      <c r="E158" s="2" t="s">
        <v>479</v>
      </c>
      <c r="F158" s="2" t="s">
        <v>509</v>
      </c>
      <c r="G158" s="101">
        <v>329944.28878800001</v>
      </c>
      <c r="H158" s="100" t="s">
        <v>236</v>
      </c>
      <c r="I158" s="2" t="str">
        <f>VLOOKUP(A158,Planilha1!A157:P627,16,FALSE)</f>
        <v>0003120-27.2025.4.06.8001</v>
      </c>
    </row>
    <row r="159" spans="1:9" ht="99.75" customHeight="1">
      <c r="A159" s="100" t="s">
        <v>510</v>
      </c>
      <c r="B159" s="100" t="s">
        <v>507</v>
      </c>
      <c r="C159" s="2" t="s">
        <v>511</v>
      </c>
      <c r="D159" s="2" t="s">
        <v>12</v>
      </c>
      <c r="E159" s="2" t="s">
        <v>512</v>
      </c>
      <c r="F159" s="2" t="s">
        <v>412</v>
      </c>
      <c r="G159" s="101">
        <v>6910.2179999999998</v>
      </c>
      <c r="H159" s="100" t="s">
        <v>138</v>
      </c>
      <c r="I159" s="2" t="str">
        <f>VLOOKUP(A159,Planilha1!A158:P628,16,FALSE)</f>
        <v>0003140-18.2025.4.06.8001</v>
      </c>
    </row>
    <row r="160" spans="1:9" ht="75" customHeight="1">
      <c r="A160" s="100" t="s">
        <v>513</v>
      </c>
      <c r="B160" s="100" t="s">
        <v>86</v>
      </c>
      <c r="C160" s="2" t="s">
        <v>514</v>
      </c>
      <c r="D160" s="2" t="s">
        <v>12</v>
      </c>
      <c r="E160" s="2" t="s">
        <v>499</v>
      </c>
      <c r="F160" s="2" t="s">
        <v>515</v>
      </c>
      <c r="G160" s="101">
        <v>400</v>
      </c>
      <c r="H160" s="100" t="s">
        <v>138</v>
      </c>
      <c r="I160" s="2" t="str">
        <f>VLOOKUP(A160,Planilha1!A159:P629,16,FALSE)</f>
        <v>00015336720254068001</v>
      </c>
    </row>
    <row r="161" spans="1:9" ht="87">
      <c r="A161" s="100" t="s">
        <v>516</v>
      </c>
      <c r="B161" s="100" t="s">
        <v>452</v>
      </c>
      <c r="C161" s="2" t="s">
        <v>484</v>
      </c>
      <c r="D161" s="2" t="s">
        <v>12</v>
      </c>
      <c r="E161" s="2" t="s">
        <v>485</v>
      </c>
      <c r="F161" s="2" t="s">
        <v>486</v>
      </c>
      <c r="G161" s="101">
        <v>1000</v>
      </c>
      <c r="H161" s="100" t="s">
        <v>138</v>
      </c>
      <c r="I161" s="2" t="str">
        <f>VLOOKUP(A161,Planilha1!A160:P630,16,FALSE)</f>
        <v>0002470-77.2025.4.06.8001</v>
      </c>
    </row>
    <row r="162" spans="1:9" ht="101.25">
      <c r="A162" s="100" t="s">
        <v>517</v>
      </c>
      <c r="B162" s="100" t="s">
        <v>10</v>
      </c>
      <c r="C162" s="2" t="s">
        <v>518</v>
      </c>
      <c r="D162" s="2" t="s">
        <v>519</v>
      </c>
      <c r="E162" s="2" t="s">
        <v>520</v>
      </c>
      <c r="F162" s="2" t="s">
        <v>256</v>
      </c>
      <c r="G162" s="101">
        <v>0</v>
      </c>
      <c r="H162" s="100">
        <v>0</v>
      </c>
      <c r="I162" s="2" t="str">
        <f>VLOOKUP(A162,Planilha1!A161:P631,16,FALSE)</f>
        <v>0001200-18.2025.4.06.8001</v>
      </c>
    </row>
    <row r="163" spans="1:9" ht="87">
      <c r="A163" s="100" t="s">
        <v>521</v>
      </c>
      <c r="B163" s="100" t="s">
        <v>86</v>
      </c>
      <c r="C163" s="2" t="s">
        <v>522</v>
      </c>
      <c r="D163" s="2" t="s">
        <v>12</v>
      </c>
      <c r="E163" s="2" t="s">
        <v>512</v>
      </c>
      <c r="F163" s="2" t="s">
        <v>412</v>
      </c>
      <c r="G163" s="101">
        <v>6360.23</v>
      </c>
      <c r="H163" s="100" t="s">
        <v>18</v>
      </c>
      <c r="I163" s="2" t="str">
        <f>VLOOKUP(A163,Planilha1!A162:P632,16,FALSE)</f>
        <v>0003766-37.2025.4.06.8001</v>
      </c>
    </row>
    <row r="164" spans="1:9" ht="83.25" customHeight="1">
      <c r="A164" s="100" t="s">
        <v>523</v>
      </c>
      <c r="B164" s="100" t="s">
        <v>452</v>
      </c>
      <c r="C164" s="2" t="s">
        <v>498</v>
      </c>
      <c r="D164" s="2" t="s">
        <v>12</v>
      </c>
      <c r="E164" s="2" t="s">
        <v>499</v>
      </c>
      <c r="F164" s="2" t="s">
        <v>500</v>
      </c>
      <c r="G164" s="101">
        <v>130</v>
      </c>
      <c r="H164" s="100" t="s">
        <v>138</v>
      </c>
      <c r="I164" s="2" t="str">
        <f>VLOOKUP(A164,Planilha1!A163:P633,16,FALSE)</f>
        <v>0001835-96.2025.4.06.8001</v>
      </c>
    </row>
    <row r="165" spans="1:9" ht="129" customHeight="1">
      <c r="A165" s="100" t="s">
        <v>524</v>
      </c>
      <c r="B165" s="100" t="s">
        <v>452</v>
      </c>
      <c r="C165" s="2" t="s">
        <v>474</v>
      </c>
      <c r="D165" s="2" t="s">
        <v>12</v>
      </c>
      <c r="E165" s="2" t="s">
        <v>475</v>
      </c>
      <c r="F165" s="2" t="s">
        <v>476</v>
      </c>
      <c r="G165" s="101">
        <v>62000</v>
      </c>
      <c r="H165" s="100" t="s">
        <v>138</v>
      </c>
      <c r="I165" s="2" t="str">
        <f>VLOOKUP(A165,Planilha1!A164:P634,16,FALSE)</f>
        <v>0002917-65.2025.4.06.8001</v>
      </c>
    </row>
    <row r="166" spans="1:9" ht="128.25" customHeight="1">
      <c r="A166" s="100" t="s">
        <v>525</v>
      </c>
      <c r="B166" s="100" t="s">
        <v>68</v>
      </c>
      <c r="C166" s="2" t="s">
        <v>526</v>
      </c>
      <c r="D166" s="2" t="s">
        <v>12</v>
      </c>
      <c r="E166" s="2" t="s">
        <v>527</v>
      </c>
      <c r="F166" s="2" t="s">
        <v>496</v>
      </c>
      <c r="G166" s="101">
        <v>495574.76745000004</v>
      </c>
      <c r="H166" s="100" t="s">
        <v>138</v>
      </c>
      <c r="I166" s="2" t="str">
        <f>VLOOKUP(A166,Planilha1!A165:P635,16,FALSE)</f>
        <v>0000120-17.2017.4.01.8008</v>
      </c>
    </row>
    <row r="167" spans="1:9" ht="139.5" customHeight="1">
      <c r="A167" s="100" t="s">
        <v>528</v>
      </c>
      <c r="B167" s="100" t="s">
        <v>452</v>
      </c>
      <c r="C167" s="2" t="s">
        <v>529</v>
      </c>
      <c r="D167" s="2" t="s">
        <v>12</v>
      </c>
      <c r="E167" s="2" t="s">
        <v>489</v>
      </c>
      <c r="F167" s="2" t="s">
        <v>490</v>
      </c>
      <c r="G167" s="101">
        <v>15826.104000000001</v>
      </c>
      <c r="H167" s="100" t="s">
        <v>138</v>
      </c>
      <c r="I167" s="2" t="str">
        <f>VLOOKUP(A167,Planilha1!A166:P636,16,FALSE)</f>
        <v>0002625-80.2025.4.06.8001</v>
      </c>
    </row>
    <row r="168" spans="1:9" ht="87">
      <c r="A168" s="100" t="s">
        <v>530</v>
      </c>
      <c r="B168" s="100" t="s">
        <v>531</v>
      </c>
      <c r="C168" s="2" t="s">
        <v>532</v>
      </c>
      <c r="D168" s="2" t="s">
        <v>12</v>
      </c>
      <c r="E168" s="2" t="s">
        <v>479</v>
      </c>
      <c r="F168" s="2" t="s">
        <v>355</v>
      </c>
      <c r="G168" s="101">
        <v>235555.84764000005</v>
      </c>
      <c r="H168" s="100" t="s">
        <v>138</v>
      </c>
      <c r="I168" s="2" t="str">
        <f>VLOOKUP(A168,Planilha1!A167:P637,16,FALSE)</f>
        <v>00030198720254068001</v>
      </c>
    </row>
    <row r="169" spans="1:9" ht="57.75">
      <c r="A169" s="100" t="s">
        <v>533</v>
      </c>
      <c r="B169" s="100" t="s">
        <v>63</v>
      </c>
      <c r="C169" s="2" t="s">
        <v>498</v>
      </c>
      <c r="D169" s="2" t="s">
        <v>12</v>
      </c>
      <c r="E169" s="2" t="s">
        <v>499</v>
      </c>
      <c r="F169" s="2" t="s">
        <v>500</v>
      </c>
      <c r="G169" s="101">
        <v>200</v>
      </c>
      <c r="H169" s="100" t="s">
        <v>138</v>
      </c>
      <c r="I169" s="2" t="str">
        <f>VLOOKUP(A169,Planilha1!A168:P638,16,FALSE)</f>
        <v xml:space="preserve">	0001433-15.2025.4.06.8001</v>
      </c>
    </row>
    <row r="170" spans="1:9" ht="129.75" customHeight="1">
      <c r="A170" s="100" t="s">
        <v>534</v>
      </c>
      <c r="B170" s="100" t="s">
        <v>315</v>
      </c>
      <c r="C170" s="2" t="s">
        <v>474</v>
      </c>
      <c r="D170" s="2">
        <v>1</v>
      </c>
      <c r="E170" s="2" t="s">
        <v>475</v>
      </c>
      <c r="F170" s="2" t="s">
        <v>476</v>
      </c>
      <c r="G170" s="101">
        <v>1300</v>
      </c>
      <c r="H170" s="100" t="s">
        <v>138</v>
      </c>
      <c r="I170" s="2" t="str">
        <f>VLOOKUP(A170,Planilha1!A169:P639,16,FALSE)</f>
        <v>0001791-77.2025.4.06.8001</v>
      </c>
    </row>
    <row r="171" spans="1:9" ht="132.75" customHeight="1">
      <c r="A171" s="100" t="s">
        <v>535</v>
      </c>
      <c r="B171" s="100" t="s">
        <v>68</v>
      </c>
      <c r="C171" s="2" t="s">
        <v>474</v>
      </c>
      <c r="D171" s="2" t="s">
        <v>12</v>
      </c>
      <c r="E171" s="2" t="s">
        <v>475</v>
      </c>
      <c r="F171" s="2" t="s">
        <v>476</v>
      </c>
      <c r="G171" s="101">
        <v>85000</v>
      </c>
      <c r="H171" s="100" t="s">
        <v>536</v>
      </c>
      <c r="I171" s="2" t="str">
        <f>VLOOKUP(A171,Planilha1!A170:P640,16,FALSE)</f>
        <v>0002900-29.2025.4.06.8001</v>
      </c>
    </row>
    <row r="172" spans="1:9" ht="136.5" customHeight="1">
      <c r="A172" s="100" t="s">
        <v>537</v>
      </c>
      <c r="B172" s="100" t="s">
        <v>538</v>
      </c>
      <c r="C172" s="2" t="s">
        <v>539</v>
      </c>
      <c r="D172" s="2" t="s">
        <v>12</v>
      </c>
      <c r="E172" s="2" t="s">
        <v>540</v>
      </c>
      <c r="F172" s="2" t="s">
        <v>36</v>
      </c>
      <c r="G172" s="101">
        <v>0</v>
      </c>
      <c r="H172" s="100" t="s">
        <v>138</v>
      </c>
      <c r="I172" s="2" t="str">
        <f>VLOOKUP(A172,Planilha1!A171:P641,16,FALSE)</f>
        <v>0002985-15.2025.4.06.8001</v>
      </c>
    </row>
    <row r="173" spans="1:9" ht="57.75">
      <c r="A173" s="100" t="s">
        <v>541</v>
      </c>
      <c r="B173" s="100" t="s">
        <v>538</v>
      </c>
      <c r="C173" s="2" t="s">
        <v>542</v>
      </c>
      <c r="D173" s="2" t="s">
        <v>12</v>
      </c>
      <c r="E173" s="2" t="s">
        <v>19</v>
      </c>
      <c r="F173" s="2" t="s">
        <v>20</v>
      </c>
      <c r="G173" s="101">
        <v>369.36</v>
      </c>
      <c r="H173" s="100">
        <v>0</v>
      </c>
      <c r="I173" s="2" t="str">
        <f>VLOOKUP(A173,Planilha1!A172:P642,16,FALSE)</f>
        <v>0002124-29.2025.4.06.8001</v>
      </c>
    </row>
    <row r="174" spans="1:9" ht="87">
      <c r="A174" s="100" t="s">
        <v>543</v>
      </c>
      <c r="B174" s="100" t="s">
        <v>301</v>
      </c>
      <c r="C174" s="2" t="s">
        <v>544</v>
      </c>
      <c r="D174" s="2" t="s">
        <v>12</v>
      </c>
      <c r="E174" s="2" t="s">
        <v>479</v>
      </c>
      <c r="F174" s="2" t="s">
        <v>355</v>
      </c>
      <c r="G174" s="101">
        <v>1635147.0501240003</v>
      </c>
      <c r="H174" s="100" t="s">
        <v>138</v>
      </c>
      <c r="I174" s="2" t="str">
        <f>VLOOKUP(A174,Planilha1!A173:P643,16,FALSE)</f>
        <v>0002329-58.2025.4.06.8001</v>
      </c>
    </row>
    <row r="175" spans="1:9" ht="126" customHeight="1">
      <c r="A175" s="100" t="s">
        <v>545</v>
      </c>
      <c r="B175" s="100" t="s">
        <v>452</v>
      </c>
      <c r="C175" s="2" t="s">
        <v>546</v>
      </c>
      <c r="D175" s="2" t="s">
        <v>12</v>
      </c>
      <c r="E175" s="2" t="s">
        <v>512</v>
      </c>
      <c r="F175" s="2" t="s">
        <v>412</v>
      </c>
      <c r="G175" s="101">
        <v>5292</v>
      </c>
      <c r="H175" s="100" t="s">
        <v>138</v>
      </c>
      <c r="I175" s="2" t="str">
        <f>VLOOKUP(A175,Planilha1!A174:P644,16,FALSE)</f>
        <v>0003239-85.2025.4.06.8001</v>
      </c>
    </row>
    <row r="176" spans="1:9" ht="101.25">
      <c r="A176" s="100" t="s">
        <v>547</v>
      </c>
      <c r="B176" s="100" t="s">
        <v>29</v>
      </c>
      <c r="C176" s="2" t="s">
        <v>548</v>
      </c>
      <c r="D176" s="2" t="s">
        <v>12</v>
      </c>
      <c r="E176" s="2" t="s">
        <v>549</v>
      </c>
      <c r="F176" s="2" t="s">
        <v>355</v>
      </c>
      <c r="G176" s="101">
        <v>238287.94540800006</v>
      </c>
      <c r="H176" s="100" t="s">
        <v>138</v>
      </c>
      <c r="I176" s="2" t="str">
        <f>VLOOKUP(A176,Planilha1!A175:P645,16,FALSE)</f>
        <v>0000420-81.2025.4.06.8000</v>
      </c>
    </row>
    <row r="177" spans="1:9" ht="87">
      <c r="A177" s="100" t="s">
        <v>550</v>
      </c>
      <c r="B177" s="100" t="s">
        <v>230</v>
      </c>
      <c r="C177" s="2" t="s">
        <v>551</v>
      </c>
      <c r="D177" s="2">
        <v>1</v>
      </c>
      <c r="E177" s="2" t="s">
        <v>479</v>
      </c>
      <c r="F177" s="2" t="s">
        <v>355</v>
      </c>
      <c r="G177" s="101">
        <v>348677.55475200003</v>
      </c>
      <c r="H177" s="100" t="s">
        <v>138</v>
      </c>
      <c r="I177" s="2" t="str">
        <f>VLOOKUP(A177,Planilha1!A176:P646,16,FALSE)</f>
        <v xml:space="preserve">0002478-54.2025.4.06.8001 </v>
      </c>
    </row>
    <row r="178" spans="1:9" ht="116.25" customHeight="1">
      <c r="A178" s="100" t="s">
        <v>552</v>
      </c>
      <c r="B178" s="100" t="s">
        <v>538</v>
      </c>
      <c r="C178" s="2" t="s">
        <v>484</v>
      </c>
      <c r="D178" s="2" t="s">
        <v>12</v>
      </c>
      <c r="E178" s="2" t="s">
        <v>485</v>
      </c>
      <c r="F178" s="2" t="s">
        <v>486</v>
      </c>
      <c r="G178" s="101">
        <v>5500</v>
      </c>
      <c r="H178" s="100" t="s">
        <v>138</v>
      </c>
      <c r="I178" s="2" t="str">
        <f>VLOOKUP(A178,Planilha1!A177:P647,16,FALSE)</f>
        <v>0002949-70.2025.4.06.8001</v>
      </c>
    </row>
    <row r="179" spans="1:9" ht="123.75" customHeight="1">
      <c r="A179" s="100" t="s">
        <v>553</v>
      </c>
      <c r="B179" s="100" t="s">
        <v>473</v>
      </c>
      <c r="C179" s="2" t="s">
        <v>554</v>
      </c>
      <c r="D179" s="2" t="s">
        <v>12</v>
      </c>
      <c r="E179" s="2" t="s">
        <v>489</v>
      </c>
      <c r="F179" s="2" t="s">
        <v>490</v>
      </c>
      <c r="G179" s="101">
        <v>20223</v>
      </c>
      <c r="H179" s="100" t="s">
        <v>138</v>
      </c>
      <c r="I179" s="2" t="str">
        <f>VLOOKUP(A179,Planilha1!A178:P648,16,FALSE)</f>
        <v>0000258-86.2025.4.06.8000 e 0000545-46.2025.4.06.8001/0001430-94.2024.4.06.8001-pagamento</v>
      </c>
    </row>
    <row r="180" spans="1:9" ht="87">
      <c r="A180" s="100" t="s">
        <v>555</v>
      </c>
      <c r="B180" s="100" t="s">
        <v>315</v>
      </c>
      <c r="C180" s="2" t="s">
        <v>556</v>
      </c>
      <c r="D180" s="2" t="s">
        <v>12</v>
      </c>
      <c r="E180" s="2" t="s">
        <v>479</v>
      </c>
      <c r="F180" s="2" t="s">
        <v>355</v>
      </c>
      <c r="G180" s="101">
        <v>279983.82952800003</v>
      </c>
      <c r="H180" s="100" t="s">
        <v>236</v>
      </c>
      <c r="I180" s="2" t="str">
        <f>VLOOKUP(A180,Planilha1!A179:P649,16,FALSE)</f>
        <v>Processo: 0000071-15.20244.06.8000
Processo de Pagamento 2025: 0000505-64.2025.4.06.8001</v>
      </c>
    </row>
    <row r="181" spans="1:9" ht="156.75" customHeight="1">
      <c r="A181" s="100" t="s">
        <v>557</v>
      </c>
      <c r="B181" s="100" t="s">
        <v>452</v>
      </c>
      <c r="C181" s="2" t="s">
        <v>558</v>
      </c>
      <c r="D181" s="2" t="s">
        <v>12</v>
      </c>
      <c r="E181" s="2" t="s">
        <v>495</v>
      </c>
      <c r="F181" s="2" t="s">
        <v>496</v>
      </c>
      <c r="G181" s="101">
        <v>448623.75600000005</v>
      </c>
      <c r="H181" s="100" t="s">
        <v>138</v>
      </c>
      <c r="I181" s="2" t="str">
        <f>VLOOKUP(A181,Planilha1!A180:P650,16,FALSE)</f>
        <v>0000915-25.2025.4.06.8001</v>
      </c>
    </row>
    <row r="182" spans="1:9" ht="125.25" customHeight="1">
      <c r="A182" s="100" t="s">
        <v>559</v>
      </c>
      <c r="B182" s="100" t="s">
        <v>538</v>
      </c>
      <c r="C182" s="2" t="s">
        <v>474</v>
      </c>
      <c r="D182" s="2" t="s">
        <v>12</v>
      </c>
      <c r="E182" s="2" t="s">
        <v>475</v>
      </c>
      <c r="F182" s="2" t="s">
        <v>476</v>
      </c>
      <c r="G182" s="101">
        <v>76000</v>
      </c>
      <c r="H182" s="100" t="s">
        <v>138</v>
      </c>
      <c r="I182" s="2" t="str">
        <f>VLOOKUP(A182,Planilha1!A181:P651,16,FALSE)</f>
        <v>0003137-63.2025.4.06.8001</v>
      </c>
    </row>
    <row r="183" spans="1:9" ht="88.5" customHeight="1">
      <c r="A183" s="100" t="s">
        <v>560</v>
      </c>
      <c r="B183" s="100" t="s">
        <v>507</v>
      </c>
      <c r="C183" s="2" t="s">
        <v>498</v>
      </c>
      <c r="D183" s="2" t="s">
        <v>12</v>
      </c>
      <c r="E183" s="2" t="s">
        <v>499</v>
      </c>
      <c r="F183" s="2" t="s">
        <v>500</v>
      </c>
      <c r="G183" s="101">
        <v>34</v>
      </c>
      <c r="H183" s="100" t="s">
        <v>138</v>
      </c>
      <c r="I183" s="2" t="str">
        <f>VLOOKUP(A183,Planilha1!A182:P652,16,FALSE)</f>
        <v>0002869-09.2025.4.06.8001</v>
      </c>
    </row>
    <row r="184" spans="1:9" ht="114.75" customHeight="1">
      <c r="A184" s="100" t="s">
        <v>561</v>
      </c>
      <c r="B184" s="100" t="s">
        <v>29</v>
      </c>
      <c r="C184" s="2" t="s">
        <v>484</v>
      </c>
      <c r="D184" s="2" t="s">
        <v>12</v>
      </c>
      <c r="E184" s="2" t="s">
        <v>485</v>
      </c>
      <c r="F184" s="2" t="s">
        <v>486</v>
      </c>
      <c r="G184" s="101">
        <v>8000</v>
      </c>
      <c r="H184" s="100" t="s">
        <v>138</v>
      </c>
      <c r="I184" s="2" t="str">
        <f>VLOOKUP(A184,Planilha1!A183:P653,16,FALSE)</f>
        <v>0005131-51.2022.4.01.8008</v>
      </c>
    </row>
    <row r="185" spans="1:9" ht="129.75" customHeight="1">
      <c r="A185" s="100" t="s">
        <v>562</v>
      </c>
      <c r="B185" s="100" t="s">
        <v>452</v>
      </c>
      <c r="C185" s="2" t="s">
        <v>563</v>
      </c>
      <c r="D185" s="2" t="s">
        <v>12</v>
      </c>
      <c r="E185" s="2" t="s">
        <v>540</v>
      </c>
      <c r="F185" s="2" t="s">
        <v>36</v>
      </c>
      <c r="G185" s="101">
        <v>23940</v>
      </c>
      <c r="H185" s="100" t="s">
        <v>138</v>
      </c>
      <c r="I185" s="2" t="str">
        <f>VLOOKUP(A185,Planilha1!A184:P654,16,FALSE)</f>
        <v>0005774-89.2022.4.06.8001</v>
      </c>
    </row>
    <row r="186" spans="1:9" ht="125.25" customHeight="1">
      <c r="A186" s="100" t="s">
        <v>564</v>
      </c>
      <c r="B186" s="100" t="s">
        <v>301</v>
      </c>
      <c r="C186" s="2" t="s">
        <v>565</v>
      </c>
      <c r="D186" s="2" t="s">
        <v>12</v>
      </c>
      <c r="E186" s="2" t="s">
        <v>566</v>
      </c>
      <c r="F186" s="2" t="s">
        <v>567</v>
      </c>
      <c r="G186" s="101">
        <v>0</v>
      </c>
      <c r="H186" s="100" t="s">
        <v>138</v>
      </c>
      <c r="I186" s="2" t="str">
        <f>VLOOKUP(A186,Planilha1!A185:P655,16,FALSE)</f>
        <v>00015345220254068001</v>
      </c>
    </row>
    <row r="187" spans="1:9" ht="125.25" customHeight="1">
      <c r="A187" s="100" t="s">
        <v>568</v>
      </c>
      <c r="B187" s="100" t="s">
        <v>29</v>
      </c>
      <c r="C187" s="2" t="s">
        <v>474</v>
      </c>
      <c r="D187" s="2" t="s">
        <v>12</v>
      </c>
      <c r="E187" s="2" t="s">
        <v>475</v>
      </c>
      <c r="F187" s="2" t="s">
        <v>476</v>
      </c>
      <c r="G187" s="101">
        <v>79000</v>
      </c>
      <c r="H187" s="100" t="s">
        <v>138</v>
      </c>
      <c r="I187" s="2" t="str">
        <f>VLOOKUP(A187,Planilha1!A186:P656,16,FALSE)</f>
        <v>0002887-30.2025.4.06.8001</v>
      </c>
    </row>
    <row r="188" spans="1:9" ht="143.25" customHeight="1">
      <c r="A188" s="100" t="s">
        <v>569</v>
      </c>
      <c r="B188" s="100" t="s">
        <v>301</v>
      </c>
      <c r="C188" s="2" t="s">
        <v>570</v>
      </c>
      <c r="D188" s="2" t="s">
        <v>12</v>
      </c>
      <c r="E188" s="2" t="s">
        <v>571</v>
      </c>
      <c r="F188" s="2" t="s">
        <v>572</v>
      </c>
      <c r="G188" s="101">
        <v>31322.653425</v>
      </c>
      <c r="H188" s="100" t="s">
        <v>138</v>
      </c>
      <c r="I188" s="2" t="str">
        <f>VLOOKUP(A188,Planilha1!A187:P657,16,FALSE)</f>
        <v>0002111-30.2025.4.06.8001</v>
      </c>
    </row>
    <row r="189" spans="1:9" ht="123" customHeight="1">
      <c r="A189" s="100" t="s">
        <v>573</v>
      </c>
      <c r="B189" s="100" t="s">
        <v>301</v>
      </c>
      <c r="C189" s="2" t="s">
        <v>574</v>
      </c>
      <c r="D189" s="2" t="s">
        <v>12</v>
      </c>
      <c r="E189" s="2" t="s">
        <v>540</v>
      </c>
      <c r="F189" s="2" t="s">
        <v>36</v>
      </c>
      <c r="G189" s="101">
        <v>169190.60340000002</v>
      </c>
      <c r="H189" s="100" t="s">
        <v>138</v>
      </c>
      <c r="I189" s="2" t="str">
        <f>VLOOKUP(A189,Planilha1!A188:P658,16,FALSE)</f>
        <v>0000087-29.2025.4.06.8001</v>
      </c>
    </row>
    <row r="190" spans="1:9" ht="140.25" customHeight="1">
      <c r="A190" s="100" t="s">
        <v>575</v>
      </c>
      <c r="B190" s="100" t="s">
        <v>301</v>
      </c>
      <c r="C190" s="2" t="s">
        <v>576</v>
      </c>
      <c r="D190" s="2" t="s">
        <v>12</v>
      </c>
      <c r="E190" s="2" t="s">
        <v>489</v>
      </c>
      <c r="F190" s="2" t="s">
        <v>490</v>
      </c>
      <c r="G190" s="101">
        <v>27866.773000000001</v>
      </c>
      <c r="H190" s="100" t="s">
        <v>138</v>
      </c>
      <c r="I190" s="2" t="str">
        <f>VLOOKUP(A190,Planilha1!A189:P659,16,FALSE)</f>
        <v>0000078-67.2025.4.06.8001</v>
      </c>
    </row>
    <row r="191" spans="1:9" ht="87" customHeight="1">
      <c r="A191" s="100" t="s">
        <v>577</v>
      </c>
      <c r="B191" s="100" t="s">
        <v>10</v>
      </c>
      <c r="C191" s="2" t="s">
        <v>578</v>
      </c>
      <c r="D191" s="2">
        <v>3</v>
      </c>
      <c r="E191" s="2" t="s">
        <v>579</v>
      </c>
      <c r="F191" s="2" t="s">
        <v>256</v>
      </c>
      <c r="G191" s="101">
        <v>5000</v>
      </c>
      <c r="H191" s="100">
        <v>0</v>
      </c>
      <c r="I191" s="2" t="str">
        <f>VLOOKUP(A191,Planilha1!A190:P660,16,FALSE)</f>
        <v xml:space="preserve">0013826-40.2023.4.06.8001 </v>
      </c>
    </row>
    <row r="192" spans="1:9" ht="136.5" customHeight="1">
      <c r="A192" s="100" t="s">
        <v>580</v>
      </c>
      <c r="B192" s="100" t="s">
        <v>78</v>
      </c>
      <c r="C192" s="2" t="s">
        <v>474</v>
      </c>
      <c r="D192" s="2" t="s">
        <v>12</v>
      </c>
      <c r="E192" s="2" t="s">
        <v>475</v>
      </c>
      <c r="F192" s="2" t="s">
        <v>476</v>
      </c>
      <c r="G192" s="101">
        <v>85000</v>
      </c>
      <c r="H192" s="100" t="s">
        <v>536</v>
      </c>
      <c r="I192" s="2" t="str">
        <f>VLOOKUP(A192,Planilha1!A191:P661,16,FALSE)</f>
        <v>0008721-19.2022.4.06.8001</v>
      </c>
    </row>
    <row r="193" spans="1:9" ht="129.75" customHeight="1">
      <c r="A193" s="100" t="s">
        <v>581</v>
      </c>
      <c r="B193" s="100" t="s">
        <v>363</v>
      </c>
      <c r="C193" s="2" t="s">
        <v>474</v>
      </c>
      <c r="D193" s="2" t="s">
        <v>12</v>
      </c>
      <c r="E193" s="2" t="s">
        <v>475</v>
      </c>
      <c r="F193" s="2" t="s">
        <v>476</v>
      </c>
      <c r="G193" s="101">
        <v>132000</v>
      </c>
      <c r="H193" s="100" t="s">
        <v>138</v>
      </c>
      <c r="I193" s="2" t="str">
        <f>VLOOKUP(A193,Planilha1!A192:P662,16,FALSE)</f>
        <v>0002965-24.2025.4.06.8001</v>
      </c>
    </row>
    <row r="194" spans="1:9" ht="108.75" customHeight="1">
      <c r="A194" s="100" t="s">
        <v>582</v>
      </c>
      <c r="B194" s="100" t="s">
        <v>78</v>
      </c>
      <c r="C194" s="2" t="s">
        <v>484</v>
      </c>
      <c r="D194" s="2" t="s">
        <v>12</v>
      </c>
      <c r="E194" s="2" t="s">
        <v>485</v>
      </c>
      <c r="F194" s="2" t="s">
        <v>486</v>
      </c>
      <c r="G194" s="101">
        <v>7800</v>
      </c>
      <c r="H194" s="100" t="s">
        <v>138</v>
      </c>
      <c r="I194" s="2" t="str">
        <f>VLOOKUP(A194,Planilha1!A193:P663,16,FALSE)</f>
        <v>0002848-33.2025.4.06.8001</v>
      </c>
    </row>
    <row r="195" spans="1:9" ht="87" customHeight="1">
      <c r="A195" s="100" t="s">
        <v>583</v>
      </c>
      <c r="B195" s="100" t="s">
        <v>29</v>
      </c>
      <c r="C195" s="2" t="s">
        <v>498</v>
      </c>
      <c r="D195" s="2" t="s">
        <v>12</v>
      </c>
      <c r="E195" s="2" t="s">
        <v>499</v>
      </c>
      <c r="F195" s="2" t="s">
        <v>500</v>
      </c>
      <c r="G195" s="101">
        <v>60</v>
      </c>
      <c r="H195" s="100" t="s">
        <v>138</v>
      </c>
      <c r="I195" s="2" t="str">
        <f>VLOOKUP(A195,Planilha1!A194:P664,16,FALSE)</f>
        <v>0002131-21.2025.4.06.8001</v>
      </c>
    </row>
    <row r="196" spans="1:9" ht="87">
      <c r="A196" s="100" t="s">
        <v>584</v>
      </c>
      <c r="B196" s="100" t="s">
        <v>78</v>
      </c>
      <c r="C196" s="2" t="s">
        <v>585</v>
      </c>
      <c r="D196" s="2" t="s">
        <v>12</v>
      </c>
      <c r="E196" s="2" t="s">
        <v>479</v>
      </c>
      <c r="F196" s="2" t="s">
        <v>355</v>
      </c>
      <c r="G196" s="101">
        <v>183540.06390000001</v>
      </c>
      <c r="H196" s="100" t="s">
        <v>138</v>
      </c>
      <c r="I196" s="2" t="str">
        <f>VLOOKUP(A196,Planilha1!A195:P665,16,FALSE)</f>
        <v>0003261-46.2025.4.06.8001</v>
      </c>
    </row>
    <row r="197" spans="1:9" ht="129.75" customHeight="1">
      <c r="A197" s="100" t="s">
        <v>586</v>
      </c>
      <c r="B197" s="100" t="s">
        <v>29</v>
      </c>
      <c r="C197" s="2" t="s">
        <v>587</v>
      </c>
      <c r="D197" s="2" t="s">
        <v>12</v>
      </c>
      <c r="E197" s="2" t="s">
        <v>495</v>
      </c>
      <c r="F197" s="2" t="s">
        <v>496</v>
      </c>
      <c r="G197" s="101">
        <v>330153.516</v>
      </c>
      <c r="H197" s="100" t="s">
        <v>236</v>
      </c>
      <c r="I197" s="2" t="str">
        <f>VLOOKUP(A197,Planilha1!A196:P666,16,FALSE)</f>
        <v>0003188-74.2025.4.06.8001</v>
      </c>
    </row>
    <row r="198" spans="1:9" ht="87">
      <c r="A198" s="100" t="s">
        <v>588</v>
      </c>
      <c r="B198" s="100" t="s">
        <v>159</v>
      </c>
      <c r="C198" s="2" t="s">
        <v>589</v>
      </c>
      <c r="D198" s="2" t="s">
        <v>12</v>
      </c>
      <c r="E198" s="2" t="s">
        <v>479</v>
      </c>
      <c r="F198" s="2" t="s">
        <v>355</v>
      </c>
      <c r="G198" s="101">
        <v>240429</v>
      </c>
      <c r="H198" s="100" t="s">
        <v>138</v>
      </c>
      <c r="I198" s="2" t="str">
        <f>VLOOKUP(A198,Planilha1!A197:P667,16,FALSE)</f>
        <v>0002467-25.2025.4.06.8001</v>
      </c>
    </row>
    <row r="199" spans="1:9" ht="87">
      <c r="A199" s="100" t="s">
        <v>590</v>
      </c>
      <c r="B199" s="100" t="s">
        <v>68</v>
      </c>
      <c r="C199" s="2" t="s">
        <v>484</v>
      </c>
      <c r="D199" s="2" t="s">
        <v>12</v>
      </c>
      <c r="E199" s="2" t="s">
        <v>485</v>
      </c>
      <c r="F199" s="2" t="s">
        <v>486</v>
      </c>
      <c r="G199" s="101">
        <v>5000</v>
      </c>
      <c r="H199" s="100" t="s">
        <v>138</v>
      </c>
      <c r="I199" s="2" t="str">
        <f>VLOOKUP(A199,Planilha1!A198:P668,16,FALSE)</f>
        <v>0003185-22.2025.4.06.8001</v>
      </c>
    </row>
    <row r="200" spans="1:9" ht="132" customHeight="1">
      <c r="A200" s="100" t="s">
        <v>591</v>
      </c>
      <c r="B200" s="100" t="s">
        <v>159</v>
      </c>
      <c r="C200" s="2" t="s">
        <v>592</v>
      </c>
      <c r="D200" s="2" t="s">
        <v>12</v>
      </c>
      <c r="E200" s="2" t="s">
        <v>540</v>
      </c>
      <c r="F200" s="2" t="s">
        <v>36</v>
      </c>
      <c r="G200" s="101">
        <v>0</v>
      </c>
      <c r="H200" s="100" t="s">
        <v>138</v>
      </c>
      <c r="I200" s="2" t="str">
        <f>VLOOKUP(A200,Planilha1!A199:P669,16,FALSE)</f>
        <v>0003260-61.2025.4.06.8001</v>
      </c>
    </row>
    <row r="201" spans="1:9" ht="87">
      <c r="A201" s="100" t="s">
        <v>593</v>
      </c>
      <c r="B201" s="100" t="s">
        <v>222</v>
      </c>
      <c r="C201" s="2" t="s">
        <v>594</v>
      </c>
      <c r="D201" s="2" t="s">
        <v>12</v>
      </c>
      <c r="E201" s="2" t="s">
        <v>479</v>
      </c>
      <c r="F201" s="2" t="s">
        <v>355</v>
      </c>
      <c r="G201" s="101">
        <v>170471.03040000002</v>
      </c>
      <c r="H201" s="100" t="s">
        <v>138</v>
      </c>
      <c r="I201" s="2" t="str">
        <f>VLOOKUP(A201,Planilha1!A200:P670,16,FALSE)</f>
        <v>0002983-45.2025.4.06.8001</v>
      </c>
    </row>
    <row r="202" spans="1:9" ht="153.75" customHeight="1">
      <c r="A202" s="100" t="s">
        <v>595</v>
      </c>
      <c r="B202" s="100" t="s">
        <v>10</v>
      </c>
      <c r="C202" s="2" t="s">
        <v>596</v>
      </c>
      <c r="D202" s="2" t="s">
        <v>12</v>
      </c>
      <c r="E202" s="2" t="s">
        <v>597</v>
      </c>
      <c r="F202" s="2" t="s">
        <v>116</v>
      </c>
      <c r="G202" s="101">
        <v>40000</v>
      </c>
      <c r="H202" s="100">
        <v>12</v>
      </c>
      <c r="I202" s="2" t="str">
        <f>VLOOKUP(A202,Planilha1!A201:P671,16,FALSE)</f>
        <v xml:space="preserve">0002238-65.2025.4.06.8001 </v>
      </c>
    </row>
    <row r="203" spans="1:9" ht="144.75" customHeight="1">
      <c r="A203" s="100" t="s">
        <v>598</v>
      </c>
      <c r="B203" s="100" t="s">
        <v>159</v>
      </c>
      <c r="C203" s="2" t="s">
        <v>599</v>
      </c>
      <c r="D203" s="2">
        <v>1</v>
      </c>
      <c r="E203" s="2" t="s">
        <v>495</v>
      </c>
      <c r="F203" s="2" t="s">
        <v>496</v>
      </c>
      <c r="G203" s="101">
        <v>285573.84240000002</v>
      </c>
      <c r="H203" s="100" t="s">
        <v>138</v>
      </c>
      <c r="I203" s="2" t="str">
        <f>VLOOKUP(A203,Planilha1!A202:P672,16,FALSE)</f>
        <v>0015418-22.2023.4.06.8001</v>
      </c>
    </row>
    <row r="204" spans="1:9" ht="101.25" customHeight="1">
      <c r="A204" s="100" t="s">
        <v>600</v>
      </c>
      <c r="B204" s="100" t="s">
        <v>222</v>
      </c>
      <c r="C204" s="2" t="s">
        <v>498</v>
      </c>
      <c r="D204" s="2" t="s">
        <v>12</v>
      </c>
      <c r="E204" s="2" t="s">
        <v>499</v>
      </c>
      <c r="F204" s="2" t="s">
        <v>500</v>
      </c>
      <c r="G204" s="101">
        <v>22</v>
      </c>
      <c r="H204" s="100" t="s">
        <v>138</v>
      </c>
      <c r="I204" s="2" t="str">
        <f>VLOOKUP(A204,Planilha1!A203:P673,16,FALSE)</f>
        <v>0002214-37.2025.4.06.8001</v>
      </c>
    </row>
    <row r="205" spans="1:9" ht="136.5" customHeight="1">
      <c r="A205" s="100" t="s">
        <v>601</v>
      </c>
      <c r="B205" s="100" t="s">
        <v>159</v>
      </c>
      <c r="C205" s="2" t="s">
        <v>602</v>
      </c>
      <c r="D205" s="2" t="s">
        <v>12</v>
      </c>
      <c r="E205" s="2" t="s">
        <v>489</v>
      </c>
      <c r="F205" s="2" t="s">
        <v>490</v>
      </c>
      <c r="G205" s="101">
        <v>8971.83</v>
      </c>
      <c r="H205" s="100" t="s">
        <v>138</v>
      </c>
      <c r="I205" s="2" t="str">
        <f>VLOOKUP(A205,Planilha1!A204:P674,16,FALSE)</f>
        <v>0003130-71.2025.4.06.8001</v>
      </c>
    </row>
    <row r="206" spans="1:9" ht="99" customHeight="1">
      <c r="A206" s="100" t="s">
        <v>603</v>
      </c>
      <c r="B206" s="100" t="s">
        <v>452</v>
      </c>
      <c r="C206" s="2" t="s">
        <v>604</v>
      </c>
      <c r="D206" s="2" t="s">
        <v>12</v>
      </c>
      <c r="E206" s="2" t="s">
        <v>479</v>
      </c>
      <c r="F206" s="2" t="s">
        <v>355</v>
      </c>
      <c r="G206" s="101">
        <v>311708.64216000005</v>
      </c>
      <c r="H206" s="100" t="s">
        <v>138</v>
      </c>
      <c r="I206" s="2" t="str">
        <f>VLOOKUP(A206,Planilha1!A205:P675,16,FALSE)</f>
        <v>0003222-49.2025.4.06.8001</v>
      </c>
    </row>
    <row r="207" spans="1:9" ht="121.5" customHeight="1">
      <c r="A207" s="100" t="s">
        <v>605</v>
      </c>
      <c r="B207" s="100" t="s">
        <v>159</v>
      </c>
      <c r="C207" s="2" t="s">
        <v>606</v>
      </c>
      <c r="D207" s="2" t="s">
        <v>12</v>
      </c>
      <c r="E207" s="2" t="s">
        <v>512</v>
      </c>
      <c r="F207" s="2" t="s">
        <v>412</v>
      </c>
      <c r="G207" s="101">
        <v>6894.48</v>
      </c>
      <c r="H207" s="100" t="s">
        <v>138</v>
      </c>
      <c r="I207" s="2" t="str">
        <f>VLOOKUP(A207,Planilha1!A206:P676,16,FALSE)</f>
        <v>0001589-03.2025.4.06.8001</v>
      </c>
    </row>
    <row r="208" spans="1:9" ht="90.75" customHeight="1">
      <c r="A208" s="100" t="s">
        <v>607</v>
      </c>
      <c r="B208" s="100" t="s">
        <v>200</v>
      </c>
      <c r="C208" s="2" t="s">
        <v>498</v>
      </c>
      <c r="D208" s="2" t="s">
        <v>12</v>
      </c>
      <c r="E208" s="2" t="s">
        <v>499</v>
      </c>
      <c r="F208" s="2" t="s">
        <v>500</v>
      </c>
      <c r="G208" s="101">
        <v>72</v>
      </c>
      <c r="H208" s="100" t="s">
        <v>138</v>
      </c>
      <c r="I208" s="2" t="str">
        <f>VLOOKUP(A208,Planilha1!A207:P677,16,FALSE)</f>
        <v>0002942-78.2025.4.06.8001</v>
      </c>
    </row>
    <row r="209" spans="1:9" ht="104.25" customHeight="1">
      <c r="A209" s="100" t="s">
        <v>608</v>
      </c>
      <c r="B209" s="100" t="s">
        <v>68</v>
      </c>
      <c r="C209" s="2" t="s">
        <v>609</v>
      </c>
      <c r="D209" s="2">
        <v>1</v>
      </c>
      <c r="E209" s="2" t="s">
        <v>512</v>
      </c>
      <c r="F209" s="2" t="s">
        <v>412</v>
      </c>
      <c r="G209" s="101">
        <v>5027.4000000000005</v>
      </c>
      <c r="H209" s="100" t="s">
        <v>610</v>
      </c>
      <c r="I209" s="2" t="str">
        <f>VLOOKUP(A209,Planilha1!A208:P678,16,FALSE)</f>
        <v>0002984-30.2025.4.06.8001</v>
      </c>
    </row>
    <row r="210" spans="1:9" ht="115.5" customHeight="1">
      <c r="A210" s="100" t="s">
        <v>611</v>
      </c>
      <c r="B210" s="100" t="s">
        <v>159</v>
      </c>
      <c r="C210" s="2" t="s">
        <v>484</v>
      </c>
      <c r="D210" s="2" t="s">
        <v>12</v>
      </c>
      <c r="E210" s="2" t="s">
        <v>485</v>
      </c>
      <c r="F210" s="2" t="s">
        <v>486</v>
      </c>
      <c r="G210" s="101">
        <v>5200</v>
      </c>
      <c r="H210" s="100" t="s">
        <v>138</v>
      </c>
      <c r="I210" s="2" t="str">
        <f>VLOOKUP(A210,Planilha1!A209:P679,16,FALSE)</f>
        <v>0015084-51.2024.4.06.8001</v>
      </c>
    </row>
    <row r="211" spans="1:9" ht="123" customHeight="1">
      <c r="A211" s="100" t="s">
        <v>612</v>
      </c>
      <c r="B211" s="100" t="s">
        <v>507</v>
      </c>
      <c r="C211" s="2" t="s">
        <v>484</v>
      </c>
      <c r="D211" s="2" t="s">
        <v>12</v>
      </c>
      <c r="E211" s="2" t="s">
        <v>485</v>
      </c>
      <c r="F211" s="2" t="s">
        <v>486</v>
      </c>
      <c r="G211" s="101">
        <v>4700</v>
      </c>
      <c r="H211" s="100" t="s">
        <v>138</v>
      </c>
      <c r="I211" s="2" t="str">
        <f>VLOOKUP(A211,Planilha1!A210:P680,16,FALSE)</f>
        <v>0002865-69.2025.4.06.8001</v>
      </c>
    </row>
    <row r="212" spans="1:9" ht="87.75" customHeight="1">
      <c r="A212" s="100" t="s">
        <v>613</v>
      </c>
      <c r="B212" s="100" t="s">
        <v>538</v>
      </c>
      <c r="C212" s="2" t="s">
        <v>614</v>
      </c>
      <c r="D212" s="2" t="s">
        <v>12</v>
      </c>
      <c r="E212" s="2" t="s">
        <v>80</v>
      </c>
      <c r="F212" s="2" t="s">
        <v>40</v>
      </c>
      <c r="G212" s="101">
        <v>1000</v>
      </c>
      <c r="H212" s="100">
        <v>0</v>
      </c>
      <c r="I212" s="2" t="str">
        <f>VLOOKUP(A212,Planilha1!A211:P681,16,FALSE)</f>
        <v>0002941-93.2025.4.06.8001</v>
      </c>
    </row>
    <row r="213" spans="1:9" ht="133.5" customHeight="1">
      <c r="A213" s="100" t="s">
        <v>615</v>
      </c>
      <c r="B213" s="100" t="s">
        <v>147</v>
      </c>
      <c r="C213" s="2" t="s">
        <v>616</v>
      </c>
      <c r="D213" s="2" t="s">
        <v>617</v>
      </c>
      <c r="E213" s="2" t="s">
        <v>618</v>
      </c>
      <c r="F213" s="2" t="s">
        <v>619</v>
      </c>
      <c r="G213" s="101">
        <v>4299.75</v>
      </c>
      <c r="H213" s="100" t="s">
        <v>620</v>
      </c>
      <c r="I213" s="2" t="str">
        <f>VLOOKUP(A213,Planilha1!A212:P682,16,FALSE)</f>
        <v>0002945-33.2025.4.06.8001</v>
      </c>
    </row>
    <row r="214" spans="1:9" ht="125.25" customHeight="1">
      <c r="A214" s="100" t="s">
        <v>621</v>
      </c>
      <c r="B214" s="100" t="s">
        <v>473</v>
      </c>
      <c r="C214" s="2" t="s">
        <v>484</v>
      </c>
      <c r="D214" s="2" t="s">
        <v>12</v>
      </c>
      <c r="E214" s="2" t="s">
        <v>485</v>
      </c>
      <c r="F214" s="2" t="s">
        <v>486</v>
      </c>
      <c r="G214" s="101">
        <v>23000</v>
      </c>
      <c r="H214" s="100" t="s">
        <v>138</v>
      </c>
      <c r="I214" s="2" t="str">
        <f>VLOOKUP(A214,Planilha1!A213:P683,16,FALSE)</f>
        <v>0000623-74.2024.4.06.8001</v>
      </c>
    </row>
    <row r="215" spans="1:9" ht="135" customHeight="1">
      <c r="A215" s="100" t="s">
        <v>622</v>
      </c>
      <c r="B215" s="100" t="s">
        <v>58</v>
      </c>
      <c r="C215" s="2" t="s">
        <v>484</v>
      </c>
      <c r="D215" s="2" t="s">
        <v>12</v>
      </c>
      <c r="E215" s="2" t="s">
        <v>485</v>
      </c>
      <c r="F215" s="2" t="s">
        <v>486</v>
      </c>
      <c r="G215" s="101">
        <v>5600</v>
      </c>
      <c r="H215" s="100">
        <v>12</v>
      </c>
      <c r="I215" s="2" t="str">
        <f>VLOOKUP(A215,Planilha1!A214:P684,16,FALSE)</f>
        <v>0002876-98.2025.4.06.8001</v>
      </c>
    </row>
    <row r="216" spans="1:9" ht="129" customHeight="1">
      <c r="A216" s="100" t="s">
        <v>623</v>
      </c>
      <c r="B216" s="100" t="s">
        <v>507</v>
      </c>
      <c r="C216" s="2" t="s">
        <v>474</v>
      </c>
      <c r="D216" s="2" t="s">
        <v>12</v>
      </c>
      <c r="E216" s="2" t="s">
        <v>475</v>
      </c>
      <c r="F216" s="2" t="s">
        <v>476</v>
      </c>
      <c r="G216" s="101">
        <v>43000</v>
      </c>
      <c r="H216" s="100" t="s">
        <v>138</v>
      </c>
      <c r="I216" s="2" t="str">
        <f>VLOOKUP(A216,Planilha1!A215:P685,16,FALSE)</f>
        <v>0002320-96.2025.4.06.8001</v>
      </c>
    </row>
    <row r="217" spans="1:9" ht="148.5" customHeight="1">
      <c r="A217" s="100" t="s">
        <v>624</v>
      </c>
      <c r="B217" s="100" t="s">
        <v>159</v>
      </c>
      <c r="C217" s="2" t="s">
        <v>474</v>
      </c>
      <c r="D217" s="2" t="s">
        <v>12</v>
      </c>
      <c r="E217" s="2" t="s">
        <v>475</v>
      </c>
      <c r="F217" s="2" t="s">
        <v>476</v>
      </c>
      <c r="G217" s="101">
        <v>79000</v>
      </c>
      <c r="H217" s="100" t="s">
        <v>138</v>
      </c>
      <c r="I217" s="2" t="str">
        <f>VLOOKUP(A217,Planilha1!A216:P686,16,FALSE)</f>
        <v>00015353720254068001</v>
      </c>
    </row>
    <row r="218" spans="1:9" ht="134.25" customHeight="1">
      <c r="A218" s="100" t="s">
        <v>625</v>
      </c>
      <c r="B218" s="100" t="s">
        <v>473</v>
      </c>
      <c r="C218" s="2" t="s">
        <v>626</v>
      </c>
      <c r="D218" s="2" t="s">
        <v>12</v>
      </c>
      <c r="E218" s="2" t="s">
        <v>540</v>
      </c>
      <c r="F218" s="2" t="s">
        <v>36</v>
      </c>
      <c r="G218" s="101">
        <v>94153.5</v>
      </c>
      <c r="H218" s="100" t="s">
        <v>138</v>
      </c>
      <c r="I218" s="2" t="str">
        <f>VLOOKUP(A218,Planilha1!A217:P687,16,FALSE)</f>
        <v>0002133-88.2025.4.06.8001</v>
      </c>
    </row>
    <row r="219" spans="1:9" ht="96.75" customHeight="1">
      <c r="A219" s="100" t="s">
        <v>627</v>
      </c>
      <c r="B219" s="100" t="s">
        <v>159</v>
      </c>
      <c r="C219" s="2" t="s">
        <v>498</v>
      </c>
      <c r="D219" s="2" t="s">
        <v>12</v>
      </c>
      <c r="E219" s="2" t="s">
        <v>499</v>
      </c>
      <c r="F219" s="2" t="s">
        <v>500</v>
      </c>
      <c r="G219" s="101">
        <v>150</v>
      </c>
      <c r="H219" s="100" t="s">
        <v>138</v>
      </c>
      <c r="I219" s="2" t="str">
        <f>VLOOKUP(A219,Planilha1!A218:P688,16,FALSE)</f>
        <v>0002857-92.2025.4.06.8001</v>
      </c>
    </row>
    <row r="220" spans="1:9" ht="149.25" customHeight="1">
      <c r="A220" s="100" t="s">
        <v>628</v>
      </c>
      <c r="B220" s="100" t="s">
        <v>452</v>
      </c>
      <c r="C220" s="2" t="s">
        <v>629</v>
      </c>
      <c r="D220" s="2" t="s">
        <v>12</v>
      </c>
      <c r="E220" s="2" t="s">
        <v>630</v>
      </c>
      <c r="F220" s="2" t="s">
        <v>496</v>
      </c>
      <c r="G220" s="101">
        <v>66057.12539999999</v>
      </c>
      <c r="H220" s="100" t="s">
        <v>631</v>
      </c>
      <c r="I220" s="2" t="str">
        <f>VLOOKUP(A220,Planilha1!A219:P689,16,FALSE)</f>
        <v>0002492-38.2025.4.06.8001</v>
      </c>
    </row>
    <row r="221" spans="1:9" ht="94.5" customHeight="1">
      <c r="A221" s="100" t="s">
        <v>632</v>
      </c>
      <c r="B221" s="100" t="s">
        <v>538</v>
      </c>
      <c r="C221" s="2" t="s">
        <v>514</v>
      </c>
      <c r="D221" s="2">
        <v>1</v>
      </c>
      <c r="E221" s="2" t="s">
        <v>499</v>
      </c>
      <c r="F221" s="2" t="s">
        <v>515</v>
      </c>
      <c r="G221" s="101">
        <v>700</v>
      </c>
      <c r="H221" s="100" t="s">
        <v>138</v>
      </c>
      <c r="I221" s="2" t="str">
        <f>VLOOKUP(A221,Planilha1!A220:P690,16,FALSE)</f>
        <v>00015328220254068001</v>
      </c>
    </row>
    <row r="222" spans="1:9" ht="126" customHeight="1">
      <c r="A222" s="100" t="s">
        <v>633</v>
      </c>
      <c r="B222" s="100" t="s">
        <v>200</v>
      </c>
      <c r="C222" s="2" t="s">
        <v>634</v>
      </c>
      <c r="D222" s="2" t="s">
        <v>12</v>
      </c>
      <c r="E222" s="2" t="s">
        <v>512</v>
      </c>
      <c r="F222" s="2" t="s">
        <v>412</v>
      </c>
      <c r="G222" s="101">
        <v>1534.6800000000003</v>
      </c>
      <c r="H222" s="100" t="s">
        <v>138</v>
      </c>
      <c r="I222" s="2" t="str">
        <f>VLOOKUP(A222,Planilha1!A221:P691,16,FALSE)</f>
        <v>0003128-04.2025.4.06.8001</v>
      </c>
    </row>
    <row r="223" spans="1:9" ht="63.75" customHeight="1">
      <c r="A223" s="100" t="s">
        <v>635</v>
      </c>
      <c r="B223" s="100" t="s">
        <v>538</v>
      </c>
      <c r="C223" s="2" t="s">
        <v>636</v>
      </c>
      <c r="D223" s="2" t="s">
        <v>12</v>
      </c>
      <c r="E223" s="2" t="s">
        <v>180</v>
      </c>
      <c r="F223" s="2" t="s">
        <v>40</v>
      </c>
      <c r="G223" s="101">
        <v>2000</v>
      </c>
      <c r="H223" s="100">
        <v>0</v>
      </c>
      <c r="I223" s="2" t="str">
        <f>VLOOKUP(A223,Planilha1!A222:P692,16,FALSE)</f>
        <v>0015845-82.2024.4.06.8001</v>
      </c>
    </row>
    <row r="224" spans="1:9" ht="87">
      <c r="A224" s="100" t="s">
        <v>637</v>
      </c>
      <c r="B224" s="100" t="s">
        <v>147</v>
      </c>
      <c r="C224" s="2" t="s">
        <v>498</v>
      </c>
      <c r="D224" s="2" t="s">
        <v>23</v>
      </c>
      <c r="E224" s="2" t="s">
        <v>499</v>
      </c>
      <c r="F224" s="2" t="s">
        <v>500</v>
      </c>
      <c r="G224" s="101">
        <v>200</v>
      </c>
      <c r="H224" s="100" t="s">
        <v>138</v>
      </c>
      <c r="I224" s="2" t="str">
        <f>VLOOKUP(A224,Planilha1!A223:P693,16,FALSE)</f>
        <v xml:space="preserve">Processo: 0028870-24.2020.4.01.8008                               Processo de pagamento: 0002081-92.2025.4.06.8001    Dispensa de Licitação 2025: 0003779-36.2025.4.06.8001 </v>
      </c>
    </row>
    <row r="225" spans="1:9" ht="86.25" customHeight="1">
      <c r="A225" s="100" t="s">
        <v>638</v>
      </c>
      <c r="B225" s="100" t="s">
        <v>538</v>
      </c>
      <c r="C225" s="2" t="s">
        <v>498</v>
      </c>
      <c r="D225" s="2">
        <v>1</v>
      </c>
      <c r="E225" s="2" t="s">
        <v>499</v>
      </c>
      <c r="F225" s="2" t="s">
        <v>500</v>
      </c>
      <c r="G225" s="101">
        <v>200</v>
      </c>
      <c r="H225" s="100" t="s">
        <v>138</v>
      </c>
      <c r="I225" s="2" t="str">
        <f>VLOOKUP(A225,Planilha1!A224:P694,16,FALSE)</f>
        <v>0003051-92.2025.4.06.8001</v>
      </c>
    </row>
    <row r="226" spans="1:9" ht="93" customHeight="1">
      <c r="A226" s="100" t="s">
        <v>639</v>
      </c>
      <c r="B226" s="100" t="s">
        <v>147</v>
      </c>
      <c r="C226" s="2" t="s">
        <v>514</v>
      </c>
      <c r="D226" s="2" t="s">
        <v>12</v>
      </c>
      <c r="E226" s="2" t="s">
        <v>499</v>
      </c>
      <c r="F226" s="2" t="s">
        <v>515</v>
      </c>
      <c r="G226" s="101">
        <v>900</v>
      </c>
      <c r="H226" s="100" t="s">
        <v>138</v>
      </c>
      <c r="I226" s="2" t="str">
        <f>VLOOKUP(A226,Planilha1!A225:P695,16,FALSE)</f>
        <v>0001955-98.2021.4.01.8008</v>
      </c>
    </row>
    <row r="227" spans="1:9" ht="135.75" customHeight="1">
      <c r="A227" s="100" t="s">
        <v>640</v>
      </c>
      <c r="B227" s="100" t="s">
        <v>147</v>
      </c>
      <c r="C227" s="2" t="s">
        <v>474</v>
      </c>
      <c r="D227" s="2" t="s">
        <v>12</v>
      </c>
      <c r="E227" s="2" t="s">
        <v>475</v>
      </c>
      <c r="F227" s="2" t="s">
        <v>476</v>
      </c>
      <c r="G227" s="101">
        <v>49000</v>
      </c>
      <c r="H227" s="100" t="s">
        <v>138</v>
      </c>
      <c r="I227" s="2" t="str">
        <f>VLOOKUP(A227,Planilha1!A226:P696,16,FALSE)</f>
        <v>0003216-42.2025.4.06.8001</v>
      </c>
    </row>
    <row r="228" spans="1:9" ht="117.75" customHeight="1">
      <c r="A228" s="100" t="s">
        <v>641</v>
      </c>
      <c r="B228" s="100" t="s">
        <v>147</v>
      </c>
      <c r="C228" s="2" t="s">
        <v>484</v>
      </c>
      <c r="D228" s="2" t="s">
        <v>12</v>
      </c>
      <c r="E228" s="2" t="s">
        <v>485</v>
      </c>
      <c r="F228" s="2" t="s">
        <v>486</v>
      </c>
      <c r="G228" s="101">
        <v>1300</v>
      </c>
      <c r="H228" s="100" t="s">
        <v>138</v>
      </c>
      <c r="I228" s="2" t="str">
        <f>VLOOKUP(A228,Planilha1!A227:P697,16,FALSE)</f>
        <v>0002165-93.2025.4.06.8001</v>
      </c>
    </row>
    <row r="229" spans="1:9" ht="132.75" customHeight="1">
      <c r="A229" s="100" t="s">
        <v>642</v>
      </c>
      <c r="B229" s="100" t="s">
        <v>538</v>
      </c>
      <c r="C229" s="2" t="s">
        <v>643</v>
      </c>
      <c r="D229" s="2">
        <v>1</v>
      </c>
      <c r="E229" s="2" t="s">
        <v>644</v>
      </c>
      <c r="F229" s="2" t="s">
        <v>355</v>
      </c>
      <c r="G229" s="101">
        <v>271547.3820000001</v>
      </c>
      <c r="H229" s="100" t="s">
        <v>138</v>
      </c>
      <c r="I229" s="2" t="str">
        <f>VLOOKUP(A229,Planilha1!A228:P698,16,FALSE)</f>
        <v>0003162-76.2025.4.06.8001</v>
      </c>
    </row>
    <row r="230" spans="1:9" ht="154.5" customHeight="1">
      <c r="A230" s="100" t="s">
        <v>645</v>
      </c>
      <c r="B230" s="100" t="s">
        <v>58</v>
      </c>
      <c r="C230" s="2" t="s">
        <v>646</v>
      </c>
      <c r="D230" s="2" t="s">
        <v>12</v>
      </c>
      <c r="E230" s="2" t="s">
        <v>495</v>
      </c>
      <c r="F230" s="2" t="s">
        <v>496</v>
      </c>
      <c r="G230" s="101">
        <v>390085.54200000002</v>
      </c>
      <c r="H230" s="100" t="s">
        <v>226</v>
      </c>
      <c r="I230" s="2" t="str">
        <f>VLOOKUP(A230,Planilha1!A229:P699,16,FALSE)</f>
        <v>0003062-24.2025.4.06.8001</v>
      </c>
    </row>
    <row r="231" spans="1:9" ht="133.5" customHeight="1">
      <c r="A231" s="100" t="s">
        <v>647</v>
      </c>
      <c r="B231" s="100" t="s">
        <v>147</v>
      </c>
      <c r="C231" s="2" t="s">
        <v>648</v>
      </c>
      <c r="D231" s="2" t="s">
        <v>12</v>
      </c>
      <c r="E231" s="2" t="s">
        <v>649</v>
      </c>
      <c r="F231" s="2" t="s">
        <v>490</v>
      </c>
      <c r="G231" s="101">
        <v>6405.5250000000005</v>
      </c>
      <c r="H231" s="100" t="s">
        <v>138</v>
      </c>
      <c r="I231" s="2" t="str">
        <f>VLOOKUP(A231,Planilha1!A230:P700,16,FALSE)</f>
        <v>00018020920254068001</v>
      </c>
    </row>
    <row r="232" spans="1:9" ht="93.75" customHeight="1">
      <c r="A232" s="100" t="s">
        <v>650</v>
      </c>
      <c r="B232" s="100" t="s">
        <v>538</v>
      </c>
      <c r="C232" s="2" t="s">
        <v>651</v>
      </c>
      <c r="D232" s="2" t="s">
        <v>12</v>
      </c>
      <c r="E232" s="2" t="s">
        <v>88</v>
      </c>
      <c r="F232" s="2" t="s">
        <v>84</v>
      </c>
      <c r="G232" s="101">
        <v>2000</v>
      </c>
      <c r="H232" s="100">
        <v>0</v>
      </c>
      <c r="I232" s="2" t="str">
        <f>VLOOKUP(A232,Planilha1!A231:P701,16,FALSE)</f>
        <v>0005553-38.2024.4.06.8001</v>
      </c>
    </row>
    <row r="233" spans="1:9" ht="120" customHeight="1">
      <c r="A233" s="100" t="s">
        <v>652</v>
      </c>
      <c r="B233" s="100" t="s">
        <v>538</v>
      </c>
      <c r="C233" s="2" t="s">
        <v>653</v>
      </c>
      <c r="D233" s="2">
        <v>1</v>
      </c>
      <c r="E233" s="2" t="s">
        <v>512</v>
      </c>
      <c r="F233" s="2" t="s">
        <v>412</v>
      </c>
      <c r="G233" s="101">
        <v>2772.7434000000003</v>
      </c>
      <c r="H233" s="100" t="s">
        <v>138</v>
      </c>
      <c r="I233" s="2" t="str">
        <f>VLOOKUP(A233,Planilha1!A232:P702,16,FALSE)</f>
        <v>0004074-78.2022.4.06.8001</v>
      </c>
    </row>
    <row r="234" spans="1:9" ht="134.25" customHeight="1">
      <c r="A234" s="100" t="s">
        <v>654</v>
      </c>
      <c r="B234" s="100" t="s">
        <v>26</v>
      </c>
      <c r="C234" s="2" t="s">
        <v>655</v>
      </c>
      <c r="D234" s="2">
        <v>1</v>
      </c>
      <c r="E234" s="2" t="s">
        <v>540</v>
      </c>
      <c r="F234" s="2" t="s">
        <v>36</v>
      </c>
      <c r="G234" s="101">
        <v>49721.505000000005</v>
      </c>
      <c r="H234" s="100" t="s">
        <v>138</v>
      </c>
      <c r="I234" s="2" t="str">
        <f>VLOOKUP(A234,Planilha1!A233:P703,16,FALSE)</f>
        <v>0002320-96.2025.4.06.8001</v>
      </c>
    </row>
    <row r="235" spans="1:9" ht="87">
      <c r="A235" s="100" t="s">
        <v>656</v>
      </c>
      <c r="B235" s="100" t="s">
        <v>26</v>
      </c>
      <c r="C235" s="2" t="s">
        <v>657</v>
      </c>
      <c r="D235" s="2">
        <v>1</v>
      </c>
      <c r="E235" s="2" t="s">
        <v>479</v>
      </c>
      <c r="F235" s="2" t="s">
        <v>355</v>
      </c>
      <c r="G235" s="101">
        <v>525676.988136</v>
      </c>
      <c r="H235" s="100" t="s">
        <v>138</v>
      </c>
      <c r="I235" s="2" t="str">
        <f>VLOOKUP(A235,Planilha1!A234:P704,16,FALSE)</f>
        <v>0003186-07.2025.4.06.8001</v>
      </c>
    </row>
    <row r="236" spans="1:9" ht="119.25" customHeight="1">
      <c r="A236" s="100" t="s">
        <v>658</v>
      </c>
      <c r="B236" s="100" t="s">
        <v>222</v>
      </c>
      <c r="C236" s="2" t="s">
        <v>484</v>
      </c>
      <c r="D236" s="2" t="s">
        <v>12</v>
      </c>
      <c r="E236" s="2" t="s">
        <v>485</v>
      </c>
      <c r="F236" s="2" t="s">
        <v>486</v>
      </c>
      <c r="G236" s="101">
        <v>12000</v>
      </c>
      <c r="H236" s="100" t="s">
        <v>138</v>
      </c>
      <c r="I236" s="2" t="str">
        <f>VLOOKUP(A236,Planilha1!A235:P705,16,FALSE)</f>
        <v>0003178-30.2025.4.06.8001</v>
      </c>
    </row>
    <row r="237" spans="1:9" ht="93" customHeight="1">
      <c r="A237" s="100" t="s">
        <v>659</v>
      </c>
      <c r="B237" s="100" t="s">
        <v>68</v>
      </c>
      <c r="C237" s="2" t="s">
        <v>498</v>
      </c>
      <c r="D237" s="2" t="s">
        <v>12</v>
      </c>
      <c r="E237" s="2" t="s">
        <v>499</v>
      </c>
      <c r="F237" s="2" t="s">
        <v>500</v>
      </c>
      <c r="G237" s="101">
        <v>400</v>
      </c>
      <c r="H237" s="100" t="s">
        <v>138</v>
      </c>
      <c r="I237" s="2" t="str">
        <f>VLOOKUP(A237,Planilha1!A236:P706,16,FALSE)</f>
        <v>0003223-34.2025.4.06.8001</v>
      </c>
    </row>
    <row r="238" spans="1:9" ht="87">
      <c r="A238" s="100" t="s">
        <v>660</v>
      </c>
      <c r="B238" s="100" t="s">
        <v>147</v>
      </c>
      <c r="C238" s="2" t="s">
        <v>661</v>
      </c>
      <c r="D238" s="2" t="s">
        <v>12</v>
      </c>
      <c r="E238" s="2" t="s">
        <v>479</v>
      </c>
      <c r="F238" s="2" t="s">
        <v>355</v>
      </c>
      <c r="G238" s="101">
        <v>208315.57304508</v>
      </c>
      <c r="H238" s="100" t="s">
        <v>138</v>
      </c>
      <c r="I238" s="2" t="str">
        <f>VLOOKUP(A238,Planilha1!A237:P707,16,FALSE)</f>
        <v>0002509-74.2025.4.06.8001</v>
      </c>
    </row>
    <row r="239" spans="1:9" ht="99" customHeight="1">
      <c r="A239" s="100" t="s">
        <v>662</v>
      </c>
      <c r="B239" s="100" t="s">
        <v>78</v>
      </c>
      <c r="C239" s="2" t="s">
        <v>498</v>
      </c>
      <c r="D239" s="2" t="s">
        <v>12</v>
      </c>
      <c r="E239" s="2" t="s">
        <v>499</v>
      </c>
      <c r="F239" s="2" t="s">
        <v>500</v>
      </c>
      <c r="G239" s="101">
        <v>133.82</v>
      </c>
      <c r="H239" s="100" t="s">
        <v>138</v>
      </c>
      <c r="I239" s="2" t="str">
        <f>VLOOKUP(A239,Planilha1!A238:P708,16,FALSE)</f>
        <v>0003182-67.2025.4.06.8001</v>
      </c>
    </row>
    <row r="240" spans="1:9" ht="133.5" customHeight="1">
      <c r="A240" s="100" t="s">
        <v>663</v>
      </c>
      <c r="B240" s="100" t="s">
        <v>58</v>
      </c>
      <c r="C240" s="2" t="s">
        <v>664</v>
      </c>
      <c r="D240" s="2">
        <v>1</v>
      </c>
      <c r="E240" s="2" t="s">
        <v>540</v>
      </c>
      <c r="F240" s="2" t="s">
        <v>36</v>
      </c>
      <c r="G240" s="101">
        <v>26819.480000000003</v>
      </c>
      <c r="H240" s="100" t="s">
        <v>226</v>
      </c>
      <c r="I240" s="2" t="str">
        <f>VLOOKUP(A240,Planilha1!A239:P709,16,FALSE)</f>
        <v>0002320-96.2025.4.06.8001</v>
      </c>
    </row>
    <row r="241" spans="1:9" ht="115.5">
      <c r="A241" s="100" t="s">
        <v>665</v>
      </c>
      <c r="B241" s="100" t="s">
        <v>507</v>
      </c>
      <c r="C241" s="2" t="s">
        <v>666</v>
      </c>
      <c r="D241" s="2">
        <v>1</v>
      </c>
      <c r="E241" s="2" t="s">
        <v>88</v>
      </c>
      <c r="F241" s="2" t="s">
        <v>84</v>
      </c>
      <c r="G241" s="101">
        <v>10650</v>
      </c>
      <c r="H241" s="100">
        <v>0</v>
      </c>
      <c r="I241" s="2" t="str">
        <f>VLOOKUP(A241,Planilha1!A240:P710,16,FALSE)</f>
        <v>0010935-44.2015.4.01.8008</v>
      </c>
    </row>
    <row r="242" spans="1:9" ht="122.25" customHeight="1">
      <c r="A242" s="100" t="s">
        <v>667</v>
      </c>
      <c r="B242" s="100" t="s">
        <v>68</v>
      </c>
      <c r="C242" s="2" t="s">
        <v>616</v>
      </c>
      <c r="D242" s="2" t="s">
        <v>668</v>
      </c>
      <c r="E242" s="2" t="s">
        <v>618</v>
      </c>
      <c r="F242" s="2" t="s">
        <v>619</v>
      </c>
      <c r="G242" s="101">
        <v>5145</v>
      </c>
      <c r="H242" s="100" t="s">
        <v>138</v>
      </c>
      <c r="I242" s="2" t="str">
        <f>VLOOKUP(A242,Planilha1!A241:P711,16,FALSE)</f>
        <v xml:space="preserve">0003540-32.2025.4.06.8001
</v>
      </c>
    </row>
    <row r="243" spans="1:9" ht="154.5" customHeight="1">
      <c r="A243" s="100" t="s">
        <v>669</v>
      </c>
      <c r="B243" s="100" t="s">
        <v>29</v>
      </c>
      <c r="C243" s="2" t="s">
        <v>670</v>
      </c>
      <c r="D243" s="2">
        <v>1</v>
      </c>
      <c r="E243" s="2" t="s">
        <v>630</v>
      </c>
      <c r="F243" s="2" t="s">
        <v>496</v>
      </c>
      <c r="G243" s="101">
        <v>0</v>
      </c>
      <c r="H243" s="100" t="s">
        <v>236</v>
      </c>
      <c r="I243" s="2" t="str">
        <f>VLOOKUP(A243,Planilha1!A242:P712,16,FALSE)</f>
        <v>0005993-34.2024.4.06.8001</v>
      </c>
    </row>
    <row r="244" spans="1:9" ht="129.75" customHeight="1">
      <c r="A244" s="100" t="s">
        <v>671</v>
      </c>
      <c r="B244" s="100" t="s">
        <v>58</v>
      </c>
      <c r="C244" s="2" t="s">
        <v>672</v>
      </c>
      <c r="D244" s="2" t="s">
        <v>12</v>
      </c>
      <c r="E244" s="2" t="s">
        <v>475</v>
      </c>
      <c r="F244" s="2" t="s">
        <v>476</v>
      </c>
      <c r="G244" s="101">
        <v>91500</v>
      </c>
      <c r="H244" s="100" t="s">
        <v>226</v>
      </c>
      <c r="I244" s="2" t="str">
        <f>VLOOKUP(A244,Planilha1!A243:P713,16,FALSE)</f>
        <v>0001288-56.2025.4.06.8001</v>
      </c>
    </row>
    <row r="245" spans="1:9" ht="144.75" customHeight="1">
      <c r="A245" s="100" t="s">
        <v>673</v>
      </c>
      <c r="B245" s="100" t="s">
        <v>363</v>
      </c>
      <c r="C245" s="2" t="s">
        <v>674</v>
      </c>
      <c r="D245" s="2" t="s">
        <v>12</v>
      </c>
      <c r="E245" s="2" t="s">
        <v>495</v>
      </c>
      <c r="F245" s="2" t="s">
        <v>496</v>
      </c>
      <c r="G245" s="101">
        <v>1113662.5274999999</v>
      </c>
      <c r="H245" s="100" t="s">
        <v>138</v>
      </c>
      <c r="I245" s="2" t="str">
        <f>VLOOKUP(A245,Planilha1!A244:P714,16,FALSE)</f>
        <v>0002699-37.2025.4.06.8001</v>
      </c>
    </row>
    <row r="246" spans="1:9" ht="144.75" customHeight="1">
      <c r="A246" s="100" t="s">
        <v>675</v>
      </c>
      <c r="B246" s="100" t="s">
        <v>363</v>
      </c>
      <c r="C246" s="2" t="s">
        <v>676</v>
      </c>
      <c r="D246" s="2" t="s">
        <v>12</v>
      </c>
      <c r="E246" s="2" t="s">
        <v>540</v>
      </c>
      <c r="F246" s="2" t="s">
        <v>36</v>
      </c>
      <c r="G246" s="101">
        <v>31228.470000000005</v>
      </c>
      <c r="H246" s="100" t="s">
        <v>138</v>
      </c>
      <c r="I246" s="2" t="str">
        <f>VLOOKUP(A246,Planilha1!A245:P715,16,FALSE)</f>
        <v>0003175-75.2025.4.06.8001</v>
      </c>
    </row>
    <row r="247" spans="1:9" ht="149.25" customHeight="1">
      <c r="A247" s="100" t="s">
        <v>677</v>
      </c>
      <c r="B247" s="100" t="s">
        <v>16</v>
      </c>
      <c r="C247" s="2" t="s">
        <v>678</v>
      </c>
      <c r="D247" s="2" t="s">
        <v>12</v>
      </c>
      <c r="E247" s="2" t="s">
        <v>495</v>
      </c>
      <c r="F247" s="2" t="s">
        <v>496</v>
      </c>
      <c r="G247" s="101">
        <v>385895.28600000002</v>
      </c>
      <c r="H247" s="100" t="s">
        <v>138</v>
      </c>
      <c r="I247" s="2" t="str">
        <f>VLOOKUP(A247,Planilha1!A246:P716,16,FALSE)</f>
        <v>0001200-18.2025.4.06.8001</v>
      </c>
    </row>
    <row r="248" spans="1:9" ht="141.75" customHeight="1">
      <c r="A248" s="100" t="s">
        <v>679</v>
      </c>
      <c r="B248" s="100" t="s">
        <v>29</v>
      </c>
      <c r="C248" s="2" t="s">
        <v>680</v>
      </c>
      <c r="D248" s="2" t="s">
        <v>12</v>
      </c>
      <c r="E248" s="2" t="s">
        <v>489</v>
      </c>
      <c r="F248" s="2" t="s">
        <v>490</v>
      </c>
      <c r="G248" s="101">
        <v>11970</v>
      </c>
      <c r="H248" s="100" t="s">
        <v>138</v>
      </c>
      <c r="I248" s="2" t="str">
        <f>VLOOKUP(A248,Planilha1!A247:P717,16,FALSE)</f>
        <v>0001200-18.2025.4.06.8001</v>
      </c>
    </row>
    <row r="249" spans="1:9" ht="126" customHeight="1">
      <c r="A249" s="100" t="s">
        <v>681</v>
      </c>
      <c r="B249" s="100" t="s">
        <v>26</v>
      </c>
      <c r="C249" s="2" t="s">
        <v>682</v>
      </c>
      <c r="D249" s="2">
        <v>1</v>
      </c>
      <c r="E249" s="2" t="s">
        <v>489</v>
      </c>
      <c r="F249" s="2" t="s">
        <v>61</v>
      </c>
      <c r="G249" s="101">
        <v>10570.896000000001</v>
      </c>
      <c r="H249" s="100" t="s">
        <v>138</v>
      </c>
      <c r="I249" s="2" t="str">
        <f>VLOOKUP(A249,Planilha1!A248:P718,16,FALSE)</f>
        <v>0000036-52.2024.4.06.8001</v>
      </c>
    </row>
    <row r="250" spans="1:9" ht="111" customHeight="1">
      <c r="A250" s="100" t="s">
        <v>683</v>
      </c>
      <c r="B250" s="100" t="s">
        <v>301</v>
      </c>
      <c r="C250" s="2" t="s">
        <v>484</v>
      </c>
      <c r="D250" s="2" t="s">
        <v>12</v>
      </c>
      <c r="E250" s="2" t="s">
        <v>485</v>
      </c>
      <c r="F250" s="2" t="s">
        <v>486</v>
      </c>
      <c r="G250" s="101">
        <v>40000</v>
      </c>
      <c r="H250" s="100" t="s">
        <v>138</v>
      </c>
      <c r="I250" s="2" t="str">
        <f>VLOOKUP(A250,Planilha1!A249:P719,16,FALSE)</f>
        <v>0004926-34.2024.4.06.8001</v>
      </c>
    </row>
    <row r="251" spans="1:9" ht="78.75" customHeight="1">
      <c r="A251" s="100" t="s">
        <v>684</v>
      </c>
      <c r="B251" s="100" t="s">
        <v>507</v>
      </c>
      <c r="C251" s="2" t="s">
        <v>316</v>
      </c>
      <c r="D251" s="2">
        <v>1</v>
      </c>
      <c r="E251" s="2" t="s">
        <v>39</v>
      </c>
      <c r="F251" s="2" t="s">
        <v>40</v>
      </c>
      <c r="G251" s="101">
        <v>2160</v>
      </c>
      <c r="H251" s="100">
        <v>60</v>
      </c>
      <c r="I251" s="2" t="str">
        <f>VLOOKUP(A251,Planilha1!A250:P720,16,FALSE)</f>
        <v>0002981-75.2025.4.06.8001</v>
      </c>
    </row>
    <row r="252" spans="1:9" ht="150.75" customHeight="1">
      <c r="A252" s="100" t="s">
        <v>685</v>
      </c>
      <c r="B252" s="100" t="s">
        <v>200</v>
      </c>
      <c r="C252" s="2" t="s">
        <v>686</v>
      </c>
      <c r="D252" s="2" t="s">
        <v>12</v>
      </c>
      <c r="E252" s="2" t="s">
        <v>630</v>
      </c>
      <c r="F252" s="2" t="s">
        <v>496</v>
      </c>
      <c r="G252" s="101">
        <v>35274.487500000003</v>
      </c>
      <c r="H252" s="100" t="s">
        <v>138</v>
      </c>
      <c r="I252" s="2" t="str">
        <f>VLOOKUP(A252,Planilha1!A251:P721,16,FALSE)</f>
        <v>0003122-94.2025.4.06.8001</v>
      </c>
    </row>
    <row r="253" spans="1:9" ht="111.75" customHeight="1">
      <c r="A253" s="100" t="s">
        <v>687</v>
      </c>
      <c r="B253" s="100" t="s">
        <v>363</v>
      </c>
      <c r="C253" s="2" t="s">
        <v>484</v>
      </c>
      <c r="D253" s="2" t="s">
        <v>12</v>
      </c>
      <c r="E253" s="2" t="s">
        <v>485</v>
      </c>
      <c r="F253" s="2" t="s">
        <v>486</v>
      </c>
      <c r="G253" s="101">
        <v>19404</v>
      </c>
      <c r="H253" s="100" t="s">
        <v>138</v>
      </c>
      <c r="I253" s="2" t="str">
        <f>VLOOKUP(A253,Planilha1!A252:P722,16,FALSE)</f>
        <v>0000050-02.2025.4.06.8001</v>
      </c>
    </row>
    <row r="254" spans="1:9" ht="81" customHeight="1">
      <c r="A254" s="100" t="s">
        <v>688</v>
      </c>
      <c r="B254" s="100" t="s">
        <v>10</v>
      </c>
      <c r="C254" s="2" t="s">
        <v>498</v>
      </c>
      <c r="D254" s="2">
        <v>1</v>
      </c>
      <c r="E254" s="2" t="s">
        <v>499</v>
      </c>
      <c r="F254" s="2" t="s">
        <v>500</v>
      </c>
      <c r="G254" s="101">
        <v>5544</v>
      </c>
      <c r="H254" s="100">
        <v>12</v>
      </c>
      <c r="I254" s="2" t="str">
        <f>VLOOKUP(A254,Planilha1!A253:P723,16,FALSE)</f>
        <v>0003769-60.2023.4.06.8001</v>
      </c>
    </row>
    <row r="255" spans="1:9" ht="102.75" customHeight="1">
      <c r="A255" s="100" t="s">
        <v>689</v>
      </c>
      <c r="B255" s="100" t="s">
        <v>10</v>
      </c>
      <c r="C255" s="2" t="s">
        <v>484</v>
      </c>
      <c r="D255" s="2">
        <v>1</v>
      </c>
      <c r="E255" s="2" t="s">
        <v>485</v>
      </c>
      <c r="F255" s="2" t="s">
        <v>486</v>
      </c>
      <c r="G255" s="101">
        <v>26000</v>
      </c>
      <c r="H255" s="100">
        <v>12</v>
      </c>
      <c r="I255" s="2" t="str">
        <f>VLOOKUP(A255,Planilha1!A254:P724,16,FALSE)</f>
        <v>0000806-11.2025.4.06.8001</v>
      </c>
    </row>
    <row r="256" spans="1:9" ht="132.75" customHeight="1">
      <c r="A256" s="100" t="s">
        <v>690</v>
      </c>
      <c r="B256" s="100" t="s">
        <v>10</v>
      </c>
      <c r="C256" s="2" t="s">
        <v>474</v>
      </c>
      <c r="D256" s="2">
        <v>1</v>
      </c>
      <c r="E256" s="2" t="s">
        <v>475</v>
      </c>
      <c r="F256" s="2" t="s">
        <v>476</v>
      </c>
      <c r="G256" s="101">
        <v>440000</v>
      </c>
      <c r="H256" s="100">
        <v>12</v>
      </c>
      <c r="I256" s="2" t="str">
        <f>VLOOKUP(A256,Planilha1!A255:P725,16,FALSE)</f>
        <v>0002427-43.2025.4.06.8001</v>
      </c>
    </row>
    <row r="257" spans="1:9" ht="103.5" customHeight="1">
      <c r="A257" s="100" t="s">
        <v>691</v>
      </c>
      <c r="B257" s="100" t="s">
        <v>10</v>
      </c>
      <c r="C257" s="2" t="s">
        <v>692</v>
      </c>
      <c r="D257" s="2">
        <v>1</v>
      </c>
      <c r="E257" s="2" t="s">
        <v>479</v>
      </c>
      <c r="F257" s="2" t="s">
        <v>355</v>
      </c>
      <c r="G257" s="101">
        <v>1956034.4471759996</v>
      </c>
      <c r="H257" s="100">
        <v>12</v>
      </c>
      <c r="I257" s="2" t="str">
        <f>VLOOKUP(A257,Planilha1!A256:P726,16,FALSE)</f>
        <v>0002285-39.2025.4.06.8001</v>
      </c>
    </row>
    <row r="258" spans="1:9" ht="142.5" customHeight="1">
      <c r="A258" s="100" t="s">
        <v>693</v>
      </c>
      <c r="B258" s="100" t="s">
        <v>10</v>
      </c>
      <c r="C258" s="2" t="s">
        <v>694</v>
      </c>
      <c r="D258" s="2">
        <v>1</v>
      </c>
      <c r="E258" s="2" t="s">
        <v>630</v>
      </c>
      <c r="F258" s="2" t="s">
        <v>496</v>
      </c>
      <c r="G258" s="101">
        <v>53801.873999999996</v>
      </c>
      <c r="H258" s="100">
        <v>12</v>
      </c>
      <c r="I258" s="2" t="str">
        <f>VLOOKUP(A258,Planilha1!A257:P727,16,FALSE)</f>
        <v>0004244-50.2022.4.06.8001</v>
      </c>
    </row>
    <row r="259" spans="1:9" ht="119.25" customHeight="1">
      <c r="A259" s="100" t="s">
        <v>695</v>
      </c>
      <c r="B259" s="100" t="s">
        <v>10</v>
      </c>
      <c r="C259" s="2" t="s">
        <v>696</v>
      </c>
      <c r="D259" s="2">
        <v>1</v>
      </c>
      <c r="E259" s="2" t="s">
        <v>489</v>
      </c>
      <c r="F259" s="2" t="s">
        <v>490</v>
      </c>
      <c r="G259" s="101">
        <v>20470.275000000001</v>
      </c>
      <c r="H259" s="100">
        <v>12</v>
      </c>
      <c r="I259" s="2" t="str">
        <f>VLOOKUP(A259,Planilha1!A258:P728,16,FALSE)</f>
        <v>0001396-85.2025.4.06.8001</v>
      </c>
    </row>
    <row r="260" spans="1:9" ht="127.5" customHeight="1">
      <c r="A260" s="100" t="s">
        <v>697</v>
      </c>
      <c r="B260" s="100" t="s">
        <v>10</v>
      </c>
      <c r="C260" s="2" t="s">
        <v>698</v>
      </c>
      <c r="D260" s="2">
        <v>1</v>
      </c>
      <c r="E260" s="2" t="s">
        <v>540</v>
      </c>
      <c r="F260" s="2" t="s">
        <v>36</v>
      </c>
      <c r="G260" s="101">
        <v>59850</v>
      </c>
      <c r="H260" s="100">
        <v>12</v>
      </c>
      <c r="I260" s="2" t="str">
        <f>VLOOKUP(A260,Planilha1!A259:P729,16,FALSE)</f>
        <v>0003179-15.2025.4.06.8001</v>
      </c>
    </row>
    <row r="261" spans="1:9" ht="117" customHeight="1">
      <c r="A261" s="100" t="s">
        <v>699</v>
      </c>
      <c r="B261" s="100" t="s">
        <v>16</v>
      </c>
      <c r="C261" s="2" t="s">
        <v>484</v>
      </c>
      <c r="D261" s="2" t="s">
        <v>12</v>
      </c>
      <c r="E261" s="2" t="s">
        <v>485</v>
      </c>
      <c r="F261" s="2" t="s">
        <v>486</v>
      </c>
      <c r="G261" s="101">
        <v>4000</v>
      </c>
      <c r="H261" s="100" t="s">
        <v>138</v>
      </c>
      <c r="I261" s="2" t="str">
        <f>VLOOKUP(A261,Planilha1!A260:P730,16,FALSE)</f>
        <v>0002957-47.2025.4.06.8001</v>
      </c>
    </row>
    <row r="262" spans="1:9" ht="72.75">
      <c r="A262" s="100" t="s">
        <v>700</v>
      </c>
      <c r="B262" s="100" t="s">
        <v>507</v>
      </c>
      <c r="C262" s="2" t="s">
        <v>701</v>
      </c>
      <c r="D262" s="2">
        <v>1</v>
      </c>
      <c r="E262" s="2" t="s">
        <v>35</v>
      </c>
      <c r="F262" s="2" t="s">
        <v>36</v>
      </c>
      <c r="G262" s="101">
        <v>0</v>
      </c>
      <c r="H262" s="100">
        <v>12</v>
      </c>
      <c r="I262" s="2" t="str">
        <f>VLOOKUP(A262,Planilha1!A261:P731,16,FALSE)</f>
        <v>0001588-18.2025.4.06.8001</v>
      </c>
    </row>
    <row r="263" spans="1:9" ht="116.25" customHeight="1">
      <c r="A263" s="100" t="s">
        <v>702</v>
      </c>
      <c r="B263" s="100" t="s">
        <v>10</v>
      </c>
      <c r="C263" s="2" t="s">
        <v>703</v>
      </c>
      <c r="D263" s="2" t="s">
        <v>12</v>
      </c>
      <c r="E263" s="2" t="s">
        <v>512</v>
      </c>
      <c r="F263" s="2" t="s">
        <v>412</v>
      </c>
      <c r="G263" s="101">
        <v>1944.81</v>
      </c>
      <c r="H263" s="100">
        <v>12</v>
      </c>
      <c r="I263" s="2" t="str">
        <f>VLOOKUP(A263,Planilha1!A262:P732,16,FALSE)</f>
        <v>00015319720254068001</v>
      </c>
    </row>
    <row r="264" spans="1:9" ht="129" customHeight="1">
      <c r="A264" s="100" t="s">
        <v>704</v>
      </c>
      <c r="B264" s="100" t="s">
        <v>16</v>
      </c>
      <c r="C264" s="2" t="s">
        <v>474</v>
      </c>
      <c r="D264" s="2" t="s">
        <v>12</v>
      </c>
      <c r="E264" s="2" t="s">
        <v>475</v>
      </c>
      <c r="F264" s="2" t="s">
        <v>476</v>
      </c>
      <c r="G264" s="101">
        <v>60000</v>
      </c>
      <c r="H264" s="100" t="s">
        <v>138</v>
      </c>
      <c r="I264" s="2" t="str">
        <f>VLOOKUP(A264,Planilha1!A263:P733,16,FALSE)</f>
        <v>0002936-71.2025.4.06.8001</v>
      </c>
    </row>
    <row r="265" spans="1:9" ht="129.75" customHeight="1">
      <c r="A265" s="100" t="s">
        <v>705</v>
      </c>
      <c r="B265" s="100" t="s">
        <v>301</v>
      </c>
      <c r="C265" s="2" t="s">
        <v>474</v>
      </c>
      <c r="D265" s="2" t="s">
        <v>12</v>
      </c>
      <c r="E265" s="2" t="s">
        <v>475</v>
      </c>
      <c r="F265" s="2" t="s">
        <v>476</v>
      </c>
      <c r="G265" s="101">
        <v>430000</v>
      </c>
      <c r="H265" s="100" t="s">
        <v>138</v>
      </c>
      <c r="I265" s="2" t="str">
        <f>VLOOKUP(A265,Planilha1!A264:P734,16,FALSE)</f>
        <v>00015284520254068001</v>
      </c>
    </row>
    <row r="266" spans="1:9" ht="85.5" customHeight="1">
      <c r="A266" s="100" t="s">
        <v>706</v>
      </c>
      <c r="B266" s="100" t="s">
        <v>301</v>
      </c>
      <c r="C266" s="2" t="s">
        <v>498</v>
      </c>
      <c r="D266" s="2" t="s">
        <v>12</v>
      </c>
      <c r="E266" s="2" t="s">
        <v>499</v>
      </c>
      <c r="F266" s="2" t="s">
        <v>500</v>
      </c>
      <c r="G266" s="101">
        <v>500</v>
      </c>
      <c r="H266" s="100" t="s">
        <v>138</v>
      </c>
      <c r="I266" s="2" t="str">
        <f>VLOOKUP(A266,Planilha1!A265:P735,16,FALSE)</f>
        <v>0003131-56.2025.4.06.8001</v>
      </c>
    </row>
    <row r="267" spans="1:9" ht="81" customHeight="1">
      <c r="A267" s="100" t="s">
        <v>707</v>
      </c>
      <c r="B267" s="100" t="s">
        <v>301</v>
      </c>
      <c r="C267" s="2" t="s">
        <v>708</v>
      </c>
      <c r="D267" s="2" t="s">
        <v>12</v>
      </c>
      <c r="E267" s="2" t="s">
        <v>499</v>
      </c>
      <c r="F267" s="2" t="s">
        <v>500</v>
      </c>
      <c r="G267" s="101">
        <v>150</v>
      </c>
      <c r="H267" s="100" t="s">
        <v>138</v>
      </c>
      <c r="I267" s="2" t="str">
        <f>VLOOKUP(A267,Planilha1!A266:P736,16,FALSE)</f>
        <v>0000766-29.2025.4.06.8001</v>
      </c>
    </row>
    <row r="268" spans="1:9" ht="136.5" customHeight="1">
      <c r="A268" s="100" t="s">
        <v>709</v>
      </c>
      <c r="B268" s="100" t="s">
        <v>710</v>
      </c>
      <c r="C268" s="2" t="s">
        <v>711</v>
      </c>
      <c r="D268" s="2" t="s">
        <v>712</v>
      </c>
      <c r="E268" s="2" t="s">
        <v>475</v>
      </c>
      <c r="F268" s="2" t="s">
        <v>476</v>
      </c>
      <c r="G268" s="101">
        <v>1344420</v>
      </c>
      <c r="H268" s="100" t="s">
        <v>138</v>
      </c>
      <c r="I268" s="2" t="str">
        <f>VLOOKUP(A268,Planilha1!A267:P737,16,FALSE)</f>
        <v>00015267520254068001</v>
      </c>
    </row>
    <row r="269" spans="1:9" ht="129.75" customHeight="1">
      <c r="A269" s="100" t="s">
        <v>713</v>
      </c>
      <c r="B269" s="100" t="s">
        <v>710</v>
      </c>
      <c r="C269" s="2" t="s">
        <v>714</v>
      </c>
      <c r="D269" s="2" t="s">
        <v>712</v>
      </c>
      <c r="E269" s="2" t="s">
        <v>475</v>
      </c>
      <c r="F269" s="2" t="s">
        <v>476</v>
      </c>
      <c r="G269" s="101">
        <v>941094</v>
      </c>
      <c r="H269" s="100" t="s">
        <v>138</v>
      </c>
      <c r="I269" s="2" t="str">
        <f>VLOOKUP(A269,Planilha1!A268:P738,16,FALSE)</f>
        <v>0020844720254068001</v>
      </c>
    </row>
    <row r="270" spans="1:9" ht="87">
      <c r="A270" s="100" t="s">
        <v>715</v>
      </c>
      <c r="B270" s="100" t="s">
        <v>363</v>
      </c>
      <c r="C270" s="2" t="s">
        <v>716</v>
      </c>
      <c r="D270" s="2">
        <v>1</v>
      </c>
      <c r="E270" s="2" t="s">
        <v>717</v>
      </c>
      <c r="F270" s="2" t="s">
        <v>61</v>
      </c>
      <c r="G270" s="101">
        <v>11400</v>
      </c>
      <c r="H270" s="100">
        <v>12</v>
      </c>
      <c r="I270" s="2" t="str">
        <f>VLOOKUP(A270,Planilha1!A269:P739,16,FALSE)</f>
        <v>0002857-92.2025.4.06.8001</v>
      </c>
    </row>
    <row r="271" spans="1:9" ht="125.25" customHeight="1">
      <c r="A271" s="100" t="s">
        <v>718</v>
      </c>
      <c r="B271" s="100" t="s">
        <v>710</v>
      </c>
      <c r="C271" s="2" t="s">
        <v>719</v>
      </c>
      <c r="D271" s="2">
        <v>1</v>
      </c>
      <c r="E271" s="2" t="s">
        <v>489</v>
      </c>
      <c r="F271" s="2" t="s">
        <v>490</v>
      </c>
      <c r="G271" s="101">
        <v>55809.761700000003</v>
      </c>
      <c r="H271" s="100" t="s">
        <v>138</v>
      </c>
      <c r="I271" s="2" t="str">
        <f>VLOOKUP(A271,Planilha1!A270:P740,16,FALSE)</f>
        <v>0003211-20.2025.4.06.8001</v>
      </c>
    </row>
    <row r="272" spans="1:9" ht="123" customHeight="1">
      <c r="A272" s="100" t="s">
        <v>720</v>
      </c>
      <c r="B272" s="100" t="s">
        <v>710</v>
      </c>
      <c r="C272" s="2" t="s">
        <v>721</v>
      </c>
      <c r="D272" s="2">
        <v>1</v>
      </c>
      <c r="E272" s="2" t="s">
        <v>489</v>
      </c>
      <c r="F272" s="2" t="s">
        <v>490</v>
      </c>
      <c r="G272" s="101">
        <v>47880</v>
      </c>
      <c r="H272" s="100" t="s">
        <v>138</v>
      </c>
      <c r="I272" s="2" t="str">
        <f>VLOOKUP(A272,Planilha1!A271:P741,16,FALSE)</f>
        <v>0016270-12.2024.4.06.8001</v>
      </c>
    </row>
    <row r="273" spans="1:9" ht="112.5" customHeight="1">
      <c r="A273" s="100" t="s">
        <v>722</v>
      </c>
      <c r="B273" s="100" t="s">
        <v>710</v>
      </c>
      <c r="C273" s="2" t="s">
        <v>723</v>
      </c>
      <c r="D273" s="2">
        <v>1</v>
      </c>
      <c r="E273" s="2" t="s">
        <v>724</v>
      </c>
      <c r="F273" s="2" t="s">
        <v>725</v>
      </c>
      <c r="G273" s="101">
        <v>131040</v>
      </c>
      <c r="H273" s="100" t="s">
        <v>620</v>
      </c>
      <c r="I273" s="2" t="str">
        <f>VLOOKUP(A273,Planilha1!A272:P742,16,FALSE)</f>
        <v>-</v>
      </c>
    </row>
    <row r="274" spans="1:9" ht="87">
      <c r="A274" s="100" t="s">
        <v>726</v>
      </c>
      <c r="B274" s="100" t="s">
        <v>363</v>
      </c>
      <c r="C274" s="2" t="s">
        <v>727</v>
      </c>
      <c r="D274" s="2">
        <v>1</v>
      </c>
      <c r="E274" s="2" t="s">
        <v>479</v>
      </c>
      <c r="F274" s="2" t="s">
        <v>355</v>
      </c>
      <c r="G274" s="101">
        <v>378942.89466000011</v>
      </c>
      <c r="H274" s="100" t="s">
        <v>620</v>
      </c>
      <c r="I274" s="2" t="str">
        <f>VLOOKUP(A274,Planilha1!A273:P743,16,FALSE)</f>
        <v>0012351-03.2022.4.01.8008</v>
      </c>
    </row>
    <row r="275" spans="1:9" ht="110.25" customHeight="1">
      <c r="A275" s="100" t="s">
        <v>728</v>
      </c>
      <c r="B275" s="100" t="s">
        <v>531</v>
      </c>
      <c r="C275" s="2" t="s">
        <v>484</v>
      </c>
      <c r="D275" s="2" t="s">
        <v>12</v>
      </c>
      <c r="E275" s="2" t="s">
        <v>485</v>
      </c>
      <c r="F275" s="2" t="s">
        <v>486</v>
      </c>
      <c r="G275" s="101">
        <v>2400</v>
      </c>
      <c r="H275" s="100" t="s">
        <v>138</v>
      </c>
      <c r="I275" s="2" t="str">
        <f>VLOOKUP(A275,Planilha1!A274:P744,16,FALSE)</f>
        <v xml:space="preserve">0003843-80.2024.4.06.8001       </v>
      </c>
    </row>
    <row r="276" spans="1:9" ht="138" customHeight="1">
      <c r="A276" s="100" t="s">
        <v>729</v>
      </c>
      <c r="B276" s="100" t="s">
        <v>531</v>
      </c>
      <c r="C276" s="2" t="s">
        <v>730</v>
      </c>
      <c r="D276" s="2" t="s">
        <v>12</v>
      </c>
      <c r="E276" s="2" t="s">
        <v>495</v>
      </c>
      <c r="F276" s="2" t="s">
        <v>496</v>
      </c>
      <c r="G276" s="101">
        <v>480375</v>
      </c>
      <c r="H276" s="100" t="s">
        <v>138</v>
      </c>
      <c r="I276" s="2" t="str">
        <f>VLOOKUP(A276,Planilha1!A275:P745,16,FALSE)</f>
        <v>0001200-18.2025.4.06.8001</v>
      </c>
    </row>
    <row r="277" spans="1:9" ht="150.75" customHeight="1">
      <c r="A277" s="100" t="s">
        <v>731</v>
      </c>
      <c r="B277" s="100" t="s">
        <v>26</v>
      </c>
      <c r="C277" s="2" t="s">
        <v>732</v>
      </c>
      <c r="D277" s="2">
        <v>1</v>
      </c>
      <c r="E277" s="2" t="s">
        <v>495</v>
      </c>
      <c r="F277" s="2" t="s">
        <v>496</v>
      </c>
      <c r="G277" s="101">
        <v>976123.40017500008</v>
      </c>
      <c r="H277" s="100" t="s">
        <v>138</v>
      </c>
      <c r="I277" s="2" t="str">
        <f>VLOOKUP(A277,Planilha1!A276:P746,16,FALSE)</f>
        <v>0002670-24.2024.4.06.8000</v>
      </c>
    </row>
    <row r="278" spans="1:9" ht="87">
      <c r="A278" s="100" t="s">
        <v>733</v>
      </c>
      <c r="B278" s="100" t="s">
        <v>68</v>
      </c>
      <c r="C278" s="2" t="s">
        <v>734</v>
      </c>
      <c r="D278" s="2" t="s">
        <v>12</v>
      </c>
      <c r="E278" s="2" t="s">
        <v>479</v>
      </c>
      <c r="F278" s="2" t="s">
        <v>355</v>
      </c>
      <c r="G278" s="101">
        <v>433775.81934000005</v>
      </c>
      <c r="H278" s="100" t="s">
        <v>138</v>
      </c>
      <c r="I278" s="2" t="str">
        <f>VLOOKUP(A278,Planilha1!A277:P747,16,FALSE)</f>
        <v>0000057-91.2025.4.06.8001</v>
      </c>
    </row>
    <row r="279" spans="1:9" ht="132" customHeight="1">
      <c r="A279" s="100" t="s">
        <v>735</v>
      </c>
      <c r="B279" s="100" t="s">
        <v>68</v>
      </c>
      <c r="C279" s="2" t="s">
        <v>736</v>
      </c>
      <c r="D279" s="2" t="s">
        <v>12</v>
      </c>
      <c r="E279" s="2" t="s">
        <v>540</v>
      </c>
      <c r="F279" s="2" t="s">
        <v>36</v>
      </c>
      <c r="G279" s="101">
        <v>12717.5</v>
      </c>
      <c r="H279" s="100" t="s">
        <v>138</v>
      </c>
      <c r="I279" s="2" t="str">
        <f>VLOOKUP(A279,Planilha1!A278:P748,16,FALSE)</f>
        <v>0002979-08.2025.4.06.8001</v>
      </c>
    </row>
    <row r="280" spans="1:9" ht="143.25" customHeight="1">
      <c r="A280" s="100" t="s">
        <v>737</v>
      </c>
      <c r="B280" s="100" t="s">
        <v>63</v>
      </c>
      <c r="C280" s="2" t="s">
        <v>738</v>
      </c>
      <c r="D280" s="2" t="s">
        <v>12</v>
      </c>
      <c r="E280" s="2" t="s">
        <v>495</v>
      </c>
      <c r="F280" s="2" t="s">
        <v>496</v>
      </c>
      <c r="G280" s="101">
        <v>260400</v>
      </c>
      <c r="H280" s="100" t="s">
        <v>138</v>
      </c>
      <c r="I280" s="2" t="str">
        <f>VLOOKUP(A280,Planilha1!A279:P749,16,FALSE)</f>
        <v>0002858-77.2025.4.06.8001</v>
      </c>
    </row>
    <row r="281" spans="1:9" ht="159">
      <c r="A281" s="100" t="s">
        <v>739</v>
      </c>
      <c r="B281" s="100" t="s">
        <v>363</v>
      </c>
      <c r="C281" s="2" t="s">
        <v>740</v>
      </c>
      <c r="D281" s="2">
        <v>1</v>
      </c>
      <c r="E281" s="2" t="s">
        <v>31</v>
      </c>
      <c r="F281" s="2" t="s">
        <v>32</v>
      </c>
      <c r="G281" s="101">
        <v>88814.78</v>
      </c>
      <c r="H281" s="100">
        <v>12</v>
      </c>
      <c r="I281" s="2" t="str">
        <f>VLOOKUP(A281,Planilha1!A280:P750,16,FALSE)</f>
        <v>-</v>
      </c>
    </row>
    <row r="282" spans="1:9" ht="135.75" customHeight="1">
      <c r="A282" s="100" t="s">
        <v>741</v>
      </c>
      <c r="B282" s="100" t="s">
        <v>68</v>
      </c>
      <c r="C282" s="2" t="s">
        <v>742</v>
      </c>
      <c r="D282" s="2" t="s">
        <v>12</v>
      </c>
      <c r="E282" s="2" t="s">
        <v>489</v>
      </c>
      <c r="F282" s="2" t="s">
        <v>490</v>
      </c>
      <c r="G282" s="101">
        <v>8573.0399999999991</v>
      </c>
      <c r="H282" s="100" t="s">
        <v>138</v>
      </c>
      <c r="I282" s="2" t="str">
        <f>VLOOKUP(A282,Planilha1!A281:P751,16,FALSE)</f>
        <v>0007372-03.2019.4.01.8008</v>
      </c>
    </row>
    <row r="283" spans="1:9" ht="87">
      <c r="A283" s="100" t="s">
        <v>743</v>
      </c>
      <c r="B283" s="100" t="s">
        <v>63</v>
      </c>
      <c r="C283" s="2" t="s">
        <v>744</v>
      </c>
      <c r="D283" s="2" t="s">
        <v>12</v>
      </c>
      <c r="E283" s="2" t="s">
        <v>479</v>
      </c>
      <c r="F283" s="2" t="s">
        <v>355</v>
      </c>
      <c r="G283" s="101">
        <v>313358.12248800002</v>
      </c>
      <c r="H283" s="100" t="s">
        <v>138</v>
      </c>
      <c r="I283" s="2" t="str">
        <f>VLOOKUP(A283,Planilha1!A282:P752,16,FALSE)</f>
        <v>0001286-86.2025.4.06.8001</v>
      </c>
    </row>
    <row r="284" spans="1:9" ht="124.5" customHeight="1">
      <c r="A284" s="100" t="s">
        <v>745</v>
      </c>
      <c r="B284" s="100" t="s">
        <v>63</v>
      </c>
      <c r="C284" s="2" t="s">
        <v>474</v>
      </c>
      <c r="D284" s="2" t="s">
        <v>12</v>
      </c>
      <c r="E284" s="2" t="s">
        <v>475</v>
      </c>
      <c r="F284" s="2" t="s">
        <v>476</v>
      </c>
      <c r="G284" s="101">
        <v>90000</v>
      </c>
      <c r="H284" s="100" t="s">
        <v>138</v>
      </c>
      <c r="I284" s="2" t="str">
        <f>VLOOKUP(A284,Planilha1!A283:P753,16,FALSE)</f>
        <v>0007372-03.2019.4.01.8008</v>
      </c>
    </row>
    <row r="285" spans="1:9" ht="87">
      <c r="A285" s="100" t="s">
        <v>746</v>
      </c>
      <c r="B285" s="100" t="s">
        <v>90</v>
      </c>
      <c r="C285" s="2" t="s">
        <v>747</v>
      </c>
      <c r="D285" s="2" t="s">
        <v>12</v>
      </c>
      <c r="E285" s="2" t="s">
        <v>479</v>
      </c>
      <c r="F285" s="2" t="s">
        <v>355</v>
      </c>
      <c r="G285" s="101">
        <v>421624.12551599997</v>
      </c>
      <c r="H285" s="100" t="s">
        <v>138</v>
      </c>
      <c r="I285" s="2" t="str">
        <f>VLOOKUP(A285,Planilha1!A284:P754,16,FALSE)</f>
        <v>0012351-03.2022.4.01.8008 / 0000314-19.2025.4.06.8001</v>
      </c>
    </row>
    <row r="286" spans="1:9" ht="108" customHeight="1">
      <c r="A286" s="100" t="s">
        <v>748</v>
      </c>
      <c r="B286" s="100" t="s">
        <v>63</v>
      </c>
      <c r="C286" s="2" t="s">
        <v>484</v>
      </c>
      <c r="D286" s="2" t="s">
        <v>12</v>
      </c>
      <c r="E286" s="2" t="s">
        <v>485</v>
      </c>
      <c r="F286" s="2" t="s">
        <v>486</v>
      </c>
      <c r="G286" s="101">
        <v>900</v>
      </c>
      <c r="H286" s="100" t="s">
        <v>138</v>
      </c>
      <c r="I286" s="2" t="str">
        <f>VLOOKUP(A286,Planilha1!A285:P755,16,FALSE)</f>
        <v>0000214-64.2025.4.06.8001</v>
      </c>
    </row>
    <row r="287" spans="1:9" ht="117" customHeight="1">
      <c r="A287" s="100" t="s">
        <v>749</v>
      </c>
      <c r="B287" s="100" t="s">
        <v>26</v>
      </c>
      <c r="C287" s="2" t="s">
        <v>616</v>
      </c>
      <c r="D287" s="2" t="s">
        <v>750</v>
      </c>
      <c r="E287" s="2" t="s">
        <v>618</v>
      </c>
      <c r="F287" s="2" t="s">
        <v>751</v>
      </c>
      <c r="G287" s="101">
        <v>9516.5300000000007</v>
      </c>
      <c r="H287" s="100" t="s">
        <v>138</v>
      </c>
      <c r="I287" s="2" t="str">
        <f>VLOOKUP(A287,Planilha1!A286:P756,16,FALSE)</f>
        <v>00015259020254068001</v>
      </c>
    </row>
    <row r="288" spans="1:9" ht="132.75" customHeight="1">
      <c r="A288" s="100" t="s">
        <v>752</v>
      </c>
      <c r="B288" s="100" t="s">
        <v>315</v>
      </c>
      <c r="C288" s="2" t="s">
        <v>753</v>
      </c>
      <c r="D288" s="2" t="s">
        <v>12</v>
      </c>
      <c r="E288" s="2" t="s">
        <v>540</v>
      </c>
      <c r="F288" s="2" t="s">
        <v>36</v>
      </c>
      <c r="G288" s="101">
        <v>76237.875</v>
      </c>
      <c r="H288" s="100" t="s">
        <v>226</v>
      </c>
      <c r="I288" s="2" t="str">
        <f>VLOOKUP(A288,Planilha1!A287:P757,16,FALSE)</f>
        <v>0004074-03.2019.4.01.8008</v>
      </c>
    </row>
    <row r="289" spans="1:9" ht="107.25" customHeight="1">
      <c r="A289" s="100" t="s">
        <v>754</v>
      </c>
      <c r="B289" s="100" t="s">
        <v>163</v>
      </c>
      <c r="C289" s="2" t="s">
        <v>755</v>
      </c>
      <c r="D289" s="2" t="s">
        <v>12</v>
      </c>
      <c r="E289" s="2" t="s">
        <v>512</v>
      </c>
      <c r="F289" s="2" t="s">
        <v>412</v>
      </c>
      <c r="G289" s="101">
        <v>9571.4639999999999</v>
      </c>
      <c r="H289" s="100" t="s">
        <v>138</v>
      </c>
      <c r="I289" s="2" t="str">
        <f>VLOOKUP(A289,Planilha1!A288:P758,16,FALSE)</f>
        <v>0000796-64.2025.4.06.8001</v>
      </c>
    </row>
    <row r="290" spans="1:9" ht="116.25" customHeight="1">
      <c r="A290" s="100" t="s">
        <v>756</v>
      </c>
      <c r="B290" s="100" t="s">
        <v>163</v>
      </c>
      <c r="C290" s="2" t="s">
        <v>755</v>
      </c>
      <c r="D290" s="2" t="s">
        <v>12</v>
      </c>
      <c r="E290" s="2" t="s">
        <v>512</v>
      </c>
      <c r="F290" s="2" t="s">
        <v>412</v>
      </c>
      <c r="G290" s="101">
        <v>1026.3834000000002</v>
      </c>
      <c r="H290" s="100" t="s">
        <v>138</v>
      </c>
      <c r="I290" s="2" t="str">
        <f>VLOOKUP(A290,Planilha1!A289:P759,16,FALSE)</f>
        <v>0003081-30.2025.4.06.8001</v>
      </c>
    </row>
    <row r="291" spans="1:9" ht="87.75" customHeight="1">
      <c r="A291" s="100" t="s">
        <v>757</v>
      </c>
      <c r="B291" s="100" t="s">
        <v>531</v>
      </c>
      <c r="C291" s="2" t="s">
        <v>758</v>
      </c>
      <c r="D291" s="2" t="s">
        <v>23</v>
      </c>
      <c r="E291" s="2" t="s">
        <v>579</v>
      </c>
      <c r="F291" s="2" t="s">
        <v>256</v>
      </c>
      <c r="G291" s="101">
        <v>4500</v>
      </c>
      <c r="H291" s="100">
        <v>0</v>
      </c>
      <c r="I291" s="2" t="str">
        <f>VLOOKUP(A291,Planilha1!A290:P760,16,FALSE)</f>
        <v>0003087-37.2025.4.06.8001</v>
      </c>
    </row>
    <row r="292" spans="1:9" ht="143.25" customHeight="1">
      <c r="A292" s="100" t="s">
        <v>759</v>
      </c>
      <c r="B292" s="100" t="s">
        <v>531</v>
      </c>
      <c r="C292" s="2" t="s">
        <v>474</v>
      </c>
      <c r="D292" s="2" t="s">
        <v>12</v>
      </c>
      <c r="E292" s="2" t="s">
        <v>475</v>
      </c>
      <c r="F292" s="2" t="s">
        <v>476</v>
      </c>
      <c r="G292" s="101">
        <v>67000</v>
      </c>
      <c r="H292" s="100" t="s">
        <v>138</v>
      </c>
      <c r="I292" s="2" t="str">
        <f>VLOOKUP(A292,Planilha1!A291:P761,16,FALSE)</f>
        <v>0003003-36.2025.4.06.8001</v>
      </c>
    </row>
    <row r="293" spans="1:9" ht="87">
      <c r="A293" s="100" t="s">
        <v>760</v>
      </c>
      <c r="B293" s="100" t="s">
        <v>16</v>
      </c>
      <c r="C293" s="2" t="s">
        <v>761</v>
      </c>
      <c r="D293" s="2" t="s">
        <v>12</v>
      </c>
      <c r="E293" s="2" t="s">
        <v>479</v>
      </c>
      <c r="F293" s="2" t="s">
        <v>355</v>
      </c>
      <c r="G293" s="101">
        <v>268589.41836000007</v>
      </c>
      <c r="H293" s="100" t="s">
        <v>138</v>
      </c>
      <c r="I293" s="2" t="str">
        <f>VLOOKUP(A293,Planilha1!A292:P762,16,FALSE)</f>
        <v>0005728-54.2021.4.01.8008</v>
      </c>
    </row>
    <row r="294" spans="1:9" ht="126" customHeight="1">
      <c r="A294" s="100" t="s">
        <v>762</v>
      </c>
      <c r="B294" s="100" t="s">
        <v>163</v>
      </c>
      <c r="C294" s="2" t="s">
        <v>763</v>
      </c>
      <c r="D294" s="2" t="s">
        <v>12</v>
      </c>
      <c r="E294" s="2" t="s">
        <v>540</v>
      </c>
      <c r="F294" s="2" t="s">
        <v>36</v>
      </c>
      <c r="G294" s="101">
        <v>19716</v>
      </c>
      <c r="H294" s="100" t="s">
        <v>138</v>
      </c>
      <c r="I294" s="2" t="str">
        <f>VLOOKUP(A294,Planilha1!A293:P763,16,FALSE)</f>
        <v>-</v>
      </c>
    </row>
    <row r="295" spans="1:9" ht="128.25" customHeight="1">
      <c r="A295" s="100" t="s">
        <v>764</v>
      </c>
      <c r="B295" s="100" t="s">
        <v>90</v>
      </c>
      <c r="C295" s="2" t="s">
        <v>765</v>
      </c>
      <c r="D295" s="2" t="s">
        <v>12</v>
      </c>
      <c r="E295" s="2" t="s">
        <v>489</v>
      </c>
      <c r="F295" s="2" t="s">
        <v>490</v>
      </c>
      <c r="G295" s="101">
        <v>9261</v>
      </c>
      <c r="H295" s="100" t="s">
        <v>138</v>
      </c>
      <c r="I295" s="2" t="str">
        <f>VLOOKUP(A295,Planilha1!A294:P764,16,FALSE)</f>
        <v>0013309-98.2024.4.06.8001 (pregão) / 0013546-35.2024.4.06.8001 (Emergencial)</v>
      </c>
    </row>
    <row r="296" spans="1:9" ht="131.25" customHeight="1">
      <c r="A296" s="100" t="s">
        <v>766</v>
      </c>
      <c r="B296" s="100" t="s">
        <v>163</v>
      </c>
      <c r="C296" s="2" t="s">
        <v>474</v>
      </c>
      <c r="D296" s="2" t="s">
        <v>12</v>
      </c>
      <c r="E296" s="2" t="s">
        <v>475</v>
      </c>
      <c r="F296" s="2" t="s">
        <v>476</v>
      </c>
      <c r="G296" s="101">
        <v>85000</v>
      </c>
      <c r="H296" s="100" t="s">
        <v>138</v>
      </c>
      <c r="I296" s="2" t="str">
        <f>VLOOKUP(A296,Planilha1!A295:P765,16,FALSE)</f>
        <v>0000916-10.2025.4.06.8001</v>
      </c>
    </row>
    <row r="297" spans="1:9" ht="101.25">
      <c r="A297" s="100" t="s">
        <v>767</v>
      </c>
      <c r="B297" s="100" t="s">
        <v>200</v>
      </c>
      <c r="C297" s="2" t="s">
        <v>768</v>
      </c>
      <c r="D297" s="2" t="s">
        <v>610</v>
      </c>
      <c r="E297" s="2" t="s">
        <v>549</v>
      </c>
      <c r="F297" s="2" t="s">
        <v>355</v>
      </c>
      <c r="G297" s="101">
        <v>250359.95419200003</v>
      </c>
      <c r="H297" s="100" t="s">
        <v>138</v>
      </c>
      <c r="I297" s="2" t="str">
        <f>VLOOKUP(A297,Planilha1!A296:P766,16,FALSE)</f>
        <v>0016224-11.2022.4.01.8008 (0012351-03.2022.4.01.8008- processo principal)</v>
      </c>
    </row>
    <row r="298" spans="1:9" ht="126" customHeight="1">
      <c r="A298" s="100" t="s">
        <v>769</v>
      </c>
      <c r="B298" s="100" t="s">
        <v>163</v>
      </c>
      <c r="C298" s="2" t="s">
        <v>484</v>
      </c>
      <c r="D298" s="2" t="s">
        <v>12</v>
      </c>
      <c r="E298" s="2" t="s">
        <v>485</v>
      </c>
      <c r="F298" s="2" t="s">
        <v>486</v>
      </c>
      <c r="G298" s="101">
        <v>6500</v>
      </c>
      <c r="H298" s="100" t="s">
        <v>138</v>
      </c>
      <c r="I298" s="2" t="str">
        <f>VLOOKUP(A298,Planilha1!A297:P767,16,FALSE)</f>
        <v>0012351-03.2022.4.01.8008 e 0000543-76.2025.4.06.8001(pagamento)</v>
      </c>
    </row>
    <row r="299" spans="1:9" ht="81.75" customHeight="1">
      <c r="A299" s="100" t="s">
        <v>770</v>
      </c>
      <c r="B299" s="100" t="s">
        <v>363</v>
      </c>
      <c r="C299" s="2" t="s">
        <v>498</v>
      </c>
      <c r="D299" s="2" t="s">
        <v>12</v>
      </c>
      <c r="E299" s="2" t="s">
        <v>499</v>
      </c>
      <c r="F299" s="2" t="s">
        <v>500</v>
      </c>
      <c r="G299" s="101">
        <v>100</v>
      </c>
      <c r="H299" s="100" t="s">
        <v>138</v>
      </c>
      <c r="I299" s="2" t="str">
        <f>VLOOKUP(A299,Planilha1!A298:P768,16,FALSE)</f>
        <v>0012351-03.2022.4.01.8008</v>
      </c>
    </row>
    <row r="300" spans="1:9" ht="141" customHeight="1">
      <c r="A300" s="100" t="s">
        <v>771</v>
      </c>
      <c r="B300" s="100" t="s">
        <v>200</v>
      </c>
      <c r="C300" s="2" t="s">
        <v>772</v>
      </c>
      <c r="D300" s="2" t="s">
        <v>12</v>
      </c>
      <c r="E300" s="2" t="s">
        <v>495</v>
      </c>
      <c r="F300" s="2" t="s">
        <v>496</v>
      </c>
      <c r="G300" s="101">
        <v>193698.54</v>
      </c>
      <c r="H300" s="100" t="s">
        <v>138</v>
      </c>
      <c r="I300" s="2" t="str">
        <f>VLOOKUP(A300,Planilha1!A299:P769,16,FALSE)</f>
        <v>0012351-03.2022.4.01.8008</v>
      </c>
    </row>
    <row r="301" spans="1:9" ht="108" customHeight="1">
      <c r="A301" s="100" t="s">
        <v>773</v>
      </c>
      <c r="B301" s="100" t="s">
        <v>315</v>
      </c>
      <c r="C301" s="2" t="s">
        <v>774</v>
      </c>
      <c r="D301" s="2">
        <v>1</v>
      </c>
      <c r="E301" s="2" t="s">
        <v>512</v>
      </c>
      <c r="F301" s="2" t="s">
        <v>412</v>
      </c>
      <c r="G301" s="101">
        <v>1587.9969000000001</v>
      </c>
      <c r="H301" s="100">
        <v>12</v>
      </c>
      <c r="I301" s="2" t="str">
        <f>VLOOKUP(A301,Planilha1!A300:P770,16,FALSE)</f>
        <v>0000080-37.2025.4.06.8001</v>
      </c>
    </row>
    <row r="302" spans="1:9" ht="108.75" customHeight="1">
      <c r="A302" s="100" t="s">
        <v>775</v>
      </c>
      <c r="B302" s="100" t="s">
        <v>507</v>
      </c>
      <c r="C302" s="2" t="s">
        <v>776</v>
      </c>
      <c r="D302" s="2" t="s">
        <v>777</v>
      </c>
      <c r="E302" s="2" t="s">
        <v>71</v>
      </c>
      <c r="F302" s="2" t="s">
        <v>72</v>
      </c>
      <c r="G302" s="101">
        <v>30000</v>
      </c>
      <c r="H302" s="100">
        <v>0</v>
      </c>
      <c r="I302" s="2" t="str">
        <f>VLOOKUP(A302,Planilha1!A301:P771,16,FALSE)</f>
        <v>0001504-17.2025.4.06.8001</v>
      </c>
    </row>
    <row r="303" spans="1:9" ht="144.75" customHeight="1">
      <c r="A303" s="100" t="s">
        <v>778</v>
      </c>
      <c r="B303" s="100" t="s">
        <v>86</v>
      </c>
      <c r="C303" s="2" t="s">
        <v>779</v>
      </c>
      <c r="D303" s="2" t="s">
        <v>12</v>
      </c>
      <c r="E303" s="2" t="s">
        <v>495</v>
      </c>
      <c r="F303" s="2" t="s">
        <v>496</v>
      </c>
      <c r="G303" s="101">
        <v>486464.1054</v>
      </c>
      <c r="H303" s="100" t="s">
        <v>138</v>
      </c>
      <c r="I303" s="2" t="str">
        <f>VLOOKUP(A303,Planilha1!A302:P772,16,FALSE)</f>
        <v>0000027-56.2025.4.06.8001</v>
      </c>
    </row>
    <row r="304" spans="1:9" ht="102.75" customHeight="1">
      <c r="A304" s="100" t="s">
        <v>780</v>
      </c>
      <c r="B304" s="100" t="s">
        <v>457</v>
      </c>
      <c r="C304" s="2" t="s">
        <v>484</v>
      </c>
      <c r="D304" s="2" t="s">
        <v>12</v>
      </c>
      <c r="E304" s="2" t="s">
        <v>485</v>
      </c>
      <c r="F304" s="2" t="s">
        <v>486</v>
      </c>
      <c r="G304" s="101">
        <v>4200</v>
      </c>
      <c r="H304" s="100" t="s">
        <v>138</v>
      </c>
      <c r="I304" s="2" t="str">
        <f>VLOOKUP(A304,Planilha1!A303:P773,16,FALSE)</f>
        <v>0002820-65.2025.4.06.8001</v>
      </c>
    </row>
    <row r="305" spans="1:9" ht="72" customHeight="1">
      <c r="A305" s="100" t="s">
        <v>781</v>
      </c>
      <c r="B305" s="100" t="s">
        <v>363</v>
      </c>
      <c r="C305" s="2" t="s">
        <v>514</v>
      </c>
      <c r="D305" s="2" t="s">
        <v>12</v>
      </c>
      <c r="E305" s="2" t="s">
        <v>499</v>
      </c>
      <c r="F305" s="2" t="s">
        <v>515</v>
      </c>
      <c r="G305" s="101">
        <v>900</v>
      </c>
      <c r="H305" s="100" t="s">
        <v>138</v>
      </c>
      <c r="I305" s="2" t="str">
        <f>VLOOKUP(A305,Planilha1!A304:P774,16,FALSE)</f>
        <v>0002867-39.2025.4.06.8001</v>
      </c>
    </row>
    <row r="306" spans="1:9" ht="72.75">
      <c r="A306" s="100" t="s">
        <v>782</v>
      </c>
      <c r="B306" s="100" t="s">
        <v>16</v>
      </c>
      <c r="C306" s="2" t="s">
        <v>783</v>
      </c>
      <c r="D306" s="2" t="s">
        <v>12</v>
      </c>
      <c r="E306" s="2" t="s">
        <v>499</v>
      </c>
      <c r="F306" s="2" t="s">
        <v>500</v>
      </c>
      <c r="G306" s="101">
        <v>40</v>
      </c>
      <c r="H306" s="100" t="s">
        <v>138</v>
      </c>
      <c r="I306" s="2" t="str">
        <f>VLOOKUP(A306,Planilha1!A305:P775,16,FALSE)</f>
        <v xml:space="preserve">0002539-12.2025.4.06.8001 </v>
      </c>
    </row>
    <row r="307" spans="1:9" ht="116.25" customHeight="1">
      <c r="A307" s="100" t="s">
        <v>784</v>
      </c>
      <c r="B307" s="100" t="s">
        <v>86</v>
      </c>
      <c r="C307" s="2" t="s">
        <v>474</v>
      </c>
      <c r="D307" s="2" t="s">
        <v>12</v>
      </c>
      <c r="E307" s="2" t="s">
        <v>475</v>
      </c>
      <c r="F307" s="2" t="s">
        <v>476</v>
      </c>
      <c r="G307" s="101">
        <v>61000</v>
      </c>
      <c r="H307" s="100" t="s">
        <v>138</v>
      </c>
      <c r="I307" s="2" t="str">
        <f>VLOOKUP(A307,Planilha1!A306:P776,16,FALSE)</f>
        <v>0000318-56.2025.4.06.8001</v>
      </c>
    </row>
    <row r="308" spans="1:9" ht="83.25" customHeight="1">
      <c r="A308" s="100" t="s">
        <v>785</v>
      </c>
      <c r="B308" s="100" t="s">
        <v>531</v>
      </c>
      <c r="C308" s="2" t="s">
        <v>498</v>
      </c>
      <c r="D308" s="2" t="s">
        <v>12</v>
      </c>
      <c r="E308" s="2" t="s">
        <v>499</v>
      </c>
      <c r="F308" s="2" t="s">
        <v>500</v>
      </c>
      <c r="G308" s="101">
        <v>50</v>
      </c>
      <c r="H308" s="100" t="s">
        <v>138</v>
      </c>
      <c r="I308" s="2" t="str">
        <f>VLOOKUP(A308,Planilha1!A307:P777,16,FALSE)</f>
        <v>0005606-19.2024.4.06.8001</v>
      </c>
    </row>
    <row r="309" spans="1:9" ht="138" customHeight="1">
      <c r="A309" s="100" t="s">
        <v>786</v>
      </c>
      <c r="B309" s="100" t="s">
        <v>163</v>
      </c>
      <c r="C309" s="2" t="s">
        <v>787</v>
      </c>
      <c r="D309" s="2" t="s">
        <v>12</v>
      </c>
      <c r="E309" s="2" t="s">
        <v>495</v>
      </c>
      <c r="F309" s="2" t="s">
        <v>496</v>
      </c>
      <c r="G309" s="101">
        <v>320989.44150000007</v>
      </c>
      <c r="H309" s="100" t="s">
        <v>138</v>
      </c>
      <c r="I309" s="2" t="str">
        <f>VLOOKUP(A309,Planilha1!A308:P778,16,FALSE)</f>
        <v>-</v>
      </c>
    </row>
    <row r="310" spans="1:9" ht="128.25" customHeight="1">
      <c r="A310" s="100" t="s">
        <v>788</v>
      </c>
      <c r="B310" s="100" t="s">
        <v>86</v>
      </c>
      <c r="C310" s="2" t="s">
        <v>789</v>
      </c>
      <c r="D310" s="2" t="s">
        <v>12</v>
      </c>
      <c r="E310" s="2" t="s">
        <v>489</v>
      </c>
      <c r="F310" s="2" t="s">
        <v>490</v>
      </c>
      <c r="G310" s="101">
        <v>9324</v>
      </c>
      <c r="H310" s="100" t="s">
        <v>138</v>
      </c>
      <c r="I310" s="2" t="str">
        <f>VLOOKUP(A310,Planilha1!A309:P779,16,FALSE)</f>
        <v>0000147-02.2025.4.06.8001</v>
      </c>
    </row>
    <row r="311" spans="1:9" ht="139.5" customHeight="1">
      <c r="A311" s="100" t="s">
        <v>790</v>
      </c>
      <c r="B311" s="100" t="s">
        <v>163</v>
      </c>
      <c r="C311" s="2" t="s">
        <v>791</v>
      </c>
      <c r="D311" s="2" t="s">
        <v>12</v>
      </c>
      <c r="E311" s="2" t="s">
        <v>630</v>
      </c>
      <c r="F311" s="2" t="s">
        <v>496</v>
      </c>
      <c r="G311" s="101">
        <v>20097.504000000001</v>
      </c>
      <c r="H311" s="100" t="s">
        <v>138</v>
      </c>
      <c r="I311" s="2" t="str">
        <f>VLOOKUP(A311,Planilha1!A310:P780,16,FALSE)</f>
        <v>0001899-12.2014.4.01.8008</v>
      </c>
    </row>
    <row r="312" spans="1:9" ht="149.25" customHeight="1">
      <c r="A312" s="100" t="s">
        <v>792</v>
      </c>
      <c r="B312" s="100" t="s">
        <v>163</v>
      </c>
      <c r="C312" s="2" t="s">
        <v>793</v>
      </c>
      <c r="D312" s="2" t="s">
        <v>12</v>
      </c>
      <c r="E312" s="2" t="s">
        <v>495</v>
      </c>
      <c r="F312" s="2" t="s">
        <v>496</v>
      </c>
      <c r="G312" s="101">
        <v>132604.29</v>
      </c>
      <c r="H312" s="100" t="s">
        <v>138</v>
      </c>
      <c r="I312" s="2" t="str">
        <f>VLOOKUP(A312,Planilha1!A311:P781,16,FALSE)</f>
        <v>Proceso: 0007372-032019.4.01.8008
Processo de Pagamento 2025: 0001455-73.2025.4.06.8001</v>
      </c>
    </row>
    <row r="313" spans="1:9" ht="87">
      <c r="A313" s="100" t="s">
        <v>794</v>
      </c>
      <c r="B313" s="100" t="s">
        <v>363</v>
      </c>
      <c r="C313" s="2" t="s">
        <v>795</v>
      </c>
      <c r="D313" s="2" t="s">
        <v>796</v>
      </c>
      <c r="E313" s="2" t="s">
        <v>107</v>
      </c>
      <c r="F313" s="2" t="s">
        <v>108</v>
      </c>
      <c r="G313" s="101">
        <v>34215</v>
      </c>
      <c r="H313" s="100">
        <v>0</v>
      </c>
      <c r="I313" s="2" t="str">
        <f>VLOOKUP(A313,Planilha1!A312:P782,16,FALSE)</f>
        <v>0002873-46.2025.4.06.8001</v>
      </c>
    </row>
    <row r="314" spans="1:9" ht="87">
      <c r="A314" s="100" t="s">
        <v>797</v>
      </c>
      <c r="B314" s="100" t="s">
        <v>58</v>
      </c>
      <c r="C314" s="2" t="s">
        <v>798</v>
      </c>
      <c r="D314" s="2" t="s">
        <v>610</v>
      </c>
      <c r="E314" s="2" t="s">
        <v>479</v>
      </c>
      <c r="F314" s="2" t="s">
        <v>355</v>
      </c>
      <c r="G314" s="101">
        <v>304996.68880800006</v>
      </c>
      <c r="H314" s="100" t="s">
        <v>226</v>
      </c>
      <c r="I314" s="2" t="str">
        <f>VLOOKUP(A314,Planilha1!A313:P783,16,FALSE)</f>
        <v>0002875-16.2025.4.06.8001</v>
      </c>
    </row>
    <row r="315" spans="1:9" ht="81" customHeight="1">
      <c r="A315" s="100" t="s">
        <v>799</v>
      </c>
      <c r="B315" s="100" t="s">
        <v>163</v>
      </c>
      <c r="C315" s="2" t="s">
        <v>498</v>
      </c>
      <c r="D315" s="2" t="s">
        <v>12</v>
      </c>
      <c r="E315" s="2" t="s">
        <v>499</v>
      </c>
      <c r="F315" s="2" t="s">
        <v>500</v>
      </c>
      <c r="G315" s="101">
        <v>100</v>
      </c>
      <c r="H315" s="100" t="s">
        <v>138</v>
      </c>
      <c r="I315" s="2" t="str">
        <f>VLOOKUP(A315,Planilha1!A314:P784,16,FALSE)</f>
        <v>0002883-90.2025.4.06.8001</v>
      </c>
    </row>
    <row r="316" spans="1:9" ht="146.25" customHeight="1">
      <c r="A316" s="100" t="s">
        <v>800</v>
      </c>
      <c r="B316" s="100" t="s">
        <v>90</v>
      </c>
      <c r="C316" s="2" t="s">
        <v>474</v>
      </c>
      <c r="D316" s="2" t="s">
        <v>12</v>
      </c>
      <c r="E316" s="2" t="s">
        <v>475</v>
      </c>
      <c r="F316" s="2" t="s">
        <v>476</v>
      </c>
      <c r="G316" s="101">
        <v>85000</v>
      </c>
      <c r="H316" s="100" t="s">
        <v>138</v>
      </c>
      <c r="I316" s="2" t="str">
        <f>VLOOKUP(A316,Planilha1!A315:P785,16,FALSE)</f>
        <v>0002874-31.2025.4.06.8001</v>
      </c>
    </row>
    <row r="317" spans="1:9" ht="87">
      <c r="A317" s="100" t="s">
        <v>801</v>
      </c>
      <c r="B317" s="100" t="s">
        <v>86</v>
      </c>
      <c r="C317" s="2" t="s">
        <v>802</v>
      </c>
      <c r="D317" s="2" t="s">
        <v>12</v>
      </c>
      <c r="E317" s="2" t="s">
        <v>479</v>
      </c>
      <c r="F317" s="2" t="s">
        <v>355</v>
      </c>
      <c r="G317" s="101">
        <v>240661.73527199996</v>
      </c>
      <c r="H317" s="100" t="s">
        <v>138</v>
      </c>
      <c r="I317" s="2" t="str">
        <f>VLOOKUP(A317,Planilha1!A316:P786,16,FALSE)</f>
        <v>0000815-70.2025.4.06.8001</v>
      </c>
    </row>
    <row r="318" spans="1:9" ht="141.75" customHeight="1">
      <c r="A318" s="100" t="s">
        <v>803</v>
      </c>
      <c r="B318" s="100" t="s">
        <v>26</v>
      </c>
      <c r="C318" s="2" t="s">
        <v>474</v>
      </c>
      <c r="D318" s="2">
        <v>1</v>
      </c>
      <c r="E318" s="2" t="s">
        <v>475</v>
      </c>
      <c r="F318" s="2" t="s">
        <v>476</v>
      </c>
      <c r="G318" s="101">
        <v>205000</v>
      </c>
      <c r="H318" s="100" t="s">
        <v>138</v>
      </c>
      <c r="I318" s="2" t="str">
        <f>VLOOKUP(A318,Planilha1!A317:P787,16,FALSE)</f>
        <v>0002458-63.2025.4.06.8001</v>
      </c>
    </row>
    <row r="319" spans="1:9" ht="87">
      <c r="A319" s="100" t="s">
        <v>804</v>
      </c>
      <c r="B319" s="100" t="s">
        <v>86</v>
      </c>
      <c r="C319" s="2" t="s">
        <v>484</v>
      </c>
      <c r="D319" s="2" t="s">
        <v>12</v>
      </c>
      <c r="E319" s="2" t="s">
        <v>485</v>
      </c>
      <c r="F319" s="2" t="s">
        <v>486</v>
      </c>
      <c r="G319" s="101">
        <v>2500</v>
      </c>
      <c r="H319" s="100" t="s">
        <v>138</v>
      </c>
      <c r="I319" s="2" t="str">
        <f>VLOOKUP(A319,Planilha1!A318:P788,16,FALSE)</f>
        <v>0038314-47.2021.4.01.8008</v>
      </c>
    </row>
    <row r="320" spans="1:9" ht="84.75" customHeight="1">
      <c r="A320" s="100" t="s">
        <v>805</v>
      </c>
      <c r="B320" s="100" t="s">
        <v>86</v>
      </c>
      <c r="C320" s="2" t="s">
        <v>498</v>
      </c>
      <c r="D320" s="2" t="s">
        <v>12</v>
      </c>
      <c r="E320" s="2" t="s">
        <v>499</v>
      </c>
      <c r="F320" s="2" t="s">
        <v>500</v>
      </c>
      <c r="G320" s="101">
        <v>50</v>
      </c>
      <c r="H320" s="100" t="s">
        <v>138</v>
      </c>
      <c r="I320" s="2" t="str">
        <f>VLOOKUP(A320,Planilha1!A319:P789,16,FALSE)</f>
        <v>0001501-62.2025.4.06.8001</v>
      </c>
    </row>
    <row r="321" spans="1:9" ht="114.75" customHeight="1">
      <c r="A321" s="100" t="s">
        <v>806</v>
      </c>
      <c r="B321" s="100" t="s">
        <v>26</v>
      </c>
      <c r="C321" s="2" t="s">
        <v>484</v>
      </c>
      <c r="D321" s="2">
        <v>1</v>
      </c>
      <c r="E321" s="2" t="s">
        <v>485</v>
      </c>
      <c r="F321" s="2" t="s">
        <v>486</v>
      </c>
      <c r="G321" s="101">
        <v>6000</v>
      </c>
      <c r="H321" s="100" t="s">
        <v>138</v>
      </c>
      <c r="I321" s="2" t="str">
        <f>VLOOKUP(A321,Planilha1!A320:P790,16,FALSE)</f>
        <v>0002341-72.2025.4.06.8001</v>
      </c>
    </row>
    <row r="322" spans="1:9" ht="96.75" customHeight="1">
      <c r="A322" s="100" t="s">
        <v>807</v>
      </c>
      <c r="B322" s="100" t="s">
        <v>26</v>
      </c>
      <c r="C322" s="2" t="s">
        <v>498</v>
      </c>
      <c r="D322" s="2">
        <v>1</v>
      </c>
      <c r="E322" s="2" t="s">
        <v>499</v>
      </c>
      <c r="F322" s="2" t="s">
        <v>500</v>
      </c>
      <c r="G322" s="101">
        <v>200</v>
      </c>
      <c r="H322" s="100" t="s">
        <v>138</v>
      </c>
      <c r="I322" s="2" t="str">
        <f>VLOOKUP(A322,Planilha1!A321:P791,16,FALSE)</f>
        <v>0012297-83.2023.4.06.8001 e 0001594-28.2025.4.06.8000 – processo vigente</v>
      </c>
    </row>
    <row r="323" spans="1:9" ht="87">
      <c r="A323" s="100" t="s">
        <v>808</v>
      </c>
      <c r="B323" s="100" t="s">
        <v>457</v>
      </c>
      <c r="C323" s="2" t="s">
        <v>809</v>
      </c>
      <c r="D323" s="2" t="s">
        <v>12</v>
      </c>
      <c r="E323" s="2" t="s">
        <v>479</v>
      </c>
      <c r="F323" s="2" t="s">
        <v>355</v>
      </c>
      <c r="G323" s="101">
        <v>170922.48736800003</v>
      </c>
      <c r="H323" s="100" t="s">
        <v>138</v>
      </c>
      <c r="I323" s="2" t="str">
        <f>VLOOKUP(A323,Planilha1!A322:P792,16,FALSE)</f>
        <v>0002270-70.2025.4.06.8001</v>
      </c>
    </row>
    <row r="324" spans="1:9" ht="84.75" customHeight="1">
      <c r="A324" s="100" t="s">
        <v>810</v>
      </c>
      <c r="B324" s="100" t="s">
        <v>63</v>
      </c>
      <c r="C324" s="2" t="s">
        <v>811</v>
      </c>
      <c r="D324" s="2">
        <v>250</v>
      </c>
      <c r="E324" s="2" t="s">
        <v>812</v>
      </c>
      <c r="F324" s="2" t="s">
        <v>174</v>
      </c>
      <c r="G324" s="101">
        <v>7500</v>
      </c>
      <c r="H324" s="100">
        <v>12</v>
      </c>
      <c r="I324" s="2" t="str">
        <f>VLOOKUP(A324,Planilha1!A323:P793,16,FALSE)</f>
        <v>0015939-62.2015.4.01.8008</v>
      </c>
    </row>
    <row r="325" spans="1:9" ht="88.5" customHeight="1">
      <c r="A325" s="100" t="s">
        <v>813</v>
      </c>
      <c r="B325" s="100" t="s">
        <v>457</v>
      </c>
      <c r="C325" s="2" t="s">
        <v>498</v>
      </c>
      <c r="D325" s="2" t="s">
        <v>12</v>
      </c>
      <c r="E325" s="2" t="s">
        <v>499</v>
      </c>
      <c r="F325" s="2" t="s">
        <v>500</v>
      </c>
      <c r="G325" s="101">
        <v>15</v>
      </c>
      <c r="H325" s="100" t="s">
        <v>138</v>
      </c>
      <c r="I325" s="2" t="str">
        <f>VLOOKUP(A325,Planilha1!A324:P794,16,FALSE)</f>
        <v>0002878-68.2025.4.06.8001</v>
      </c>
    </row>
    <row r="326" spans="1:9" ht="108.75" customHeight="1">
      <c r="A326" s="100" t="s">
        <v>814</v>
      </c>
      <c r="B326" s="100" t="s">
        <v>230</v>
      </c>
      <c r="C326" s="2" t="s">
        <v>484</v>
      </c>
      <c r="D326" s="2" t="s">
        <v>12</v>
      </c>
      <c r="E326" s="2" t="s">
        <v>485</v>
      </c>
      <c r="F326" s="2" t="s">
        <v>486</v>
      </c>
      <c r="G326" s="101">
        <v>8000</v>
      </c>
      <c r="H326" s="100" t="s">
        <v>138</v>
      </c>
      <c r="I326" s="2" t="str">
        <f>VLOOKUP(A326,Planilha1!A325:P795,16,FALSE)</f>
        <v>0000447-61.2025.4.06.8001</v>
      </c>
    </row>
    <row r="327" spans="1:9" ht="128.25" customHeight="1">
      <c r="A327" s="100" t="s">
        <v>815</v>
      </c>
      <c r="B327" s="100" t="s">
        <v>315</v>
      </c>
      <c r="C327" s="2" t="s">
        <v>816</v>
      </c>
      <c r="D327" s="2" t="s">
        <v>12</v>
      </c>
      <c r="E327" s="2" t="s">
        <v>489</v>
      </c>
      <c r="F327" s="2" t="s">
        <v>490</v>
      </c>
      <c r="G327" s="101">
        <v>15372</v>
      </c>
      <c r="H327" s="100">
        <v>12</v>
      </c>
      <c r="I327" s="2" t="str">
        <f>VLOOKUP(A327,Planilha1!A326:P796,16,FALSE)</f>
        <v>0005571-93.2023.4.06.8001</v>
      </c>
    </row>
    <row r="328" spans="1:9" ht="127.5" customHeight="1">
      <c r="A328" s="100" t="s">
        <v>817</v>
      </c>
      <c r="B328" s="100" t="s">
        <v>230</v>
      </c>
      <c r="C328" s="2" t="s">
        <v>474</v>
      </c>
      <c r="D328" s="2" t="s">
        <v>12</v>
      </c>
      <c r="E328" s="2" t="s">
        <v>475</v>
      </c>
      <c r="F328" s="2" t="s">
        <v>476</v>
      </c>
      <c r="G328" s="101">
        <v>150000</v>
      </c>
      <c r="H328" s="100" t="s">
        <v>138</v>
      </c>
      <c r="I328" s="2" t="str">
        <f>VLOOKUP(A328,Planilha1!A327:P797,16,FALSE)</f>
        <v>00015362220254068001</v>
      </c>
    </row>
    <row r="329" spans="1:9" ht="121.5" customHeight="1">
      <c r="A329" s="100" t="s">
        <v>818</v>
      </c>
      <c r="B329" s="100" t="s">
        <v>90</v>
      </c>
      <c r="C329" s="2" t="s">
        <v>484</v>
      </c>
      <c r="D329" s="2" t="s">
        <v>12</v>
      </c>
      <c r="E329" s="2" t="s">
        <v>485</v>
      </c>
      <c r="F329" s="2" t="s">
        <v>486</v>
      </c>
      <c r="G329" s="101">
        <v>9500</v>
      </c>
      <c r="H329" s="100" t="s">
        <v>138</v>
      </c>
      <c r="I329" s="2" t="str">
        <f>VLOOKUP(A329,Planilha1!A328:P798,16,FALSE)</f>
        <v>0001200-18.2025.4.06.8001</v>
      </c>
    </row>
    <row r="330" spans="1:9" ht="57.75">
      <c r="A330" s="100" t="s">
        <v>819</v>
      </c>
      <c r="B330" s="100" t="s">
        <v>230</v>
      </c>
      <c r="C330" s="2" t="s">
        <v>498</v>
      </c>
      <c r="D330" s="2" t="s">
        <v>12</v>
      </c>
      <c r="E330" s="2" t="s">
        <v>499</v>
      </c>
      <c r="F330" s="2" t="s">
        <v>500</v>
      </c>
      <c r="G330" s="101">
        <v>80</v>
      </c>
      <c r="H330" s="100" t="s">
        <v>620</v>
      </c>
      <c r="I330" s="2" t="str">
        <f>VLOOKUP(A330,Planilha1!A329:P799,16,FALSE)</f>
        <v>0012408-33.2024.4.06.8001</v>
      </c>
    </row>
    <row r="331" spans="1:9" ht="57.75">
      <c r="A331" s="100" t="s">
        <v>820</v>
      </c>
      <c r="B331" s="100" t="s">
        <v>90</v>
      </c>
      <c r="C331" s="2" t="s">
        <v>498</v>
      </c>
      <c r="D331" s="2" t="s">
        <v>12</v>
      </c>
      <c r="E331" s="2" t="s">
        <v>499</v>
      </c>
      <c r="F331" s="2" t="s">
        <v>500</v>
      </c>
      <c r="G331" s="101">
        <v>135</v>
      </c>
      <c r="H331" s="100" t="s">
        <v>138</v>
      </c>
      <c r="I331" s="2" t="str">
        <f>VLOOKUP(A331,Planilha1!A330:P800,16,FALSE)</f>
        <v>0002042-95.2025.4.06.8001</v>
      </c>
    </row>
    <row r="332" spans="1:9" ht="120" customHeight="1">
      <c r="A332" s="100" t="s">
        <v>821</v>
      </c>
      <c r="B332" s="100" t="s">
        <v>315</v>
      </c>
      <c r="C332" s="2" t="s">
        <v>822</v>
      </c>
      <c r="D332" s="2" t="s">
        <v>12</v>
      </c>
      <c r="E332" s="2" t="s">
        <v>512</v>
      </c>
      <c r="F332" s="2" t="s">
        <v>412</v>
      </c>
      <c r="G332" s="101">
        <v>3501.4518000000007</v>
      </c>
      <c r="H332" s="100" t="s">
        <v>226</v>
      </c>
      <c r="I332" s="2" t="str">
        <f>VLOOKUP(A332,Planilha1!A331:P801,16,FALSE)</f>
        <v>0001399-40.2025.4.06.8001</v>
      </c>
    </row>
    <row r="333" spans="1:9" ht="57.75">
      <c r="A333" s="100" t="s">
        <v>823</v>
      </c>
      <c r="B333" s="100" t="s">
        <v>538</v>
      </c>
      <c r="C333" s="2" t="s">
        <v>824</v>
      </c>
      <c r="D333" s="2">
        <v>1</v>
      </c>
      <c r="E333" s="2" t="s">
        <v>35</v>
      </c>
      <c r="F333" s="2" t="s">
        <v>36</v>
      </c>
      <c r="G333" s="101">
        <v>0</v>
      </c>
      <c r="H333" s="100">
        <v>0</v>
      </c>
      <c r="I333" s="2" t="str">
        <f>VLOOKUP(A333,Planilha1!A332:P802,16,FALSE)</f>
        <v>0000551-53.2025.4.06.8001</v>
      </c>
    </row>
    <row r="334" spans="1:9" ht="126" customHeight="1">
      <c r="A334" s="100" t="s">
        <v>825</v>
      </c>
      <c r="B334" s="100" t="s">
        <v>230</v>
      </c>
      <c r="C334" s="2" t="s">
        <v>826</v>
      </c>
      <c r="D334" s="2" t="s">
        <v>12</v>
      </c>
      <c r="E334" s="2" t="s">
        <v>489</v>
      </c>
      <c r="F334" s="2" t="s">
        <v>490</v>
      </c>
      <c r="G334" s="101">
        <v>20162.88</v>
      </c>
      <c r="H334" s="100" t="s">
        <v>138</v>
      </c>
      <c r="I334" s="2" t="str">
        <f>VLOOKUP(A334,Planilha1!A333:P803,16,FALSE)</f>
        <v>0013420-82.2024.4.06.8001</v>
      </c>
    </row>
    <row r="335" spans="1:9" ht="115.5" customHeight="1">
      <c r="A335" s="100" t="s">
        <v>827</v>
      </c>
      <c r="B335" s="100" t="s">
        <v>828</v>
      </c>
      <c r="C335" s="2" t="s">
        <v>829</v>
      </c>
      <c r="D335" s="2" t="s">
        <v>12</v>
      </c>
      <c r="E335" s="2" t="s">
        <v>830</v>
      </c>
      <c r="F335" s="2" t="s">
        <v>567</v>
      </c>
      <c r="G335" s="101">
        <f>851778.94*1.07*12</f>
        <v>10936841.589600001</v>
      </c>
      <c r="H335" s="100">
        <v>12</v>
      </c>
      <c r="I335" s="2" t="str">
        <f>VLOOKUP(A335,Planilha1!A334:P804,16,FALSE)</f>
        <v>3064.91.2025.4.06.8000</v>
      </c>
    </row>
    <row r="336" spans="1:9" ht="159.75" customHeight="1">
      <c r="A336" s="100" t="s">
        <v>831</v>
      </c>
      <c r="B336" s="100" t="s">
        <v>538</v>
      </c>
      <c r="C336" s="2" t="s">
        <v>832</v>
      </c>
      <c r="D336" s="2"/>
      <c r="E336" s="2" t="s">
        <v>129</v>
      </c>
      <c r="F336" s="2"/>
      <c r="G336" s="101">
        <v>200000</v>
      </c>
      <c r="H336" s="100"/>
      <c r="I336" s="2" t="e">
        <f>VLOOKUP(A336,Planilha1!A335:P805,16,FALSE)</f>
        <v>#N/A</v>
      </c>
    </row>
    <row r="337" spans="1:9" ht="29.25">
      <c r="A337" s="100" t="s">
        <v>833</v>
      </c>
      <c r="B337" s="100" t="s">
        <v>538</v>
      </c>
      <c r="C337" s="2" t="s">
        <v>834</v>
      </c>
      <c r="D337" s="2"/>
      <c r="E337" s="2"/>
      <c r="F337" s="2"/>
      <c r="G337" s="101">
        <v>25000</v>
      </c>
      <c r="H337" s="100"/>
      <c r="I337" s="2" t="str">
        <f>VLOOKUP(A337,Planilha1!A336:P806,16,FALSE)</f>
        <v>0000017-12.2025.4.06.8001 e 0004659-94.2015.4.01.8008</v>
      </c>
    </row>
    <row r="338" spans="1:9" ht="29.25">
      <c r="A338" s="100" t="s">
        <v>835</v>
      </c>
      <c r="B338" s="100" t="s">
        <v>538</v>
      </c>
      <c r="C338" s="2" t="s">
        <v>836</v>
      </c>
      <c r="D338" s="2"/>
      <c r="E338" s="2"/>
      <c r="F338" s="2"/>
      <c r="G338" s="101">
        <v>3500</v>
      </c>
      <c r="H338" s="100"/>
      <c r="I338" s="2" t="str">
        <f>VLOOKUP(A338,Planilha1!A337:P807,16,FALSE)</f>
        <v>0002987-82.2025.4.06.8001</v>
      </c>
    </row>
    <row r="339" spans="1:9" ht="101.25">
      <c r="A339" s="100" t="s">
        <v>837</v>
      </c>
      <c r="B339" s="100" t="s">
        <v>16</v>
      </c>
      <c r="C339" s="2" t="s">
        <v>838</v>
      </c>
      <c r="D339" s="2"/>
      <c r="E339" s="2"/>
      <c r="F339" s="2"/>
      <c r="G339" s="101">
        <v>100.26</v>
      </c>
      <c r="H339" s="100"/>
      <c r="I339" s="2" t="str">
        <f>VLOOKUP(A339,Planilha1!A338:P808,16,FALSE)</f>
        <v>0046483-23.2021.4.01.8008</v>
      </c>
    </row>
    <row r="340" spans="1:9" ht="87">
      <c r="A340" s="100" t="s">
        <v>839</v>
      </c>
      <c r="B340" s="100" t="s">
        <v>10</v>
      </c>
      <c r="C340" s="2" t="s">
        <v>840</v>
      </c>
      <c r="D340" s="2" t="s">
        <v>12</v>
      </c>
      <c r="E340" s="2" t="s">
        <v>841</v>
      </c>
      <c r="F340" s="2" t="s">
        <v>76</v>
      </c>
      <c r="G340" s="101">
        <v>5100</v>
      </c>
      <c r="H340" s="100">
        <v>0</v>
      </c>
      <c r="I340" s="2" t="str">
        <f>VLOOKUP(A340,Planilha1!A339:P809,16,FALSE)</f>
        <v>0003845-16.2025.4.06.8001</v>
      </c>
    </row>
    <row r="341" spans="1:9" ht="43.5">
      <c r="A341" s="100" t="s">
        <v>842</v>
      </c>
      <c r="B341" s="100" t="s">
        <v>26</v>
      </c>
      <c r="C341" s="2" t="s">
        <v>843</v>
      </c>
      <c r="D341" s="2"/>
      <c r="E341" s="2"/>
      <c r="F341" s="2"/>
      <c r="G341" s="101">
        <v>3500</v>
      </c>
      <c r="H341" s="100"/>
      <c r="I341" s="2" t="str">
        <f>VLOOKUP(A341,Planilha1!A340:P810,16,FALSE)</f>
        <v>0010468-21.2022.4.01.8008</v>
      </c>
    </row>
    <row r="342" spans="1:9" ht="63" customHeight="1">
      <c r="A342" s="100" t="s">
        <v>844</v>
      </c>
      <c r="B342" s="100" t="s">
        <v>538</v>
      </c>
      <c r="C342" s="2" t="s">
        <v>845</v>
      </c>
      <c r="D342" s="2"/>
      <c r="E342" s="2"/>
      <c r="F342" s="2"/>
      <c r="G342" s="101">
        <v>4700</v>
      </c>
      <c r="H342" s="100"/>
      <c r="I342" s="2" t="str">
        <f>VLOOKUP(A342,Planilha1!A341:P811,16,FALSE)</f>
        <v>0002857-92.2025.4.06.8001</v>
      </c>
    </row>
    <row r="343" spans="1:9" ht="43.5">
      <c r="A343" s="100" t="s">
        <v>846</v>
      </c>
      <c r="B343" s="100" t="s">
        <v>538</v>
      </c>
      <c r="C343" s="2" t="s">
        <v>847</v>
      </c>
      <c r="D343" s="2"/>
      <c r="E343" s="2"/>
      <c r="F343" s="2"/>
      <c r="G343" s="101">
        <v>5000</v>
      </c>
      <c r="H343" s="100"/>
      <c r="I343" s="2" t="str">
        <f>VLOOKUP(A343,Planilha1!A342:P812,16,FALSE)</f>
        <v>0010702-15.2024.4.06.8001</v>
      </c>
    </row>
    <row r="344" spans="1:9" ht="87">
      <c r="A344" s="100" t="s">
        <v>848</v>
      </c>
      <c r="B344" s="100" t="s">
        <v>26</v>
      </c>
      <c r="C344" s="2" t="s">
        <v>849</v>
      </c>
      <c r="D344" s="2"/>
      <c r="E344" s="2"/>
      <c r="F344" s="2"/>
      <c r="G344" s="101">
        <v>11977</v>
      </c>
      <c r="H344" s="100"/>
      <c r="I344" s="2" t="str">
        <f>VLOOKUP(A344,Planilha1!A343:P813,16,FALSE)</f>
        <v>Processo: 0011443-14.2020.4.01.8008                               Processo de pagamento: 0002171-03.2025.4.06.8001    Processo licitação 2025: 0000840-83.2025.4.06.8001</v>
      </c>
    </row>
    <row r="345" spans="1:9" ht="29.25">
      <c r="A345" s="100" t="s">
        <v>850</v>
      </c>
      <c r="B345" s="100" t="s">
        <v>10</v>
      </c>
      <c r="C345" s="2" t="s">
        <v>851</v>
      </c>
      <c r="D345" s="2"/>
      <c r="E345" s="2"/>
      <c r="F345" s="2"/>
      <c r="G345" s="101">
        <v>650</v>
      </c>
      <c r="H345" s="100"/>
      <c r="I345" s="2" t="str">
        <f>VLOOKUP(A345,Planilha1!A344:P814,16,FALSE)</f>
        <v>0005206-37.2015.4.01.8008</v>
      </c>
    </row>
    <row r="346" spans="1:9" ht="43.5">
      <c r="A346" s="100" t="s">
        <v>852</v>
      </c>
      <c r="B346" s="100" t="s">
        <v>10</v>
      </c>
      <c r="C346" s="2" t="s">
        <v>853</v>
      </c>
      <c r="D346" s="2"/>
      <c r="E346" s="2"/>
      <c r="F346" s="2"/>
      <c r="G346" s="101">
        <v>700</v>
      </c>
      <c r="H346" s="100"/>
      <c r="I346" s="2" t="str">
        <f>VLOOKUP(A346,Planilha1!A345:P815,16,FALSE)</f>
        <v>0012549-52.2024.4.06.8001</v>
      </c>
    </row>
    <row r="347" spans="1:9" ht="29.25">
      <c r="A347" s="100" t="s">
        <v>854</v>
      </c>
      <c r="B347" s="100" t="s">
        <v>10</v>
      </c>
      <c r="C347" s="2" t="s">
        <v>855</v>
      </c>
      <c r="D347" s="2"/>
      <c r="E347" s="2"/>
      <c r="F347" s="2"/>
      <c r="G347" s="101">
        <v>2600</v>
      </c>
      <c r="H347" s="100"/>
      <c r="I347" s="2" t="str">
        <f>VLOOKUP(A347,Planilha1!A346:P816,16,FALSE)</f>
        <v>0013540-28.2024.4.06.8001</v>
      </c>
    </row>
    <row r="348" spans="1:9" ht="29.25">
      <c r="A348" s="100" t="s">
        <v>856</v>
      </c>
      <c r="B348" s="100" t="s">
        <v>10</v>
      </c>
      <c r="C348" s="2" t="s">
        <v>857</v>
      </c>
      <c r="D348" s="2"/>
      <c r="E348" s="2"/>
      <c r="F348" s="2"/>
      <c r="G348" s="101">
        <v>17000</v>
      </c>
      <c r="H348" s="100"/>
      <c r="I348" s="2" t="str">
        <f>VLOOKUP(A348,Planilha1!A347:P817,16,FALSE)</f>
        <v>0000548-98.2025.4.06.8001 e 0001571-50.2023.4.06.8001</v>
      </c>
    </row>
    <row r="349" spans="1:9" ht="57.75">
      <c r="A349" s="100" t="s">
        <v>858</v>
      </c>
      <c r="B349" s="100" t="s">
        <v>531</v>
      </c>
      <c r="C349" s="2" t="s">
        <v>859</v>
      </c>
      <c r="D349" s="2" t="s">
        <v>319</v>
      </c>
      <c r="E349" s="2" t="s">
        <v>19</v>
      </c>
      <c r="F349" s="2" t="s">
        <v>20</v>
      </c>
      <c r="G349" s="101">
        <v>1400</v>
      </c>
      <c r="H349" s="100">
        <v>0</v>
      </c>
      <c r="I349" s="2" t="str">
        <f>VLOOKUP(A349,Planilha1!A348:P818,16,FALSE)</f>
        <v>0003409-89.2016.4.01.8008</v>
      </c>
    </row>
    <row r="350" spans="1:9" ht="160.5" customHeight="1">
      <c r="A350" s="100" t="s">
        <v>860</v>
      </c>
      <c r="B350" s="100" t="s">
        <v>10</v>
      </c>
      <c r="C350" s="2" t="s">
        <v>861</v>
      </c>
      <c r="D350" s="2"/>
      <c r="E350" s="2"/>
      <c r="F350" s="2"/>
      <c r="G350" s="101">
        <v>0</v>
      </c>
      <c r="H350" s="100"/>
      <c r="I350" s="2" t="str">
        <f>VLOOKUP(A350,Planilha1!A349:P819,16,FALSE)</f>
        <v>0010693-53.2024.4.06.8001</v>
      </c>
    </row>
    <row r="351" spans="1:9" ht="171.75" customHeight="1">
      <c r="A351" s="100" t="s">
        <v>862</v>
      </c>
      <c r="B351" s="100" t="s">
        <v>10</v>
      </c>
      <c r="C351" s="2" t="s">
        <v>863</v>
      </c>
      <c r="D351" s="2"/>
      <c r="E351" s="2"/>
      <c r="F351" s="2"/>
      <c r="G351" s="101">
        <v>0</v>
      </c>
      <c r="H351" s="100"/>
      <c r="I351" s="2" t="str">
        <f>VLOOKUP(A351,Planilha1!A350:P820,16,FALSE)</f>
        <v>0001839-39.2025.4.06.8000</v>
      </c>
    </row>
    <row r="352" spans="1:9" ht="137.25" customHeight="1">
      <c r="A352" s="100" t="s">
        <v>864</v>
      </c>
      <c r="B352" s="100" t="s">
        <v>10</v>
      </c>
      <c r="C352" s="2" t="s">
        <v>865</v>
      </c>
      <c r="D352" s="2"/>
      <c r="E352" s="2"/>
      <c r="F352" s="2"/>
      <c r="G352" s="101">
        <v>12000</v>
      </c>
      <c r="H352" s="100"/>
      <c r="I352" s="2" t="str">
        <f>VLOOKUP(A352,Planilha1!A351:P821,16,FALSE)</f>
        <v>0003635-62.2025.4.06.8001</v>
      </c>
    </row>
    <row r="353" spans="1:9" ht="87">
      <c r="A353" s="100" t="s">
        <v>866</v>
      </c>
      <c r="B353" s="100" t="s">
        <v>10</v>
      </c>
      <c r="C353" s="2" t="s">
        <v>867</v>
      </c>
      <c r="D353" s="2"/>
      <c r="E353" s="2"/>
      <c r="F353" s="2"/>
      <c r="G353" s="101">
        <v>0</v>
      </c>
      <c r="H353" s="100"/>
      <c r="I353" s="2" t="str">
        <f>VLOOKUP(A353,Planilha1!A352:P822,16,FALSE)</f>
        <v>0002794-67.2025.4.06.8001</v>
      </c>
    </row>
    <row r="354" spans="1:9" ht="43.5">
      <c r="A354" s="100" t="s">
        <v>868</v>
      </c>
      <c r="B354" s="100" t="s">
        <v>538</v>
      </c>
      <c r="C354" s="2" t="s">
        <v>869</v>
      </c>
      <c r="D354" s="2" t="s">
        <v>152</v>
      </c>
      <c r="E354" s="2" t="s">
        <v>870</v>
      </c>
      <c r="F354" s="2" t="s">
        <v>36</v>
      </c>
      <c r="G354" s="101"/>
      <c r="H354" s="100">
        <v>0</v>
      </c>
      <c r="I354" s="2" t="str">
        <f>VLOOKUP(A354,Planilha1!A353:P823,16,FALSE)</f>
        <v>0013458-94.2024.4.06.8001</v>
      </c>
    </row>
    <row r="355" spans="1:9">
      <c r="A355" s="100" t="s">
        <v>871</v>
      </c>
      <c r="B355" s="100" t="s">
        <v>26</v>
      </c>
      <c r="C355" s="2" t="s">
        <v>872</v>
      </c>
      <c r="D355" s="2"/>
      <c r="E355" s="2"/>
      <c r="F355" s="2"/>
      <c r="G355" s="101">
        <v>8000</v>
      </c>
      <c r="H355" s="100"/>
      <c r="I355" s="2" t="str">
        <f>VLOOKUP(A355,Planilha1!A354:P824,16,FALSE)</f>
        <v>0005852-47.2015.4.01.8008</v>
      </c>
    </row>
    <row r="356" spans="1:9" ht="115.5">
      <c r="A356" s="100" t="s">
        <v>873</v>
      </c>
      <c r="B356" s="100" t="s">
        <v>363</v>
      </c>
      <c r="C356" s="2" t="s">
        <v>874</v>
      </c>
      <c r="D356" s="2"/>
      <c r="E356" s="2"/>
      <c r="F356" s="2"/>
      <c r="G356" s="101">
        <v>56256.85</v>
      </c>
      <c r="H356" s="100"/>
      <c r="I356" s="2" t="str">
        <f>VLOOKUP(A356,Planilha1!A355:P825,16,FALSE)</f>
        <v>0002543-81.2016.4.01.8008</v>
      </c>
    </row>
    <row r="357" spans="1:9" ht="29.25">
      <c r="A357" s="100" t="s">
        <v>875</v>
      </c>
      <c r="B357" s="100" t="s">
        <v>26</v>
      </c>
      <c r="C357" s="2" t="s">
        <v>876</v>
      </c>
      <c r="D357" s="2"/>
      <c r="E357" s="2"/>
      <c r="F357" s="2"/>
      <c r="G357" s="101">
        <v>2700</v>
      </c>
      <c r="H357" s="100"/>
      <c r="I357" s="2">
        <f>VLOOKUP(A357,Planilha1!A356:P826,16,FALSE)</f>
        <v>393226.98</v>
      </c>
    </row>
    <row r="358" spans="1:9" ht="115.5">
      <c r="A358" s="100" t="s">
        <v>877</v>
      </c>
      <c r="B358" s="100" t="s">
        <v>363</v>
      </c>
      <c r="C358" s="2" t="s">
        <v>878</v>
      </c>
      <c r="D358" s="2"/>
      <c r="E358" s="2"/>
      <c r="F358" s="2"/>
      <c r="G358" s="101">
        <v>11457</v>
      </c>
      <c r="H358" s="100"/>
      <c r="I358" s="2" t="str">
        <f>VLOOKUP(A358,Planilha1!A357:P827,16,FALSE)</f>
        <v>002244-75.2025.4.06.8000</v>
      </c>
    </row>
    <row r="359" spans="1:9">
      <c r="A359" s="100" t="s">
        <v>879</v>
      </c>
      <c r="B359" s="100" t="s">
        <v>26</v>
      </c>
      <c r="C359" s="2" t="s">
        <v>880</v>
      </c>
      <c r="D359" s="2"/>
      <c r="E359" s="2"/>
      <c r="F359" s="2"/>
      <c r="G359" s="101">
        <v>2500</v>
      </c>
      <c r="H359" s="100"/>
      <c r="I359" s="2" t="str">
        <f>VLOOKUP(A359,Planilha1!A358:P828,16,FALSE)</f>
        <v>0003201-73.2025.4.06.8001</v>
      </c>
    </row>
    <row r="360" spans="1:9" ht="282.75" customHeight="1">
      <c r="A360" s="100" t="s">
        <v>881</v>
      </c>
      <c r="B360" s="100" t="s">
        <v>26</v>
      </c>
      <c r="C360" s="2" t="s">
        <v>882</v>
      </c>
      <c r="D360" s="2"/>
      <c r="E360" s="2"/>
      <c r="F360" s="2"/>
      <c r="G360" s="101">
        <v>0</v>
      </c>
      <c r="H360" s="100"/>
      <c r="I360" s="2" t="str">
        <f>VLOOKUP(A360,Planilha1!A359:P829,16,FALSE)</f>
        <v>0000762-89.2025.4.06.8001</v>
      </c>
    </row>
    <row r="361" spans="1:9" ht="115.5">
      <c r="A361" s="100" t="s">
        <v>883</v>
      </c>
      <c r="B361" s="100" t="s">
        <v>10</v>
      </c>
      <c r="C361" s="2" t="s">
        <v>884</v>
      </c>
      <c r="D361" s="2"/>
      <c r="E361" s="2"/>
      <c r="F361" s="2"/>
      <c r="G361" s="101">
        <v>4800</v>
      </c>
      <c r="H361" s="100"/>
      <c r="I361" s="2" t="str">
        <f>VLOOKUP(A361,Planilha1!A360:P830,16,FALSE)</f>
        <v>0010587-91.2024.4.06.8001</v>
      </c>
    </row>
    <row r="362" spans="1:9" ht="29.25">
      <c r="A362" s="100" t="s">
        <v>885</v>
      </c>
      <c r="B362" s="100" t="s">
        <v>452</v>
      </c>
      <c r="C362" s="2" t="s">
        <v>886</v>
      </c>
      <c r="D362" s="2"/>
      <c r="E362" s="2"/>
      <c r="F362" s="2"/>
      <c r="G362" s="101">
        <v>14000</v>
      </c>
      <c r="H362" s="100"/>
      <c r="I362" s="2" t="str">
        <f>VLOOKUP(A362,Planilha1!A361:P831,16,FALSE)</f>
        <v>0000055-24.2025.4.06.8001 / 0000056-09.2025.4.06.8001</v>
      </c>
    </row>
    <row r="363" spans="1:9" ht="57.75">
      <c r="A363" s="100" t="s">
        <v>887</v>
      </c>
      <c r="B363" s="100" t="s">
        <v>26</v>
      </c>
      <c r="C363" s="2" t="s">
        <v>888</v>
      </c>
      <c r="D363" s="2"/>
      <c r="E363" s="2"/>
      <c r="F363" s="2"/>
      <c r="G363" s="101">
        <v>12000</v>
      </c>
      <c r="H363" s="100"/>
      <c r="I363" s="2" t="str">
        <f>VLOOKUP(A363,Planilha1!A362:P832,16,FALSE)</f>
        <v>0030969-64.2020.4.01.8008</v>
      </c>
    </row>
    <row r="364" spans="1:9" ht="231">
      <c r="A364" s="100" t="s">
        <v>889</v>
      </c>
      <c r="B364" s="100" t="s">
        <v>163</v>
      </c>
      <c r="C364" s="2" t="s">
        <v>890</v>
      </c>
      <c r="D364" s="2" t="s">
        <v>12</v>
      </c>
      <c r="E364" s="2" t="s">
        <v>88</v>
      </c>
      <c r="F364" s="2" t="s">
        <v>84</v>
      </c>
      <c r="G364" s="101">
        <v>1405</v>
      </c>
      <c r="H364" s="100">
        <v>0</v>
      </c>
      <c r="I364" s="2" t="str">
        <f>VLOOKUP(A364,Planilha1!A363:P833,16,FALSE)</f>
        <v>0008006-38.2015.4.01.8008</v>
      </c>
    </row>
    <row r="365" spans="1:9" ht="57.75">
      <c r="A365" s="100" t="s">
        <v>891</v>
      </c>
      <c r="B365" s="100" t="s">
        <v>58</v>
      </c>
      <c r="C365" s="2" t="s">
        <v>892</v>
      </c>
      <c r="D365" s="2"/>
      <c r="E365" s="2"/>
      <c r="F365" s="2"/>
      <c r="G365" s="101">
        <v>8000</v>
      </c>
      <c r="H365" s="100"/>
      <c r="I365" s="2" t="str">
        <f>VLOOKUP(A365,Planilha1!A364:P834,16,FALSE)</f>
        <v>0001683-48.2025.4.06.8001</v>
      </c>
    </row>
    <row r="366" spans="1:9" ht="105" customHeight="1">
      <c r="A366" s="100" t="s">
        <v>893</v>
      </c>
      <c r="B366" s="100" t="s">
        <v>58</v>
      </c>
      <c r="C366" s="2" t="s">
        <v>894</v>
      </c>
      <c r="D366" s="2"/>
      <c r="E366" s="2"/>
      <c r="F366" s="2"/>
      <c r="G366" s="101">
        <v>4500</v>
      </c>
      <c r="H366" s="100"/>
      <c r="I366" s="2" t="str">
        <f>VLOOKUP(A366,Planilha1!A365:P835,16,FALSE)</f>
        <v>0003042-33.2025.4.06.8001</v>
      </c>
    </row>
    <row r="367" spans="1:9" ht="43.5">
      <c r="A367" s="100" t="s">
        <v>895</v>
      </c>
      <c r="B367" s="100" t="s">
        <v>301</v>
      </c>
      <c r="C367" s="2" t="s">
        <v>896</v>
      </c>
      <c r="D367" s="2"/>
      <c r="E367" s="2"/>
      <c r="F367" s="2"/>
      <c r="G367" s="101">
        <v>6000</v>
      </c>
      <c r="H367" s="100"/>
      <c r="I367" s="2" t="str">
        <f>VLOOKUP(A367,Planilha1!A366:P836,16,FALSE)</f>
        <v>0005763-24.2015.4.01.8008</v>
      </c>
    </row>
    <row r="368" spans="1:9" ht="57.75">
      <c r="A368" s="100" t="s">
        <v>897</v>
      </c>
      <c r="B368" s="100" t="s">
        <v>63</v>
      </c>
      <c r="C368" s="2" t="s">
        <v>898</v>
      </c>
      <c r="D368" s="2" t="s">
        <v>899</v>
      </c>
      <c r="E368" s="2" t="s">
        <v>35</v>
      </c>
      <c r="F368" s="2" t="s">
        <v>36</v>
      </c>
      <c r="G368" s="101">
        <v>5082.99</v>
      </c>
      <c r="H368" s="100">
        <v>1</v>
      </c>
      <c r="I368" s="2" t="str">
        <f>VLOOKUP(A368,Planilha1!A367:P837,16,FALSE)</f>
        <v xml:space="preserve">0002274-10.2025.4.06.8001 </v>
      </c>
    </row>
    <row r="369" spans="1:9" ht="72.75">
      <c r="A369" s="100" t="s">
        <v>900</v>
      </c>
      <c r="B369" s="100" t="s">
        <v>163</v>
      </c>
      <c r="C369" s="2" t="s">
        <v>901</v>
      </c>
      <c r="D369" s="2" t="s">
        <v>12</v>
      </c>
      <c r="E369" s="2" t="s">
        <v>80</v>
      </c>
      <c r="F369" s="2" t="s">
        <v>40</v>
      </c>
      <c r="G369" s="101">
        <v>1512.5</v>
      </c>
      <c r="H369" s="100">
        <v>0</v>
      </c>
      <c r="I369" s="2" t="str">
        <f>VLOOKUP(A369,Planilha1!A368:P838,16,FALSE)</f>
        <v>0002879-53.2025.4.06.8001</v>
      </c>
    </row>
    <row r="370" spans="1:9" ht="92.25" customHeight="1">
      <c r="A370" s="100" t="s">
        <v>902</v>
      </c>
      <c r="B370" s="100" t="s">
        <v>63</v>
      </c>
      <c r="C370" s="2" t="s">
        <v>903</v>
      </c>
      <c r="D370" s="2">
        <v>48</v>
      </c>
      <c r="E370" s="2" t="s">
        <v>904</v>
      </c>
      <c r="F370" s="2" t="s">
        <v>174</v>
      </c>
      <c r="G370" s="101">
        <f>432</f>
        <v>432</v>
      </c>
      <c r="H370" s="100">
        <v>0</v>
      </c>
      <c r="I370" s="2" t="str">
        <f>VLOOKUP(A370,Planilha1!A369:P839,16,FALSE)</f>
        <v>Processo: 0028852-03.2020.4.01.8008                               Processo de pagamento: 0000963-81.2025.4.06.8001</v>
      </c>
    </row>
    <row r="371" spans="1:9" ht="87">
      <c r="A371" s="100" t="s">
        <v>905</v>
      </c>
      <c r="B371" s="100" t="s">
        <v>68</v>
      </c>
      <c r="C371" s="2" t="s">
        <v>906</v>
      </c>
      <c r="D371" s="2">
        <v>9</v>
      </c>
      <c r="E371" s="2" t="s">
        <v>907</v>
      </c>
      <c r="F371" s="2" t="s">
        <v>256</v>
      </c>
      <c r="G371" s="101">
        <v>16100</v>
      </c>
      <c r="H371" s="100">
        <v>0</v>
      </c>
      <c r="I371" s="2" t="str">
        <f>VLOOKUP(A371,Planilha1!A370:P840,16,FALSE)</f>
        <v>00015293020254068001</v>
      </c>
    </row>
    <row r="372" spans="1:9" ht="84.75" customHeight="1">
      <c r="A372" s="100" t="s">
        <v>908</v>
      </c>
      <c r="B372" s="100" t="s">
        <v>507</v>
      </c>
      <c r="C372" s="2" t="s">
        <v>909</v>
      </c>
      <c r="D372" s="2" t="s">
        <v>249</v>
      </c>
      <c r="E372" s="2" t="s">
        <v>910</v>
      </c>
      <c r="F372" s="2" t="s">
        <v>112</v>
      </c>
      <c r="G372" s="101">
        <v>0</v>
      </c>
      <c r="H372" s="100">
        <v>0</v>
      </c>
      <c r="I372" s="2" t="str">
        <f>VLOOKUP(A372,Planilha1!A371:P841,16,FALSE)</f>
        <v>0001305-92.2025.4.06.8001</v>
      </c>
    </row>
    <row r="373" spans="1:9" ht="57.75">
      <c r="A373" s="100" t="s">
        <v>911</v>
      </c>
      <c r="B373" s="100" t="s">
        <v>163</v>
      </c>
      <c r="C373" s="2" t="s">
        <v>912</v>
      </c>
      <c r="D373" s="2" t="s">
        <v>12</v>
      </c>
      <c r="E373" s="2" t="s">
        <v>39</v>
      </c>
      <c r="F373" s="2" t="s">
        <v>40</v>
      </c>
      <c r="G373" s="101">
        <v>2165.9</v>
      </c>
      <c r="H373" s="100">
        <v>0</v>
      </c>
      <c r="I373" s="2" t="str">
        <f>VLOOKUP(A373,Planilha1!A372:P842,16,FALSE)</f>
        <v>-</v>
      </c>
    </row>
    <row r="374" spans="1:9" ht="72.75">
      <c r="A374" s="100" t="s">
        <v>913</v>
      </c>
      <c r="B374" s="100" t="s">
        <v>63</v>
      </c>
      <c r="C374" s="2" t="s">
        <v>914</v>
      </c>
      <c r="D374" s="2">
        <v>1</v>
      </c>
      <c r="E374" s="2" t="s">
        <v>88</v>
      </c>
      <c r="F374" s="2" t="s">
        <v>84</v>
      </c>
      <c r="G374" s="101">
        <v>1150</v>
      </c>
      <c r="H374" s="100">
        <v>0</v>
      </c>
      <c r="I374" s="2" t="str">
        <f>VLOOKUP(A374,Planilha1!A373:P843,16,FALSE)</f>
        <v xml:space="preserve">0002617-38.2016.4.01.8008 </v>
      </c>
    </row>
    <row r="375" spans="1:9" ht="115.5">
      <c r="A375" s="100" t="s">
        <v>915</v>
      </c>
      <c r="B375" s="100" t="s">
        <v>63</v>
      </c>
      <c r="C375" s="2" t="s">
        <v>916</v>
      </c>
      <c r="D375" s="2" t="s">
        <v>12</v>
      </c>
      <c r="E375" s="2" t="s">
        <v>917</v>
      </c>
      <c r="F375" s="2" t="s">
        <v>918</v>
      </c>
      <c r="G375" s="101">
        <v>1773.7</v>
      </c>
      <c r="H375" s="100">
        <v>0</v>
      </c>
      <c r="I375" s="2" t="str">
        <f>VLOOKUP(A375,Planilha1!A374:P844,16,FALSE)</f>
        <v>0004012-65.2016.4.01.8008 e 0003902-66.2016.4.01.8008 (2 contratos), com analise da unificaçao nos autos 0006969-63.2021.4.01.8008</v>
      </c>
    </row>
    <row r="376" spans="1:9" ht="87.75" customHeight="1">
      <c r="A376" s="100" t="s">
        <v>919</v>
      </c>
      <c r="B376" s="100" t="s">
        <v>507</v>
      </c>
      <c r="C376" s="2" t="s">
        <v>920</v>
      </c>
      <c r="D376" s="2" t="s">
        <v>921</v>
      </c>
      <c r="E376" s="2" t="s">
        <v>51</v>
      </c>
      <c r="F376" s="2" t="s">
        <v>52</v>
      </c>
      <c r="G376" s="101">
        <v>0</v>
      </c>
      <c r="H376" s="100">
        <v>0</v>
      </c>
      <c r="I376" s="2" t="str">
        <f>VLOOKUP(A376,Planilha1!A375:P845,16,FALSE)</f>
        <v>0013481-40.2024.4.06.8001</v>
      </c>
    </row>
    <row r="377" spans="1:9" ht="72.75">
      <c r="A377" s="100" t="s">
        <v>922</v>
      </c>
      <c r="B377" s="100" t="s">
        <v>159</v>
      </c>
      <c r="C377" s="2" t="s">
        <v>923</v>
      </c>
      <c r="D377" s="2">
        <v>1</v>
      </c>
      <c r="E377" s="2" t="s">
        <v>39</v>
      </c>
      <c r="F377" s="2" t="s">
        <v>40</v>
      </c>
      <c r="G377" s="101">
        <v>1626.41</v>
      </c>
      <c r="H377" s="100">
        <v>1</v>
      </c>
      <c r="I377" s="2" t="str">
        <f>VLOOKUP(A377,Planilha1!A376:P846,16,FALSE)</f>
        <v>-</v>
      </c>
    </row>
    <row r="378" spans="1:9" ht="57.75">
      <c r="A378" s="100" t="s">
        <v>924</v>
      </c>
      <c r="B378" s="100" t="s">
        <v>531</v>
      </c>
      <c r="C378" s="2" t="s">
        <v>925</v>
      </c>
      <c r="D378" s="2">
        <v>1</v>
      </c>
      <c r="E378" s="2" t="s">
        <v>39</v>
      </c>
      <c r="F378" s="2" t="s">
        <v>40</v>
      </c>
      <c r="G378" s="101">
        <v>4500</v>
      </c>
      <c r="H378" s="100">
        <v>0</v>
      </c>
      <c r="I378" s="2" t="str">
        <f>VLOOKUP(A378,Planilha1!A377:P847,16,FALSE)</f>
        <v>0001740-66.2025.4.06.8001</v>
      </c>
    </row>
    <row r="379" spans="1:9" ht="57.75">
      <c r="A379" s="100" t="s">
        <v>926</v>
      </c>
      <c r="B379" s="100" t="s">
        <v>531</v>
      </c>
      <c r="C379" s="2" t="s">
        <v>927</v>
      </c>
      <c r="D379" s="2">
        <v>1</v>
      </c>
      <c r="E379" s="2" t="s">
        <v>35</v>
      </c>
      <c r="F379" s="2" t="s">
        <v>36</v>
      </c>
      <c r="G379" s="101">
        <v>7500</v>
      </c>
      <c r="H379" s="100">
        <v>0</v>
      </c>
      <c r="I379" s="2" t="str">
        <f>VLOOKUP(A379,Planilha1!A378:P848,16,FALSE)</f>
        <v>0014332-79.2024.4.06.8001</v>
      </c>
    </row>
    <row r="380" spans="1:9" ht="75" customHeight="1">
      <c r="A380" s="100" t="s">
        <v>928</v>
      </c>
      <c r="B380" s="100" t="s">
        <v>531</v>
      </c>
      <c r="C380" s="2" t="s">
        <v>929</v>
      </c>
      <c r="D380" s="2">
        <v>120.9</v>
      </c>
      <c r="E380" s="2" t="s">
        <v>930</v>
      </c>
      <c r="F380" s="2" t="s">
        <v>48</v>
      </c>
      <c r="G380" s="101">
        <v>4500</v>
      </c>
      <c r="H380" s="100">
        <v>0</v>
      </c>
      <c r="I380" s="2" t="str">
        <f>VLOOKUP(A380,Planilha1!A379:P849,16,FALSE)</f>
        <v>0026574-29.2020.4.01.8008</v>
      </c>
    </row>
    <row r="381" spans="1:9" ht="127.5" customHeight="1">
      <c r="A381" s="100" t="s">
        <v>931</v>
      </c>
      <c r="B381" s="100" t="s">
        <v>58</v>
      </c>
      <c r="C381" s="2" t="s">
        <v>932</v>
      </c>
      <c r="D381" s="2" t="s">
        <v>207</v>
      </c>
      <c r="E381" s="2" t="s">
        <v>933</v>
      </c>
      <c r="F381" s="2" t="s">
        <v>24</v>
      </c>
      <c r="G381" s="101">
        <v>7500</v>
      </c>
      <c r="H381" s="100">
        <v>0</v>
      </c>
      <c r="I381" s="2">
        <f>VLOOKUP(A381,Planilha1!A380:P850,16,FALSE)</f>
        <v>0</v>
      </c>
    </row>
    <row r="382" spans="1:9" ht="81" customHeight="1">
      <c r="A382" s="100" t="s">
        <v>934</v>
      </c>
      <c r="B382" s="100" t="s">
        <v>531</v>
      </c>
      <c r="C382" s="2" t="s">
        <v>935</v>
      </c>
      <c r="D382" s="2" t="s">
        <v>12</v>
      </c>
      <c r="E382" s="2" t="s">
        <v>936</v>
      </c>
      <c r="F382" s="2" t="s">
        <v>288</v>
      </c>
      <c r="G382" s="101">
        <v>2500</v>
      </c>
      <c r="H382" s="100">
        <v>0</v>
      </c>
      <c r="I382" s="2">
        <f>VLOOKUP(A382,Planilha1!A381:P851,16,FALSE)</f>
        <v>0</v>
      </c>
    </row>
    <row r="383" spans="1:9" ht="87">
      <c r="A383" s="100" t="s">
        <v>937</v>
      </c>
      <c r="B383" s="100" t="s">
        <v>531</v>
      </c>
      <c r="C383" s="2" t="s">
        <v>938</v>
      </c>
      <c r="D383" s="2" t="s">
        <v>207</v>
      </c>
      <c r="E383" s="2" t="s">
        <v>939</v>
      </c>
      <c r="F383" s="2" t="s">
        <v>288</v>
      </c>
      <c r="G383" s="101">
        <v>9900</v>
      </c>
      <c r="H383" s="100">
        <v>0</v>
      </c>
      <c r="I383" s="2">
        <f>VLOOKUP(A383,Planilha1!A382:P852,16,FALSE)</f>
        <v>0</v>
      </c>
    </row>
    <row r="384" spans="1:9" ht="96" customHeight="1">
      <c r="A384" s="100" t="s">
        <v>940</v>
      </c>
      <c r="B384" s="100" t="s">
        <v>531</v>
      </c>
      <c r="C384" s="2" t="s">
        <v>941</v>
      </c>
      <c r="D384" s="2">
        <v>1</v>
      </c>
      <c r="E384" s="2" t="s">
        <v>942</v>
      </c>
      <c r="F384" s="2" t="s">
        <v>288</v>
      </c>
      <c r="G384" s="101">
        <v>2000</v>
      </c>
      <c r="H384" s="100">
        <v>0</v>
      </c>
      <c r="I384" s="2">
        <f>VLOOKUP(A384,Planilha1!A383:P853,16,FALSE)</f>
        <v>0</v>
      </c>
    </row>
    <row r="385" spans="1:9" ht="67.5" customHeight="1">
      <c r="A385" s="100" t="s">
        <v>943</v>
      </c>
      <c r="B385" s="100" t="s">
        <v>531</v>
      </c>
      <c r="C385" s="2" t="s">
        <v>944</v>
      </c>
      <c r="D385" s="2">
        <v>1</v>
      </c>
      <c r="E385" s="2" t="s">
        <v>945</v>
      </c>
      <c r="F385" s="2" t="s">
        <v>61</v>
      </c>
      <c r="G385" s="101">
        <v>14400</v>
      </c>
      <c r="H385" s="100">
        <v>12</v>
      </c>
      <c r="I385" s="2">
        <f>VLOOKUP(A385,Planilha1!A384:P854,16,FALSE)</f>
        <v>0</v>
      </c>
    </row>
    <row r="386" spans="1:9" ht="90.75" customHeight="1">
      <c r="A386" s="100" t="s">
        <v>946</v>
      </c>
      <c r="B386" s="100" t="s">
        <v>507</v>
      </c>
      <c r="C386" s="2" t="s">
        <v>947</v>
      </c>
      <c r="D386" s="2" t="s">
        <v>270</v>
      </c>
      <c r="E386" s="2" t="s">
        <v>31</v>
      </c>
      <c r="F386" s="2" t="s">
        <v>32</v>
      </c>
      <c r="G386" s="101">
        <v>90000</v>
      </c>
      <c r="H386" s="100">
        <v>0</v>
      </c>
      <c r="I386" s="2">
        <f>VLOOKUP(A386,Planilha1!A385:P855,16,FALSE)</f>
        <v>0</v>
      </c>
    </row>
    <row r="387" spans="1:9" ht="130.5">
      <c r="A387" s="100" t="s">
        <v>948</v>
      </c>
      <c r="B387" s="100" t="s">
        <v>531</v>
      </c>
      <c r="C387" s="2" t="s">
        <v>949</v>
      </c>
      <c r="D387" s="2">
        <v>1</v>
      </c>
      <c r="E387" s="2" t="s">
        <v>83</v>
      </c>
      <c r="F387" s="2" t="s">
        <v>84</v>
      </c>
      <c r="G387" s="101">
        <v>3500</v>
      </c>
      <c r="H387" s="100">
        <v>0</v>
      </c>
      <c r="I387" s="2">
        <f>VLOOKUP(A387,Planilha1!A386:P856,16,FALSE)</f>
        <v>0</v>
      </c>
    </row>
    <row r="388" spans="1:9" ht="68.25" customHeight="1">
      <c r="A388" s="100" t="s">
        <v>950</v>
      </c>
      <c r="B388" s="100" t="s">
        <v>473</v>
      </c>
      <c r="C388" s="2" t="s">
        <v>951</v>
      </c>
      <c r="D388" s="2" t="s">
        <v>392</v>
      </c>
      <c r="E388" s="2" t="s">
        <v>88</v>
      </c>
      <c r="F388" s="2" t="s">
        <v>84</v>
      </c>
      <c r="G388" s="101">
        <v>2000</v>
      </c>
      <c r="H388" s="100">
        <v>0</v>
      </c>
      <c r="I388" s="2">
        <f>VLOOKUP(A388,Planilha1!A387:P857,16,FALSE)</f>
        <v>0</v>
      </c>
    </row>
    <row r="389" spans="1:9" ht="137.25" customHeight="1">
      <c r="A389" s="100" t="s">
        <v>952</v>
      </c>
      <c r="B389" s="100" t="s">
        <v>473</v>
      </c>
      <c r="C389" s="2" t="s">
        <v>953</v>
      </c>
      <c r="D389" s="2" t="s">
        <v>12</v>
      </c>
      <c r="E389" s="2" t="s">
        <v>954</v>
      </c>
      <c r="F389" s="2" t="s">
        <v>955</v>
      </c>
      <c r="G389" s="101">
        <v>15000</v>
      </c>
      <c r="H389" s="100">
        <v>0</v>
      </c>
      <c r="I389" s="2">
        <f>VLOOKUP(A389,Planilha1!A388:P858,16,FALSE)</f>
        <v>0</v>
      </c>
    </row>
    <row r="390" spans="1:9" ht="57.75">
      <c r="A390" s="100" t="s">
        <v>956</v>
      </c>
      <c r="B390" s="100" t="s">
        <v>473</v>
      </c>
      <c r="C390" s="2" t="s">
        <v>957</v>
      </c>
      <c r="D390" s="2" t="s">
        <v>12</v>
      </c>
      <c r="E390" s="2" t="s">
        <v>39</v>
      </c>
      <c r="F390" s="2" t="s">
        <v>40</v>
      </c>
      <c r="G390" s="101">
        <v>10000</v>
      </c>
      <c r="H390" s="100">
        <v>0</v>
      </c>
      <c r="I390" s="2">
        <f>VLOOKUP(A390,Planilha1!A389:P859,16,FALSE)</f>
        <v>0</v>
      </c>
    </row>
    <row r="391" spans="1:9" ht="101.25">
      <c r="A391" s="100" t="s">
        <v>958</v>
      </c>
      <c r="B391" s="100" t="s">
        <v>200</v>
      </c>
      <c r="C391" s="2" t="s">
        <v>959</v>
      </c>
      <c r="D391" s="2" t="s">
        <v>12</v>
      </c>
      <c r="E391" s="2" t="s">
        <v>960</v>
      </c>
      <c r="F391" s="2" t="s">
        <v>355</v>
      </c>
      <c r="G391" s="101">
        <f>231599.52-231599.52</f>
        <v>0</v>
      </c>
      <c r="H391" s="100">
        <v>24</v>
      </c>
      <c r="I391" s="2">
        <f>VLOOKUP(A391,Planilha1!A390:P860,16,FALSE)</f>
        <v>0</v>
      </c>
    </row>
    <row r="392" spans="1:9" ht="68.25" customHeight="1">
      <c r="A392" s="100" t="s">
        <v>961</v>
      </c>
      <c r="B392" s="100" t="s">
        <v>10</v>
      </c>
      <c r="C392" s="2" t="s">
        <v>962</v>
      </c>
      <c r="D392" s="2" t="s">
        <v>12</v>
      </c>
      <c r="E392" s="2" t="s">
        <v>338</v>
      </c>
      <c r="F392" s="2" t="s">
        <v>214</v>
      </c>
      <c r="G392" s="101">
        <v>40000</v>
      </c>
      <c r="H392" s="100">
        <v>0</v>
      </c>
      <c r="I392" s="2">
        <f>VLOOKUP(A392,Planilha1!A391:P861,16,FALSE)</f>
        <v>0</v>
      </c>
    </row>
    <row r="393" spans="1:9" ht="72.75">
      <c r="A393" s="100" t="s">
        <v>963</v>
      </c>
      <c r="B393" s="100" t="s">
        <v>473</v>
      </c>
      <c r="C393" s="2" t="s">
        <v>964</v>
      </c>
      <c r="D393" s="2" t="s">
        <v>12</v>
      </c>
      <c r="E393" s="2" t="s">
        <v>96</v>
      </c>
      <c r="F393" s="2" t="s">
        <v>572</v>
      </c>
      <c r="G393" s="101">
        <v>6000</v>
      </c>
      <c r="H393" s="100">
        <v>0</v>
      </c>
      <c r="I393" s="2">
        <f>VLOOKUP(A393,Planilha1!A392:P862,16,FALSE)</f>
        <v>0</v>
      </c>
    </row>
    <row r="394" spans="1:9" ht="87">
      <c r="A394" s="100" t="s">
        <v>965</v>
      </c>
      <c r="B394" s="100" t="s">
        <v>473</v>
      </c>
      <c r="C394" s="2" t="s">
        <v>966</v>
      </c>
      <c r="D394" s="2" t="s">
        <v>12</v>
      </c>
      <c r="E394" s="2" t="s">
        <v>967</v>
      </c>
      <c r="F394" s="2" t="s">
        <v>14</v>
      </c>
      <c r="G394" s="101">
        <v>1200</v>
      </c>
      <c r="H394" s="100">
        <v>0</v>
      </c>
      <c r="I394" s="2">
        <f>VLOOKUP(A394,Planilha1!A393:P863,16,FALSE)</f>
        <v>0</v>
      </c>
    </row>
    <row r="395" spans="1:9" ht="72.75">
      <c r="A395" s="100" t="s">
        <v>968</v>
      </c>
      <c r="B395" s="100" t="s">
        <v>200</v>
      </c>
      <c r="C395" s="2" t="s">
        <v>969</v>
      </c>
      <c r="D395" s="2" t="s">
        <v>18</v>
      </c>
      <c r="E395" s="2" t="s">
        <v>83</v>
      </c>
      <c r="F395" s="2" t="s">
        <v>84</v>
      </c>
      <c r="G395" s="101">
        <v>1258.82</v>
      </c>
      <c r="H395" s="100">
        <v>12</v>
      </c>
      <c r="I395" s="2" t="str">
        <f>VLOOKUP(A395,Planilha1!A394:P864,16,FALSE)</f>
        <v>0013534-43.2021.4.01.8008</v>
      </c>
    </row>
    <row r="396" spans="1:9" ht="99" customHeight="1">
      <c r="A396" s="100" t="s">
        <v>970</v>
      </c>
      <c r="B396" s="100" t="s">
        <v>473</v>
      </c>
      <c r="C396" s="2" t="s">
        <v>971</v>
      </c>
      <c r="D396" s="2" t="s">
        <v>12</v>
      </c>
      <c r="E396" s="2" t="s">
        <v>972</v>
      </c>
      <c r="F396" s="2" t="s">
        <v>973</v>
      </c>
      <c r="G396" s="101">
        <v>20000</v>
      </c>
      <c r="H396" s="100">
        <v>0</v>
      </c>
      <c r="I396" s="2" t="str">
        <f>VLOOKUP(A396,Planilha1!A395:P865,16,FALSE)</f>
        <v>0007510-43.2025.4.06.8000</v>
      </c>
    </row>
    <row r="397" spans="1:9" ht="57.75">
      <c r="A397" s="100" t="s">
        <v>974</v>
      </c>
      <c r="B397" s="100" t="s">
        <v>200</v>
      </c>
      <c r="C397" s="2" t="s">
        <v>975</v>
      </c>
      <c r="D397" s="2" t="s">
        <v>12</v>
      </c>
      <c r="E397" s="2" t="s">
        <v>80</v>
      </c>
      <c r="F397" s="2" t="s">
        <v>40</v>
      </c>
      <c r="G397" s="101">
        <v>1450</v>
      </c>
      <c r="H397" s="100">
        <v>1</v>
      </c>
      <c r="I397" s="2" t="str">
        <f>VLOOKUP(A397,Planilha1!A396:P866,16,FALSE)</f>
        <v>0007511-28.2025.4.06.8000</v>
      </c>
    </row>
    <row r="398" spans="1:9" ht="75.75" customHeight="1">
      <c r="A398" s="100" t="s">
        <v>976</v>
      </c>
      <c r="B398" s="100" t="s">
        <v>200</v>
      </c>
      <c r="C398" s="2" t="s">
        <v>977</v>
      </c>
      <c r="D398" s="2">
        <v>2</v>
      </c>
      <c r="E398" s="2" t="s">
        <v>192</v>
      </c>
      <c r="F398" s="2" t="s">
        <v>24</v>
      </c>
      <c r="G398" s="101">
        <v>1708</v>
      </c>
      <c r="H398" s="100">
        <v>1</v>
      </c>
      <c r="I398" s="2" t="str">
        <f>VLOOKUP(A398,Planilha1!A397:P867,16,FALSE)</f>
        <v>0008373-96.2025.4.06.8000</v>
      </c>
    </row>
    <row r="399" spans="1:9" ht="72.75">
      <c r="A399" s="100" t="s">
        <v>978</v>
      </c>
      <c r="B399" s="100" t="s">
        <v>200</v>
      </c>
      <c r="C399" s="2" t="s">
        <v>941</v>
      </c>
      <c r="D399" s="2">
        <v>1</v>
      </c>
      <c r="E399" s="2" t="s">
        <v>942</v>
      </c>
      <c r="F399" s="2" t="s">
        <v>288</v>
      </c>
      <c r="G399" s="101">
        <v>2000</v>
      </c>
      <c r="H399" s="100">
        <v>0</v>
      </c>
      <c r="I399" s="2" t="str">
        <f>VLOOKUP(A399,Planilha1!A398:P868,16,FALSE)</f>
        <v>0008536-76.2025.4.06.8000</v>
      </c>
    </row>
    <row r="400" spans="1:9" ht="57.75">
      <c r="A400" s="100" t="s">
        <v>979</v>
      </c>
      <c r="B400" s="100" t="s">
        <v>200</v>
      </c>
      <c r="C400" s="2" t="s">
        <v>935</v>
      </c>
      <c r="D400" s="2">
        <v>1</v>
      </c>
      <c r="E400" s="2" t="s">
        <v>936</v>
      </c>
      <c r="F400" s="2" t="s">
        <v>288</v>
      </c>
      <c r="G400" s="101">
        <v>2500</v>
      </c>
      <c r="H400" s="100">
        <v>0</v>
      </c>
      <c r="I400" s="2">
        <f>VLOOKUP(A400,Planilha1!A399:P869,16,FALSE)</f>
        <v>0</v>
      </c>
    </row>
    <row r="401" spans="1:9" ht="87">
      <c r="A401" s="100" t="s">
        <v>980</v>
      </c>
      <c r="B401" s="100" t="s">
        <v>200</v>
      </c>
      <c r="C401" s="2" t="s">
        <v>981</v>
      </c>
      <c r="D401" s="2">
        <v>1</v>
      </c>
      <c r="E401" s="2" t="s">
        <v>939</v>
      </c>
      <c r="F401" s="2" t="s">
        <v>288</v>
      </c>
      <c r="G401" s="101">
        <v>1951</v>
      </c>
      <c r="H401" s="100">
        <v>0</v>
      </c>
      <c r="I401" s="2">
        <f>VLOOKUP(A401,Planilha1!A400:P870,16,FALSE)</f>
        <v>0</v>
      </c>
    </row>
    <row r="402" spans="1:9" ht="57.75">
      <c r="A402" s="100" t="s">
        <v>982</v>
      </c>
      <c r="B402" s="100" t="s">
        <v>159</v>
      </c>
      <c r="C402" s="2" t="s">
        <v>983</v>
      </c>
      <c r="D402" s="2" t="s">
        <v>12</v>
      </c>
      <c r="E402" s="2" t="s">
        <v>88</v>
      </c>
      <c r="F402" s="2" t="s">
        <v>84</v>
      </c>
      <c r="G402" s="101">
        <v>988.19</v>
      </c>
      <c r="H402" s="100">
        <v>0</v>
      </c>
      <c r="I402" s="2">
        <f>VLOOKUP(A402,Planilha1!A401:P871,16,FALSE)</f>
        <v>0</v>
      </c>
    </row>
    <row r="403" spans="1:9" ht="72.75">
      <c r="A403" s="100" t="s">
        <v>984</v>
      </c>
      <c r="B403" s="100" t="s">
        <v>10</v>
      </c>
      <c r="C403" s="2" t="s">
        <v>985</v>
      </c>
      <c r="D403" s="2">
        <v>1</v>
      </c>
      <c r="E403" s="2" t="s">
        <v>102</v>
      </c>
      <c r="F403" s="2" t="s">
        <v>32</v>
      </c>
      <c r="G403" s="101">
        <v>65000</v>
      </c>
      <c r="H403" s="100">
        <v>12</v>
      </c>
      <c r="I403" s="2">
        <f>VLOOKUP(A403,Planilha1!A402:P872,16,FALSE)</f>
        <v>0</v>
      </c>
    </row>
    <row r="404" spans="1:9" ht="43.5">
      <c r="A404" s="100" t="s">
        <v>986</v>
      </c>
      <c r="B404" s="100" t="s">
        <v>200</v>
      </c>
      <c r="C404" s="2" t="s">
        <v>987</v>
      </c>
      <c r="D404" s="2" t="s">
        <v>18</v>
      </c>
      <c r="E404" s="2" t="s">
        <v>320</v>
      </c>
      <c r="F404" s="2" t="s">
        <v>36</v>
      </c>
      <c r="G404" s="101"/>
      <c r="H404" s="100">
        <v>0</v>
      </c>
      <c r="I404" s="2">
        <f>VLOOKUP(A404,Planilha1!A403:P873,16,FALSE)</f>
        <v>0</v>
      </c>
    </row>
    <row r="405" spans="1:9" ht="130.5" customHeight="1">
      <c r="A405" s="100" t="s">
        <v>988</v>
      </c>
      <c r="B405" s="100" t="s">
        <v>200</v>
      </c>
      <c r="C405" s="2" t="s">
        <v>989</v>
      </c>
      <c r="D405" s="2">
        <v>1</v>
      </c>
      <c r="E405" s="2" t="s">
        <v>540</v>
      </c>
      <c r="F405" s="2" t="s">
        <v>36</v>
      </c>
      <c r="G405" s="101">
        <v>21751.332750000005</v>
      </c>
      <c r="H405" s="100">
        <v>12</v>
      </c>
      <c r="I405" s="2">
        <f>VLOOKUP(A405,Planilha1!A404:P874,16,FALSE)</f>
        <v>0</v>
      </c>
    </row>
    <row r="406" spans="1:9" ht="187.5" customHeight="1">
      <c r="A406" s="100" t="s">
        <v>990</v>
      </c>
      <c r="B406" s="100" t="s">
        <v>200</v>
      </c>
      <c r="C406" s="2" t="s">
        <v>991</v>
      </c>
      <c r="D406" s="2">
        <v>2</v>
      </c>
      <c r="E406" s="2" t="s">
        <v>992</v>
      </c>
      <c r="F406" s="2" t="s">
        <v>288</v>
      </c>
      <c r="G406" s="101">
        <v>6198</v>
      </c>
      <c r="H406" s="100">
        <v>0</v>
      </c>
      <c r="I406" s="2">
        <f>VLOOKUP(A406,Planilha1!A405:P875,16,FALSE)</f>
        <v>0</v>
      </c>
    </row>
    <row r="407" spans="1:9" ht="101.25">
      <c r="A407" s="100" t="s">
        <v>993</v>
      </c>
      <c r="B407" s="100" t="s">
        <v>200</v>
      </c>
      <c r="C407" s="2" t="s">
        <v>994</v>
      </c>
      <c r="D407" s="2" t="s">
        <v>392</v>
      </c>
      <c r="E407" s="2" t="s">
        <v>995</v>
      </c>
      <c r="F407" s="2" t="s">
        <v>288</v>
      </c>
      <c r="G407" s="101">
        <v>22915.5</v>
      </c>
      <c r="H407" s="100">
        <v>0</v>
      </c>
      <c r="I407" s="2">
        <f>VLOOKUP(A407,Planilha1!A406:P876,16,FALSE)</f>
        <v>0</v>
      </c>
    </row>
    <row r="408" spans="1:9" ht="61.5" customHeight="1">
      <c r="A408" s="100" t="s">
        <v>996</v>
      </c>
      <c r="B408" s="100" t="s">
        <v>159</v>
      </c>
      <c r="C408" s="2" t="s">
        <v>997</v>
      </c>
      <c r="D408" s="2" t="s">
        <v>12</v>
      </c>
      <c r="E408" s="2" t="s">
        <v>351</v>
      </c>
      <c r="F408" s="2" t="s">
        <v>998</v>
      </c>
      <c r="G408" s="101">
        <v>185286.82</v>
      </c>
      <c r="H408" s="100">
        <v>6</v>
      </c>
      <c r="I408" s="2">
        <f>VLOOKUP(A408,Planilha1!A407:P877,16,FALSE)</f>
        <v>0</v>
      </c>
    </row>
    <row r="409" spans="1:9" ht="70.5" customHeight="1">
      <c r="A409" s="100" t="s">
        <v>999</v>
      </c>
      <c r="B409" s="100" t="s">
        <v>68</v>
      </c>
      <c r="C409" s="2" t="s">
        <v>1000</v>
      </c>
      <c r="D409" s="2" t="s">
        <v>1001</v>
      </c>
      <c r="E409" s="2" t="s">
        <v>83</v>
      </c>
      <c r="F409" s="2" t="s">
        <v>84</v>
      </c>
      <c r="G409" s="101">
        <v>1500</v>
      </c>
      <c r="H409" s="100">
        <v>6</v>
      </c>
      <c r="I409" s="2">
        <f>VLOOKUP(A409,Planilha1!A408:P878,16,FALSE)</f>
        <v>0</v>
      </c>
    </row>
    <row r="410" spans="1:9" ht="101.25">
      <c r="A410" s="100" t="s">
        <v>1002</v>
      </c>
      <c r="B410" s="100" t="s">
        <v>68</v>
      </c>
      <c r="C410" s="2" t="s">
        <v>1003</v>
      </c>
      <c r="D410" s="2" t="s">
        <v>610</v>
      </c>
      <c r="E410" s="2" t="s">
        <v>1004</v>
      </c>
      <c r="F410" s="2" t="s">
        <v>76</v>
      </c>
      <c r="G410" s="101">
        <v>3100</v>
      </c>
      <c r="H410" s="100">
        <v>6</v>
      </c>
      <c r="I410" s="2">
        <f>VLOOKUP(A410,Planilha1!A409:P879,16,FALSE)</f>
        <v>0</v>
      </c>
    </row>
    <row r="411" spans="1:9" ht="117.75" customHeight="1">
      <c r="A411" s="100" t="s">
        <v>1005</v>
      </c>
      <c r="B411" s="100" t="s">
        <v>507</v>
      </c>
      <c r="C411" s="2" t="s">
        <v>1006</v>
      </c>
      <c r="D411" s="2" t="s">
        <v>12</v>
      </c>
      <c r="E411" s="2" t="s">
        <v>1007</v>
      </c>
      <c r="F411" s="2" t="s">
        <v>36</v>
      </c>
      <c r="G411" s="101">
        <v>21255</v>
      </c>
      <c r="H411" s="100">
        <v>0</v>
      </c>
      <c r="I411" s="2">
        <f>VLOOKUP(A411,Planilha1!A410:P880,16,FALSE)</f>
        <v>0</v>
      </c>
    </row>
    <row r="412" spans="1:9" ht="78.75" customHeight="1">
      <c r="A412" s="100" t="s">
        <v>1008</v>
      </c>
      <c r="B412" s="100" t="s">
        <v>473</v>
      </c>
      <c r="C412" s="2" t="s">
        <v>1009</v>
      </c>
      <c r="D412" s="2" t="s">
        <v>12</v>
      </c>
      <c r="E412" s="2" t="s">
        <v>129</v>
      </c>
      <c r="F412" s="2" t="s">
        <v>116</v>
      </c>
      <c r="G412" s="101">
        <v>275000</v>
      </c>
      <c r="H412" s="100">
        <v>3</v>
      </c>
      <c r="I412" s="2">
        <f>VLOOKUP(A412,Planilha1!A411:P881,16,FALSE)</f>
        <v>0</v>
      </c>
    </row>
    <row r="413" spans="1:9" ht="101.25">
      <c r="A413" s="100" t="s">
        <v>1010</v>
      </c>
      <c r="B413" s="100" t="s">
        <v>10</v>
      </c>
      <c r="C413" s="2" t="s">
        <v>1011</v>
      </c>
      <c r="D413" s="2" t="s">
        <v>12</v>
      </c>
      <c r="E413" s="2" t="s">
        <v>1012</v>
      </c>
      <c r="F413" s="2" t="s">
        <v>1013</v>
      </c>
      <c r="G413" s="101">
        <v>0</v>
      </c>
      <c r="H413" s="100">
        <v>0</v>
      </c>
      <c r="I413" s="2">
        <f>VLOOKUP(A413,Planilha1!A412:P882,16,FALSE)</f>
        <v>0</v>
      </c>
    </row>
    <row r="414" spans="1:9" ht="96" customHeight="1">
      <c r="A414" s="100" t="s">
        <v>1014</v>
      </c>
      <c r="B414" s="100" t="s">
        <v>473</v>
      </c>
      <c r="C414" s="2" t="s">
        <v>1015</v>
      </c>
      <c r="D414" s="2" t="s">
        <v>1016</v>
      </c>
      <c r="E414" s="2" t="s">
        <v>173</v>
      </c>
      <c r="F414" s="2" t="s">
        <v>174</v>
      </c>
      <c r="G414" s="101">
        <v>1750</v>
      </c>
      <c r="H414" s="100">
        <v>0</v>
      </c>
      <c r="I414" s="2">
        <f>VLOOKUP(A414,Planilha1!A413:P883,16,FALSE)</f>
        <v>0</v>
      </c>
    </row>
    <row r="415" spans="1:9" ht="125.25" customHeight="1">
      <c r="A415" s="100" t="s">
        <v>1017</v>
      </c>
      <c r="B415" s="100" t="s">
        <v>473</v>
      </c>
      <c r="C415" s="2" t="s">
        <v>1018</v>
      </c>
      <c r="D415" s="2" t="s">
        <v>207</v>
      </c>
      <c r="E415" s="2" t="s">
        <v>134</v>
      </c>
      <c r="F415" s="2" t="s">
        <v>135</v>
      </c>
      <c r="G415" s="101">
        <v>1500</v>
      </c>
      <c r="H415" s="100">
        <v>0</v>
      </c>
      <c r="I415" s="2">
        <f>VLOOKUP(A415,Planilha1!A414:P884,16,FALSE)</f>
        <v>0</v>
      </c>
    </row>
    <row r="416" spans="1:9" ht="128.25" customHeight="1">
      <c r="A416" s="100" t="s">
        <v>1019</v>
      </c>
      <c r="B416" s="100" t="s">
        <v>507</v>
      </c>
      <c r="C416" s="2" t="s">
        <v>1020</v>
      </c>
      <c r="D416" s="2" t="s">
        <v>207</v>
      </c>
      <c r="E416" s="2" t="s">
        <v>1021</v>
      </c>
      <c r="F416" s="2" t="s">
        <v>66</v>
      </c>
      <c r="G416" s="101">
        <v>0</v>
      </c>
      <c r="H416" s="100">
        <v>0</v>
      </c>
      <c r="I416" s="2">
        <f>VLOOKUP(A416,Planilha1!A415:P885,16,FALSE)</f>
        <v>0</v>
      </c>
    </row>
    <row r="417" spans="1:9" ht="87">
      <c r="A417" s="100" t="s">
        <v>1022</v>
      </c>
      <c r="B417" s="100" t="s">
        <v>473</v>
      </c>
      <c r="C417" s="2" t="s">
        <v>1023</v>
      </c>
      <c r="D417" s="2" t="s">
        <v>12</v>
      </c>
      <c r="E417" s="2" t="s">
        <v>841</v>
      </c>
      <c r="F417" s="2" t="s">
        <v>76</v>
      </c>
      <c r="G417" s="101">
        <v>2500</v>
      </c>
      <c r="H417" s="100">
        <v>0</v>
      </c>
      <c r="I417" s="2">
        <f>VLOOKUP(A417,Planilha1!A416:P886,16,FALSE)</f>
        <v>0</v>
      </c>
    </row>
    <row r="418" spans="1:9" ht="131.25" customHeight="1">
      <c r="A418" s="100" t="s">
        <v>1024</v>
      </c>
      <c r="B418" s="100" t="s">
        <v>63</v>
      </c>
      <c r="C418" s="2" t="s">
        <v>1025</v>
      </c>
      <c r="D418" s="2" t="s">
        <v>23</v>
      </c>
      <c r="E418" s="2" t="s">
        <v>134</v>
      </c>
      <c r="F418" s="2" t="s">
        <v>135</v>
      </c>
      <c r="G418" s="101">
        <v>240</v>
      </c>
      <c r="H418" s="100">
        <v>12</v>
      </c>
      <c r="I418" s="2">
        <f>VLOOKUP(A418,Planilha1!A417:P887,16,FALSE)</f>
        <v>0</v>
      </c>
    </row>
    <row r="419" spans="1:9" ht="77.25" customHeight="1">
      <c r="A419" s="100" t="s">
        <v>1026</v>
      </c>
      <c r="B419" s="100" t="s">
        <v>63</v>
      </c>
      <c r="C419" s="2" t="s">
        <v>1027</v>
      </c>
      <c r="D419" s="2" t="s">
        <v>23</v>
      </c>
      <c r="E419" s="2" t="s">
        <v>19</v>
      </c>
      <c r="F419" s="2" t="s">
        <v>24</v>
      </c>
      <c r="G419" s="101">
        <v>1796</v>
      </c>
      <c r="H419" s="100">
        <v>0</v>
      </c>
      <c r="I419" s="2">
        <f>VLOOKUP(A419,Planilha1!A418:P888,16,FALSE)</f>
        <v>0</v>
      </c>
    </row>
    <row r="420" spans="1:9" ht="79.5" customHeight="1">
      <c r="A420" s="100" t="s">
        <v>1028</v>
      </c>
      <c r="B420" s="100" t="s">
        <v>29</v>
      </c>
      <c r="C420" s="2" t="s">
        <v>1029</v>
      </c>
      <c r="D420" s="2" t="s">
        <v>12</v>
      </c>
      <c r="E420" s="2" t="s">
        <v>88</v>
      </c>
      <c r="F420" s="2" t="s">
        <v>84</v>
      </c>
      <c r="G420" s="101">
        <v>1260</v>
      </c>
      <c r="H420" s="100">
        <v>12</v>
      </c>
      <c r="I420" s="2">
        <f>VLOOKUP(A420,Planilha1!A419:P889,16,FALSE)</f>
        <v>0</v>
      </c>
    </row>
    <row r="421" spans="1:9" ht="111" customHeight="1">
      <c r="A421" s="100" t="s">
        <v>1030</v>
      </c>
      <c r="B421" s="100" t="s">
        <v>16</v>
      </c>
      <c r="C421" s="2" t="s">
        <v>1031</v>
      </c>
      <c r="D421" s="2" t="s">
        <v>12</v>
      </c>
      <c r="E421" s="2" t="s">
        <v>1032</v>
      </c>
      <c r="F421" s="2" t="s">
        <v>1033</v>
      </c>
      <c r="G421" s="101">
        <v>2717.18</v>
      </c>
      <c r="H421" s="100">
        <v>0</v>
      </c>
      <c r="I421" s="2">
        <f>VLOOKUP(A421,Planilha1!A420:P890,16,FALSE)</f>
        <v>0</v>
      </c>
    </row>
    <row r="422" spans="1:9" ht="101.25">
      <c r="A422" s="100" t="s">
        <v>1034</v>
      </c>
      <c r="B422" s="100" t="s">
        <v>16</v>
      </c>
      <c r="C422" s="2" t="s">
        <v>372</v>
      </c>
      <c r="D422" s="2">
        <v>2</v>
      </c>
      <c r="E422" s="2" t="s">
        <v>134</v>
      </c>
      <c r="F422" s="2" t="s">
        <v>135</v>
      </c>
      <c r="G422" s="101">
        <v>261.33999999999997</v>
      </c>
      <c r="H422" s="100">
        <v>0</v>
      </c>
      <c r="I422" s="2"/>
    </row>
    <row r="423" spans="1:9" ht="80.25" customHeight="1">
      <c r="A423" s="100" t="s">
        <v>1035</v>
      </c>
      <c r="B423" s="100" t="s">
        <v>16</v>
      </c>
      <c r="C423" s="2" t="s">
        <v>1036</v>
      </c>
      <c r="D423" s="2" t="s">
        <v>1037</v>
      </c>
      <c r="E423" s="2" t="s">
        <v>88</v>
      </c>
      <c r="F423" s="2" t="s">
        <v>84</v>
      </c>
      <c r="G423" s="101">
        <v>797.5</v>
      </c>
      <c r="H423" s="100">
        <v>0</v>
      </c>
      <c r="I423" s="2">
        <f>VLOOKUP(A423,Planilha1!A422:P892,16,FALSE)</f>
        <v>0</v>
      </c>
    </row>
    <row r="424" spans="1:9" ht="115.5" customHeight="1">
      <c r="A424" s="100" t="s">
        <v>1038</v>
      </c>
      <c r="B424" s="100" t="s">
        <v>10</v>
      </c>
      <c r="C424" s="2" t="s">
        <v>1039</v>
      </c>
      <c r="D424" s="2"/>
      <c r="E424" s="2"/>
      <c r="F424" s="2"/>
      <c r="G424" s="101">
        <v>0</v>
      </c>
      <c r="H424" s="100"/>
      <c r="I424" s="2">
        <f>VLOOKUP(A424,Planilha1!A423:P893,16,FALSE)</f>
        <v>0</v>
      </c>
    </row>
    <row r="425" spans="1:9" ht="111" customHeight="1">
      <c r="A425" s="100" t="s">
        <v>1040</v>
      </c>
      <c r="B425" s="100" t="s">
        <v>10</v>
      </c>
      <c r="C425" s="2" t="s">
        <v>1041</v>
      </c>
      <c r="D425" s="2"/>
      <c r="E425" s="2"/>
      <c r="F425" s="2"/>
      <c r="G425" s="101">
        <v>0</v>
      </c>
      <c r="H425" s="100"/>
      <c r="I425" s="2">
        <f>VLOOKUP(A425,Planilha1!A424:P894,16,FALSE)</f>
        <v>0</v>
      </c>
    </row>
    <row r="426" spans="1:9" ht="48" customHeight="1">
      <c r="A426" s="100" t="s">
        <v>1042</v>
      </c>
      <c r="B426" s="100" t="s">
        <v>10</v>
      </c>
      <c r="C426" s="2" t="s">
        <v>1043</v>
      </c>
      <c r="D426" s="2"/>
      <c r="E426" s="2"/>
      <c r="F426" s="2"/>
      <c r="G426" s="101">
        <v>56455.79</v>
      </c>
      <c r="H426" s="100"/>
      <c r="I426" s="2">
        <f>VLOOKUP(A426,Planilha1!A425:P895,16,FALSE)</f>
        <v>0</v>
      </c>
    </row>
    <row r="427" spans="1:9" ht="84.75" customHeight="1">
      <c r="A427" s="100" t="s">
        <v>1044</v>
      </c>
      <c r="B427" s="100" t="s">
        <v>10</v>
      </c>
      <c r="C427" s="2" t="s">
        <v>1045</v>
      </c>
      <c r="D427" s="2"/>
      <c r="E427" s="2"/>
      <c r="F427" s="2"/>
      <c r="G427" s="101">
        <v>0</v>
      </c>
      <c r="H427" s="100"/>
      <c r="I427" s="2">
        <f>VLOOKUP(A427,Planilha1!A426:P896,16,FALSE)</f>
        <v>0</v>
      </c>
    </row>
    <row r="428" spans="1:9" ht="96.75" customHeight="1">
      <c r="A428" s="100" t="s">
        <v>1046</v>
      </c>
      <c r="B428" s="100" t="s">
        <v>10</v>
      </c>
      <c r="C428" s="2" t="s">
        <v>1047</v>
      </c>
      <c r="D428" s="2"/>
      <c r="E428" s="2"/>
      <c r="F428" s="2"/>
      <c r="G428" s="101">
        <v>25000</v>
      </c>
      <c r="H428" s="100"/>
      <c r="I428" s="2">
        <f>VLOOKUP(A428,Planilha1!A427:P897,16,FALSE)</f>
        <v>0</v>
      </c>
    </row>
    <row r="429" spans="1:9" ht="175.5" customHeight="1">
      <c r="A429" s="100" t="s">
        <v>1048</v>
      </c>
      <c r="B429" s="100" t="s">
        <v>10</v>
      </c>
      <c r="C429" s="2" t="s">
        <v>1049</v>
      </c>
      <c r="D429" s="2"/>
      <c r="E429" s="2"/>
      <c r="F429" s="2"/>
      <c r="G429" s="101">
        <v>0</v>
      </c>
      <c r="H429" s="100"/>
      <c r="I429" s="2">
        <f>VLOOKUP(A429,Planilha1!A428:P898,16,FALSE)</f>
        <v>0</v>
      </c>
    </row>
    <row r="430" spans="1:9" ht="186" customHeight="1">
      <c r="A430" s="100" t="s">
        <v>1050</v>
      </c>
      <c r="B430" s="100" t="s">
        <v>10</v>
      </c>
      <c r="C430" s="2" t="s">
        <v>1051</v>
      </c>
      <c r="D430" s="2"/>
      <c r="E430" s="2"/>
      <c r="F430" s="2"/>
      <c r="G430" s="101">
        <v>0</v>
      </c>
      <c r="H430" s="100"/>
      <c r="I430" s="2">
        <f>VLOOKUP(A430,Planilha1!A429:P899,16,FALSE)</f>
        <v>0</v>
      </c>
    </row>
    <row r="431" spans="1:9" ht="120" customHeight="1">
      <c r="A431" s="100" t="s">
        <v>1052</v>
      </c>
      <c r="B431" s="100" t="s">
        <v>10</v>
      </c>
      <c r="C431" s="2" t="s">
        <v>1053</v>
      </c>
      <c r="D431" s="2"/>
      <c r="E431" s="2"/>
      <c r="F431" s="2"/>
      <c r="G431" s="101"/>
      <c r="H431" s="100"/>
      <c r="I431" s="2">
        <f>VLOOKUP(A431,Planilha1!A430:P900,16,FALSE)</f>
        <v>0</v>
      </c>
    </row>
    <row r="432" spans="1:9" ht="81" customHeight="1">
      <c r="A432" s="100" t="s">
        <v>1054</v>
      </c>
      <c r="B432" s="100" t="s">
        <v>10</v>
      </c>
      <c r="C432" s="2" t="s">
        <v>1055</v>
      </c>
      <c r="D432" s="2"/>
      <c r="E432" s="2"/>
      <c r="F432" s="2"/>
      <c r="G432" s="101">
        <v>0</v>
      </c>
      <c r="H432" s="100"/>
      <c r="I432" s="2">
        <f>VLOOKUP(A432,Planilha1!A431:P901,16,FALSE)</f>
        <v>0</v>
      </c>
    </row>
    <row r="433" spans="1:9" ht="72.75">
      <c r="A433" s="100" t="s">
        <v>1056</v>
      </c>
      <c r="B433" s="100" t="s">
        <v>10</v>
      </c>
      <c r="C433" s="2" t="s">
        <v>1057</v>
      </c>
      <c r="D433" s="2"/>
      <c r="E433" s="2"/>
      <c r="F433" s="2"/>
      <c r="G433" s="101">
        <v>21000</v>
      </c>
      <c r="H433" s="100"/>
      <c r="I433" s="2">
        <f>VLOOKUP(A433,Planilha1!A432:P902,16,FALSE)</f>
        <v>0</v>
      </c>
    </row>
    <row r="434" spans="1:9" ht="159">
      <c r="A434" s="100" t="s">
        <v>1058</v>
      </c>
      <c r="B434" s="100" t="s">
        <v>10</v>
      </c>
      <c r="C434" s="2" t="s">
        <v>1059</v>
      </c>
      <c r="D434" s="2"/>
      <c r="E434" s="2"/>
      <c r="F434" s="2"/>
      <c r="G434" s="101">
        <v>3091.2</v>
      </c>
      <c r="H434" s="100"/>
      <c r="I434" s="2">
        <f>VLOOKUP(A434,Planilha1!A433:P903,16,FALSE)</f>
        <v>0</v>
      </c>
    </row>
    <row r="435" spans="1:9" ht="72.75">
      <c r="A435" s="100" t="s">
        <v>1060</v>
      </c>
      <c r="B435" s="100" t="s">
        <v>10</v>
      </c>
      <c r="C435" s="2" t="s">
        <v>1061</v>
      </c>
      <c r="D435" s="2"/>
      <c r="E435" s="2"/>
      <c r="F435" s="2"/>
      <c r="G435" s="101">
        <v>1922</v>
      </c>
      <c r="H435" s="100"/>
      <c r="I435" s="2">
        <f>VLOOKUP(A435,Planilha1!A434:P904,16,FALSE)</f>
        <v>0</v>
      </c>
    </row>
    <row r="436" spans="1:9" ht="115.5">
      <c r="A436" s="100" t="s">
        <v>1062</v>
      </c>
      <c r="B436" s="100" t="s">
        <v>301</v>
      </c>
      <c r="C436" s="2" t="s">
        <v>1063</v>
      </c>
      <c r="D436" s="2"/>
      <c r="E436" s="2"/>
      <c r="F436" s="2"/>
      <c r="G436" s="101">
        <v>0</v>
      </c>
      <c r="H436" s="100"/>
      <c r="I436" s="2">
        <f>VLOOKUP(A436,Planilha1!A435:P905,16,FALSE)</f>
        <v>0</v>
      </c>
    </row>
    <row r="437" spans="1:9" ht="87">
      <c r="A437" s="100" t="s">
        <v>1064</v>
      </c>
      <c r="B437" s="100" t="s">
        <v>301</v>
      </c>
      <c r="C437" s="2" t="s">
        <v>1065</v>
      </c>
      <c r="D437" s="2"/>
      <c r="E437" s="2"/>
      <c r="F437" s="2"/>
      <c r="G437" s="101">
        <v>0</v>
      </c>
      <c r="H437" s="100"/>
      <c r="I437" s="2">
        <f>VLOOKUP(A437,Planilha1!A436:P906,16,FALSE)</f>
        <v>0</v>
      </c>
    </row>
    <row r="438" spans="1:9" ht="87">
      <c r="A438" s="100" t="s">
        <v>1066</v>
      </c>
      <c r="B438" s="100" t="s">
        <v>301</v>
      </c>
      <c r="C438" s="2" t="s">
        <v>1067</v>
      </c>
      <c r="D438" s="2"/>
      <c r="E438" s="2"/>
      <c r="F438" s="2"/>
      <c r="G438" s="101">
        <v>90000</v>
      </c>
      <c r="H438" s="100"/>
      <c r="I438" s="2">
        <f>VLOOKUP(A438,Planilha1!A437:P907,16,FALSE)</f>
        <v>0</v>
      </c>
    </row>
    <row r="439" spans="1:9" ht="72.75">
      <c r="A439" s="100" t="s">
        <v>1068</v>
      </c>
      <c r="B439" s="100" t="s">
        <v>26</v>
      </c>
      <c r="C439" s="2" t="s">
        <v>1069</v>
      </c>
      <c r="D439" s="2"/>
      <c r="E439" s="2"/>
      <c r="F439" s="2"/>
      <c r="G439" s="101">
        <v>1549.96</v>
      </c>
      <c r="H439" s="100"/>
      <c r="I439" s="2">
        <f>VLOOKUP(A439,Planilha1!A438:P908,16,FALSE)</f>
        <v>0</v>
      </c>
    </row>
    <row r="440" spans="1:9" ht="57.75">
      <c r="A440" s="100" t="s">
        <v>1070</v>
      </c>
      <c r="B440" s="100" t="s">
        <v>301</v>
      </c>
      <c r="C440" s="2" t="s">
        <v>1071</v>
      </c>
      <c r="D440" s="2"/>
      <c r="E440" s="2"/>
      <c r="F440" s="2"/>
      <c r="G440" s="101">
        <v>15000</v>
      </c>
      <c r="H440" s="100"/>
      <c r="I440" s="2">
        <f>VLOOKUP(A440,Planilha1!A439:P909,16,FALSE)</f>
        <v>0</v>
      </c>
    </row>
    <row r="441" spans="1:9" ht="329.25" customHeight="1">
      <c r="A441" s="100" t="s">
        <v>1072</v>
      </c>
      <c r="B441" s="100" t="s">
        <v>301</v>
      </c>
      <c r="C441" s="2" t="s">
        <v>1073</v>
      </c>
      <c r="D441" s="2"/>
      <c r="E441" s="2"/>
      <c r="F441" s="2"/>
      <c r="G441" s="101">
        <v>0</v>
      </c>
      <c r="H441" s="100"/>
      <c r="I441" s="2">
        <f>VLOOKUP(A441,Planilha1!A440:P910,16,FALSE)</f>
        <v>0</v>
      </c>
    </row>
    <row r="442" spans="1:9" ht="125.25" customHeight="1">
      <c r="A442" s="100" t="s">
        <v>1074</v>
      </c>
      <c r="B442" s="100" t="s">
        <v>26</v>
      </c>
      <c r="C442" s="2" t="s">
        <v>1075</v>
      </c>
      <c r="D442" s="2"/>
      <c r="E442" s="2"/>
      <c r="F442" s="2"/>
      <c r="G442" s="101"/>
      <c r="H442" s="100"/>
      <c r="I442" s="2">
        <f>VLOOKUP(A442,Planilha1!A441:P911,16,FALSE)</f>
        <v>0</v>
      </c>
    </row>
    <row r="443" spans="1:9" ht="43.5">
      <c r="A443" s="100" t="s">
        <v>1076</v>
      </c>
      <c r="B443" s="100" t="s">
        <v>710</v>
      </c>
      <c r="C443" s="2" t="s">
        <v>1077</v>
      </c>
      <c r="D443" s="2"/>
      <c r="E443" s="2" t="s">
        <v>1078</v>
      </c>
      <c r="F443" s="2"/>
      <c r="G443" s="101">
        <v>344000</v>
      </c>
      <c r="H443" s="100"/>
      <c r="I443" s="2" t="e">
        <f>VLOOKUP(A443,Planilha1!A442:P912,16,FALSE)</f>
        <v>#N/A</v>
      </c>
    </row>
    <row r="444" spans="1:9" ht="108.75" customHeight="1">
      <c r="A444" s="100" t="s">
        <v>1079</v>
      </c>
      <c r="B444" s="100" t="s">
        <v>710</v>
      </c>
      <c r="C444" s="2" t="s">
        <v>1080</v>
      </c>
      <c r="D444" s="2"/>
      <c r="E444" s="2" t="s">
        <v>1081</v>
      </c>
      <c r="F444" s="2"/>
      <c r="G444" s="101">
        <v>624000</v>
      </c>
      <c r="H444" s="100"/>
      <c r="I444" s="2" t="e">
        <f>VLOOKUP(A444,Planilha1!A443:P913,16,FALSE)</f>
        <v>#N/A</v>
      </c>
    </row>
    <row r="445" spans="1:9" ht="127.5" customHeight="1">
      <c r="A445" s="100" t="s">
        <v>1082</v>
      </c>
      <c r="B445" s="100" t="s">
        <v>710</v>
      </c>
      <c r="C445" s="2" t="s">
        <v>1083</v>
      </c>
      <c r="D445" s="2"/>
      <c r="E445" s="2" t="s">
        <v>1084</v>
      </c>
      <c r="F445" s="2"/>
      <c r="G445" s="101">
        <v>80665.2</v>
      </c>
      <c r="H445" s="100"/>
      <c r="I445" s="2" t="e">
        <f>VLOOKUP(A445,Planilha1!A444:P914,16,FALSE)</f>
        <v>#N/A</v>
      </c>
    </row>
    <row r="446" spans="1:9" ht="128.25" customHeight="1">
      <c r="A446" s="100" t="s">
        <v>1085</v>
      </c>
      <c r="B446" s="100" t="s">
        <v>710</v>
      </c>
      <c r="C446" s="2" t="s">
        <v>1086</v>
      </c>
      <c r="D446" s="2">
        <v>1</v>
      </c>
      <c r="E446" s="2" t="s">
        <v>1087</v>
      </c>
      <c r="F446" s="2"/>
      <c r="G446" s="101">
        <v>854268.94507499994</v>
      </c>
      <c r="H446" s="100"/>
      <c r="I446" s="2" t="e">
        <f>VLOOKUP(A446,Planilha1!A445:P915,16,FALSE)</f>
        <v>#N/A</v>
      </c>
    </row>
    <row r="447" spans="1:9">
      <c r="A447" s="100"/>
      <c r="B447" s="100" t="s">
        <v>828</v>
      </c>
      <c r="C447" s="2" t="s">
        <v>1088</v>
      </c>
      <c r="D447" s="2"/>
      <c r="E447" s="2"/>
      <c r="F447" s="2"/>
      <c r="G447" s="101">
        <v>125000</v>
      </c>
      <c r="H447" s="100"/>
      <c r="I447" s="2" t="e">
        <f>VLOOKUP(A447,Planilha1!A446:P916,16,FALSE)</f>
        <v>#N/A</v>
      </c>
    </row>
    <row r="448" spans="1:9">
      <c r="A448" s="100"/>
      <c r="B448" s="100" t="s">
        <v>710</v>
      </c>
      <c r="C448" s="2" t="s">
        <v>1089</v>
      </c>
      <c r="D448" s="2"/>
      <c r="E448" s="2"/>
      <c r="F448" s="2"/>
      <c r="G448" s="101">
        <v>44800</v>
      </c>
      <c r="H448" s="100"/>
      <c r="I448" s="2" t="e">
        <f>VLOOKUP(A448,Planilha1!A447:P917,16,FALSE)</f>
        <v>#N/A</v>
      </c>
    </row>
    <row r="449" spans="1:9" ht="237" customHeight="1">
      <c r="A449" s="100"/>
      <c r="B449" s="100" t="s">
        <v>1090</v>
      </c>
      <c r="C449" s="2" t="s">
        <v>1091</v>
      </c>
      <c r="D449" s="2"/>
      <c r="E449" s="2" t="s">
        <v>1092</v>
      </c>
      <c r="F449" s="2"/>
      <c r="G449" s="101">
        <v>0</v>
      </c>
      <c r="H449" s="100"/>
      <c r="I449" s="2" t="e">
        <f>VLOOKUP(A449,Planilha1!A448:P918,16,FALSE)</f>
        <v>#N/A</v>
      </c>
    </row>
    <row r="450" spans="1:9">
      <c r="A450" s="100"/>
      <c r="B450" s="100" t="s">
        <v>1093</v>
      </c>
      <c r="C450" s="2" t="s">
        <v>1094</v>
      </c>
      <c r="D450" s="2"/>
      <c r="E450" s="2"/>
      <c r="F450" s="2"/>
      <c r="G450" s="101">
        <v>3973.2</v>
      </c>
      <c r="H450" s="100"/>
      <c r="I450" s="2" t="e">
        <f>VLOOKUP(A450,Planilha1!A449:P919,16,FALSE)</f>
        <v>#N/A</v>
      </c>
    </row>
    <row r="451" spans="1:9" ht="101.25">
      <c r="A451" s="100" t="s">
        <v>1095</v>
      </c>
      <c r="B451" s="100" t="s">
        <v>710</v>
      </c>
      <c r="C451" s="2" t="s">
        <v>1096</v>
      </c>
      <c r="D451" s="2"/>
      <c r="E451" s="2"/>
      <c r="F451" s="2"/>
      <c r="G451" s="101">
        <v>69783.73</v>
      </c>
      <c r="H451" s="100"/>
      <c r="I451" s="2" t="e">
        <f>VLOOKUP(A451,Planilha1!A450:P920,16,FALSE)</f>
        <v>#N/A</v>
      </c>
    </row>
    <row r="452" spans="1:9">
      <c r="A452" s="100"/>
      <c r="B452" s="100"/>
      <c r="C452" s="100"/>
      <c r="D452" s="100"/>
      <c r="E452" s="100"/>
      <c r="F452" s="100"/>
      <c r="G452" s="101"/>
      <c r="H452" s="100"/>
      <c r="I452" s="2" t="e">
        <f>VLOOKUP(A452,Planilha1!A451:P921,16,FALSE)</f>
        <v>#N/A</v>
      </c>
    </row>
    <row r="453" spans="1:9">
      <c r="A453" s="100"/>
      <c r="B453" s="100"/>
      <c r="C453" s="100"/>
      <c r="D453" s="100"/>
      <c r="E453" s="100"/>
      <c r="F453" s="100"/>
      <c r="G453" s="101">
        <f>SUM(OfficeForms.Table34[valor Aprovado])</f>
        <v>42229824.452314094</v>
      </c>
      <c r="H453" s="100"/>
      <c r="I453" s="100"/>
    </row>
  </sheetData>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EB87-EB3F-4AC2-912B-5B998EB3BB89}">
  <dimension ref="A1:P471"/>
  <sheetViews>
    <sheetView workbookViewId="0"/>
  </sheetViews>
  <sheetFormatPr defaultRowHeight="15"/>
  <cols>
    <col min="3" max="3" width="11.42578125" bestFit="1" customWidth="1"/>
    <col min="4" max="4" width="28.140625" bestFit="1" customWidth="1"/>
    <col min="5" max="9" width="11.42578125" bestFit="1" customWidth="1"/>
    <col min="10" max="10" width="16.7109375" bestFit="1" customWidth="1"/>
    <col min="11" max="15" width="11.42578125" bestFit="1" customWidth="1"/>
    <col min="16" max="16" width="10.140625" bestFit="1" customWidth="1"/>
  </cols>
  <sheetData>
    <row r="1" spans="1:16" ht="43.5">
      <c r="A1" s="2" t="s">
        <v>0</v>
      </c>
      <c r="B1" s="2" t="s">
        <v>1097</v>
      </c>
      <c r="C1" s="2" t="s">
        <v>1</v>
      </c>
      <c r="D1" s="2" t="s">
        <v>2</v>
      </c>
      <c r="E1" s="3" t="s">
        <v>3</v>
      </c>
      <c r="F1" s="4" t="s">
        <v>1098</v>
      </c>
      <c r="G1" s="2" t="s">
        <v>4</v>
      </c>
      <c r="H1" s="2" t="s">
        <v>5</v>
      </c>
      <c r="I1" s="2" t="s">
        <v>1099</v>
      </c>
      <c r="J1" s="2" t="s">
        <v>6</v>
      </c>
      <c r="K1" s="2" t="s">
        <v>1100</v>
      </c>
      <c r="L1" s="5" t="s">
        <v>1101</v>
      </c>
      <c r="M1" s="2" t="s">
        <v>1102</v>
      </c>
      <c r="N1" s="2" t="s">
        <v>7</v>
      </c>
      <c r="O1" s="2" t="s">
        <v>1103</v>
      </c>
      <c r="P1" s="2" t="s">
        <v>8</v>
      </c>
    </row>
    <row r="2" spans="1:16" ht="361.5">
      <c r="A2" s="6" t="s">
        <v>9</v>
      </c>
      <c r="B2" s="7" t="s">
        <v>1104</v>
      </c>
      <c r="C2" s="2" t="s">
        <v>10</v>
      </c>
      <c r="D2" s="4" t="s">
        <v>11</v>
      </c>
      <c r="E2" s="8" t="s">
        <v>12</v>
      </c>
      <c r="F2" s="4" t="s">
        <v>1105</v>
      </c>
      <c r="G2" s="9" t="s">
        <v>13</v>
      </c>
      <c r="H2" s="10" t="s">
        <v>14</v>
      </c>
      <c r="I2" s="11">
        <v>15000</v>
      </c>
      <c r="J2" s="11">
        <v>15000</v>
      </c>
      <c r="K2" s="11"/>
      <c r="L2" s="5" t="s">
        <v>1106</v>
      </c>
      <c r="M2" s="12" t="s">
        <v>1107</v>
      </c>
      <c r="N2" s="4">
        <v>0</v>
      </c>
      <c r="O2" s="2"/>
      <c r="P2" s="13" t="s">
        <v>1108</v>
      </c>
    </row>
    <row r="3" spans="1:16" ht="60.75">
      <c r="A3" s="14"/>
      <c r="B3" s="15" t="s">
        <v>1109</v>
      </c>
      <c r="C3" s="16" t="s">
        <v>1093</v>
      </c>
      <c r="D3" s="17" t="s">
        <v>1110</v>
      </c>
      <c r="E3" s="3"/>
      <c r="F3" s="18"/>
      <c r="G3" s="19"/>
      <c r="H3" s="9"/>
      <c r="I3" s="11">
        <f>(602*1000)*12</f>
        <v>7224000</v>
      </c>
      <c r="J3" s="20">
        <f>(300*1500)*12</f>
        <v>5400000</v>
      </c>
      <c r="K3" s="20"/>
      <c r="L3" s="5" t="s">
        <v>1111</v>
      </c>
      <c r="M3" s="12"/>
      <c r="N3" s="4"/>
      <c r="O3" s="2"/>
      <c r="P3" s="13" t="s">
        <v>1112</v>
      </c>
    </row>
    <row r="4" spans="1:16" ht="76.5">
      <c r="A4" s="14"/>
      <c r="B4" s="15" t="s">
        <v>1109</v>
      </c>
      <c r="C4" s="16" t="s">
        <v>1093</v>
      </c>
      <c r="D4" s="17" t="s">
        <v>1113</v>
      </c>
      <c r="E4" s="3"/>
      <c r="F4" s="18"/>
      <c r="G4" s="19"/>
      <c r="H4" s="9"/>
      <c r="I4" s="21">
        <v>5955000</v>
      </c>
      <c r="J4" s="21">
        <v>5955000</v>
      </c>
      <c r="K4" s="21"/>
      <c r="L4" s="5" t="s">
        <v>1114</v>
      </c>
      <c r="M4" s="12"/>
      <c r="N4" s="4"/>
      <c r="O4" s="2"/>
      <c r="P4" s="13" t="s">
        <v>1115</v>
      </c>
    </row>
    <row r="5" spans="1:16" ht="390">
      <c r="A5" s="6" t="s">
        <v>15</v>
      </c>
      <c r="B5" s="2" t="s">
        <v>1104</v>
      </c>
      <c r="C5" s="2" t="s">
        <v>16</v>
      </c>
      <c r="D5" s="4" t="s">
        <v>17</v>
      </c>
      <c r="E5" s="8" t="s">
        <v>18</v>
      </c>
      <c r="F5" s="4" t="s">
        <v>1116</v>
      </c>
      <c r="G5" s="9" t="s">
        <v>19</v>
      </c>
      <c r="H5" s="10" t="s">
        <v>20</v>
      </c>
      <c r="I5" s="11">
        <v>500</v>
      </c>
      <c r="J5" s="11">
        <v>500</v>
      </c>
      <c r="K5" s="11"/>
      <c r="L5" s="5" t="s">
        <v>1117</v>
      </c>
      <c r="M5" s="22" t="s">
        <v>1107</v>
      </c>
      <c r="N5" s="4">
        <v>0</v>
      </c>
      <c r="O5" s="2"/>
      <c r="P5" s="13" t="s">
        <v>1118</v>
      </c>
    </row>
    <row r="6" spans="1:16" ht="60.75">
      <c r="A6" s="14"/>
      <c r="B6" s="15" t="s">
        <v>1109</v>
      </c>
      <c r="C6" s="16" t="s">
        <v>1093</v>
      </c>
      <c r="D6" s="17" t="s">
        <v>1119</v>
      </c>
      <c r="E6" s="3"/>
      <c r="F6" s="18"/>
      <c r="G6" s="23"/>
      <c r="H6" s="9"/>
      <c r="I6" s="11">
        <f>(602*12*22)*12</f>
        <v>1907136</v>
      </c>
      <c r="J6" s="20">
        <f>(150*12*22)*12</f>
        <v>475200</v>
      </c>
      <c r="K6" s="20"/>
      <c r="L6" s="5"/>
      <c r="M6" s="24"/>
      <c r="N6" s="4"/>
      <c r="O6" s="2"/>
      <c r="P6" s="13" t="s">
        <v>1120</v>
      </c>
    </row>
    <row r="7" spans="1:16" ht="390">
      <c r="A7" s="6" t="s">
        <v>21</v>
      </c>
      <c r="B7" s="5" t="s">
        <v>1104</v>
      </c>
      <c r="C7" s="5" t="s">
        <v>16</v>
      </c>
      <c r="D7" s="18" t="s">
        <v>22</v>
      </c>
      <c r="E7" s="8" t="s">
        <v>23</v>
      </c>
      <c r="F7" s="18" t="s">
        <v>1116</v>
      </c>
      <c r="G7" s="9" t="s">
        <v>19</v>
      </c>
      <c r="H7" s="10" t="s">
        <v>24</v>
      </c>
      <c r="I7" s="11">
        <v>1401.9</v>
      </c>
      <c r="J7" s="11">
        <v>1401.9</v>
      </c>
      <c r="K7" s="11"/>
      <c r="L7" s="5" t="s">
        <v>1121</v>
      </c>
      <c r="M7" s="12" t="s">
        <v>1107</v>
      </c>
      <c r="N7" s="4">
        <v>0</v>
      </c>
      <c r="O7" s="2"/>
      <c r="P7" s="13" t="s">
        <v>1122</v>
      </c>
    </row>
    <row r="8" spans="1:16" ht="60.75">
      <c r="A8" s="14"/>
      <c r="B8" s="16" t="s">
        <v>1109</v>
      </c>
      <c r="C8" s="25" t="s">
        <v>1093</v>
      </c>
      <c r="D8" s="13" t="s">
        <v>1123</v>
      </c>
      <c r="E8" s="3"/>
      <c r="F8" s="18"/>
      <c r="G8" s="26"/>
      <c r="H8" s="9"/>
      <c r="I8" s="11">
        <v>1535000</v>
      </c>
      <c r="J8" s="11">
        <v>1535000</v>
      </c>
      <c r="K8" s="11"/>
      <c r="L8" s="5" t="s">
        <v>1114</v>
      </c>
      <c r="M8" s="12"/>
      <c r="N8" s="4"/>
      <c r="O8" s="2"/>
      <c r="P8" s="13" t="s">
        <v>1124</v>
      </c>
    </row>
    <row r="9" spans="1:16" ht="361.5">
      <c r="A9" s="6" t="s">
        <v>25</v>
      </c>
      <c r="B9" s="5" t="s">
        <v>1104</v>
      </c>
      <c r="C9" s="5" t="s">
        <v>26</v>
      </c>
      <c r="D9" s="18" t="s">
        <v>27</v>
      </c>
      <c r="E9" s="8" t="s">
        <v>12</v>
      </c>
      <c r="F9" s="18" t="s">
        <v>1105</v>
      </c>
      <c r="G9" s="9" t="s">
        <v>13</v>
      </c>
      <c r="H9" s="9" t="s">
        <v>14</v>
      </c>
      <c r="I9" s="11">
        <v>7000</v>
      </c>
      <c r="J9" s="11">
        <v>7000</v>
      </c>
      <c r="K9" s="11"/>
      <c r="L9" s="5" t="s">
        <v>1106</v>
      </c>
      <c r="M9" s="12" t="s">
        <v>1107</v>
      </c>
      <c r="N9" s="4">
        <v>0</v>
      </c>
      <c r="O9" s="2"/>
      <c r="P9" s="13" t="s">
        <v>1125</v>
      </c>
    </row>
    <row r="10" spans="1:16" ht="332.25">
      <c r="A10" s="6" t="s">
        <v>28</v>
      </c>
      <c r="B10" s="5" t="s">
        <v>1104</v>
      </c>
      <c r="C10" s="5" t="s">
        <v>29</v>
      </c>
      <c r="D10" s="18" t="s">
        <v>30</v>
      </c>
      <c r="E10" s="8" t="s">
        <v>12</v>
      </c>
      <c r="F10" s="18" t="s">
        <v>1116</v>
      </c>
      <c r="G10" s="9" t="s">
        <v>31</v>
      </c>
      <c r="H10" s="9" t="s">
        <v>32</v>
      </c>
      <c r="I10" s="11">
        <v>37500</v>
      </c>
      <c r="J10" s="11">
        <v>37500</v>
      </c>
      <c r="K10" s="11"/>
      <c r="L10" s="5" t="s">
        <v>1121</v>
      </c>
      <c r="M10" s="22" t="s">
        <v>1107</v>
      </c>
      <c r="N10" s="4">
        <v>0</v>
      </c>
      <c r="O10" s="2"/>
      <c r="P10" s="13" t="s">
        <v>1126</v>
      </c>
    </row>
    <row r="11" spans="1:16" ht="361.5">
      <c r="A11" s="6" t="s">
        <v>33</v>
      </c>
      <c r="B11" s="5" t="s">
        <v>1127</v>
      </c>
      <c r="C11" s="5" t="s">
        <v>29</v>
      </c>
      <c r="D11" s="18" t="s">
        <v>34</v>
      </c>
      <c r="E11" s="8" t="s">
        <v>12</v>
      </c>
      <c r="F11" s="18" t="s">
        <v>1105</v>
      </c>
      <c r="G11" s="9" t="s">
        <v>35</v>
      </c>
      <c r="H11" s="10" t="s">
        <v>36</v>
      </c>
      <c r="I11" s="11">
        <v>12000</v>
      </c>
      <c r="J11" s="11">
        <v>0</v>
      </c>
      <c r="K11" s="11"/>
      <c r="L11" s="5" t="s">
        <v>1106</v>
      </c>
      <c r="M11" s="12" t="s">
        <v>1107</v>
      </c>
      <c r="N11" s="4">
        <v>12</v>
      </c>
      <c r="O11" s="2"/>
      <c r="P11" s="13" t="s">
        <v>1128</v>
      </c>
    </row>
    <row r="12" spans="1:16" ht="274.5">
      <c r="A12" s="27" t="s">
        <v>1129</v>
      </c>
      <c r="B12" s="28" t="s">
        <v>1109</v>
      </c>
      <c r="C12" s="28" t="s">
        <v>29</v>
      </c>
      <c r="D12" s="29" t="s">
        <v>1130</v>
      </c>
      <c r="E12" s="30" t="s">
        <v>12</v>
      </c>
      <c r="F12" s="29" t="s">
        <v>1105</v>
      </c>
      <c r="G12" s="31" t="s">
        <v>945</v>
      </c>
      <c r="H12" s="32" t="s">
        <v>61</v>
      </c>
      <c r="I12" s="20">
        <f>11400-11400</f>
        <v>0</v>
      </c>
      <c r="J12" s="20">
        <f>11400-11400</f>
        <v>0</v>
      </c>
      <c r="K12" s="20"/>
      <c r="L12" s="28" t="s">
        <v>1106</v>
      </c>
      <c r="M12" s="33" t="s">
        <v>1107</v>
      </c>
      <c r="N12" s="34">
        <v>12</v>
      </c>
      <c r="O12" s="35"/>
      <c r="P12" s="13" t="s">
        <v>1131</v>
      </c>
    </row>
    <row r="13" spans="1:16" ht="332.25">
      <c r="A13" s="6" t="s">
        <v>37</v>
      </c>
      <c r="B13" s="5" t="s">
        <v>1104</v>
      </c>
      <c r="C13" s="5" t="s">
        <v>29</v>
      </c>
      <c r="D13" s="18" t="s">
        <v>38</v>
      </c>
      <c r="E13" s="8" t="s">
        <v>12</v>
      </c>
      <c r="F13" s="18" t="s">
        <v>1105</v>
      </c>
      <c r="G13" s="9" t="s">
        <v>39</v>
      </c>
      <c r="H13" s="9" t="s">
        <v>40</v>
      </c>
      <c r="I13" s="11">
        <v>1200</v>
      </c>
      <c r="J13" s="11">
        <v>1200</v>
      </c>
      <c r="K13" s="11"/>
      <c r="L13" s="5" t="s">
        <v>1106</v>
      </c>
      <c r="M13" s="12" t="s">
        <v>1107</v>
      </c>
      <c r="N13" s="4">
        <v>0</v>
      </c>
      <c r="O13" s="2"/>
      <c r="P13" s="13" t="s">
        <v>1132</v>
      </c>
    </row>
    <row r="14" spans="1:16" ht="409.6">
      <c r="A14" s="6" t="s">
        <v>41</v>
      </c>
      <c r="B14" s="5" t="s">
        <v>1109</v>
      </c>
      <c r="C14" s="5" t="s">
        <v>29</v>
      </c>
      <c r="D14" s="18" t="s">
        <v>42</v>
      </c>
      <c r="E14" s="8" t="s">
        <v>12</v>
      </c>
      <c r="F14" s="18" t="s">
        <v>1105</v>
      </c>
      <c r="G14" s="9" t="s">
        <v>43</v>
      </c>
      <c r="H14" s="9" t="s">
        <v>44</v>
      </c>
      <c r="I14" s="11">
        <v>3000</v>
      </c>
      <c r="J14" s="11">
        <v>3000</v>
      </c>
      <c r="K14" s="11"/>
      <c r="L14" s="5" t="s">
        <v>1106</v>
      </c>
      <c r="M14" s="22" t="s">
        <v>1107</v>
      </c>
      <c r="N14" s="4">
        <v>12</v>
      </c>
      <c r="O14" s="2"/>
      <c r="P14" s="13" t="s">
        <v>1133</v>
      </c>
    </row>
    <row r="15" spans="1:16" ht="409.6">
      <c r="A15" s="6" t="s">
        <v>45</v>
      </c>
      <c r="B15" s="5" t="s">
        <v>1104</v>
      </c>
      <c r="C15" s="5" t="s">
        <v>29</v>
      </c>
      <c r="D15" s="18" t="s">
        <v>46</v>
      </c>
      <c r="E15" s="8" t="s">
        <v>12</v>
      </c>
      <c r="F15" s="18" t="s">
        <v>1105</v>
      </c>
      <c r="G15" s="9" t="s">
        <v>47</v>
      </c>
      <c r="H15" s="9" t="s">
        <v>48</v>
      </c>
      <c r="I15" s="11">
        <v>5000</v>
      </c>
      <c r="J15" s="11">
        <v>5000</v>
      </c>
      <c r="K15" s="11"/>
      <c r="L15" s="5" t="s">
        <v>1106</v>
      </c>
      <c r="M15" s="12" t="s">
        <v>1107</v>
      </c>
      <c r="N15" s="4">
        <v>0</v>
      </c>
      <c r="O15" s="2"/>
      <c r="P15" s="13" t="s">
        <v>1128</v>
      </c>
    </row>
    <row r="16" spans="1:16" ht="346.5">
      <c r="A16" s="6" t="s">
        <v>49</v>
      </c>
      <c r="B16" s="5" t="s">
        <v>1104</v>
      </c>
      <c r="C16" s="5" t="s">
        <v>29</v>
      </c>
      <c r="D16" s="18" t="s">
        <v>50</v>
      </c>
      <c r="E16" s="8" t="s">
        <v>12</v>
      </c>
      <c r="F16" s="18" t="s">
        <v>1134</v>
      </c>
      <c r="G16" s="9" t="s">
        <v>51</v>
      </c>
      <c r="H16" s="10" t="s">
        <v>52</v>
      </c>
      <c r="I16" s="11">
        <v>7500</v>
      </c>
      <c r="J16" s="11">
        <v>7500</v>
      </c>
      <c r="K16" s="11"/>
      <c r="L16" s="5" t="s">
        <v>1106</v>
      </c>
      <c r="M16" s="12" t="s">
        <v>1107</v>
      </c>
      <c r="N16" s="4">
        <v>0</v>
      </c>
      <c r="O16" s="2"/>
      <c r="P16" s="13" t="s">
        <v>1135</v>
      </c>
    </row>
    <row r="17" spans="1:16" ht="409.6">
      <c r="A17" s="6" t="s">
        <v>53</v>
      </c>
      <c r="B17" s="7" t="s">
        <v>1127</v>
      </c>
      <c r="C17" s="2" t="s">
        <v>10</v>
      </c>
      <c r="D17" s="4" t="s">
        <v>54</v>
      </c>
      <c r="E17" s="8">
        <v>1</v>
      </c>
      <c r="F17" s="4" t="s">
        <v>1105</v>
      </c>
      <c r="G17" s="9" t="s">
        <v>55</v>
      </c>
      <c r="H17" s="10" t="s">
        <v>56</v>
      </c>
      <c r="I17" s="11">
        <v>38000</v>
      </c>
      <c r="J17" s="11">
        <v>0</v>
      </c>
      <c r="K17" s="11"/>
      <c r="L17" s="5" t="s">
        <v>1106</v>
      </c>
      <c r="M17" s="12" t="s">
        <v>1107</v>
      </c>
      <c r="N17" s="4">
        <v>12</v>
      </c>
      <c r="O17" s="2"/>
      <c r="P17" s="13" t="s">
        <v>1124</v>
      </c>
    </row>
    <row r="18" spans="1:16" ht="318">
      <c r="A18" s="6" t="s">
        <v>57</v>
      </c>
      <c r="B18" s="2" t="s">
        <v>1104</v>
      </c>
      <c r="C18" s="2" t="s">
        <v>58</v>
      </c>
      <c r="D18" s="4" t="s">
        <v>59</v>
      </c>
      <c r="E18" s="8">
        <v>1</v>
      </c>
      <c r="F18" s="4" t="s">
        <v>1105</v>
      </c>
      <c r="G18" s="9" t="s">
        <v>60</v>
      </c>
      <c r="H18" s="10" t="s">
        <v>61</v>
      </c>
      <c r="I18" s="11">
        <v>52000</v>
      </c>
      <c r="J18" s="11">
        <v>52000</v>
      </c>
      <c r="K18" s="11"/>
      <c r="L18" s="5" t="s">
        <v>1121</v>
      </c>
      <c r="M18" s="12" t="s">
        <v>1107</v>
      </c>
      <c r="N18" s="4">
        <v>0</v>
      </c>
      <c r="O18" s="2"/>
      <c r="P18" s="13" t="s">
        <v>1128</v>
      </c>
    </row>
    <row r="19" spans="1:16" ht="409.6">
      <c r="A19" s="6" t="s">
        <v>62</v>
      </c>
      <c r="B19" s="5" t="s">
        <v>1104</v>
      </c>
      <c r="C19" s="5" t="s">
        <v>63</v>
      </c>
      <c r="D19" s="18" t="s">
        <v>64</v>
      </c>
      <c r="E19" s="8" t="s">
        <v>12</v>
      </c>
      <c r="F19" s="18" t="s">
        <v>1116</v>
      </c>
      <c r="G19" s="9" t="s">
        <v>65</v>
      </c>
      <c r="H19" s="9" t="s">
        <v>66</v>
      </c>
      <c r="I19" s="11">
        <v>1200</v>
      </c>
      <c r="J19" s="11">
        <v>1200</v>
      </c>
      <c r="K19" s="11"/>
      <c r="L19" s="5" t="s">
        <v>1121</v>
      </c>
      <c r="M19" s="12" t="s">
        <v>1107</v>
      </c>
      <c r="N19" s="4">
        <v>0</v>
      </c>
      <c r="O19" s="2"/>
      <c r="P19" s="13" t="s">
        <v>1136</v>
      </c>
    </row>
    <row r="20" spans="1:16" ht="409.6">
      <c r="A20" s="6" t="s">
        <v>67</v>
      </c>
      <c r="B20" s="5" t="s">
        <v>1104</v>
      </c>
      <c r="C20" s="5" t="s">
        <v>68</v>
      </c>
      <c r="D20" s="18" t="s">
        <v>69</v>
      </c>
      <c r="E20" s="8" t="s">
        <v>70</v>
      </c>
      <c r="F20" s="18" t="s">
        <v>1137</v>
      </c>
      <c r="G20" s="9" t="s">
        <v>71</v>
      </c>
      <c r="H20" s="9" t="s">
        <v>72</v>
      </c>
      <c r="I20" s="11">
        <v>28000</v>
      </c>
      <c r="J20" s="11">
        <v>28000</v>
      </c>
      <c r="K20" s="11"/>
      <c r="L20" s="5" t="s">
        <v>1117</v>
      </c>
      <c r="M20" s="12" t="s">
        <v>1107</v>
      </c>
      <c r="N20" s="4">
        <v>0</v>
      </c>
      <c r="O20" s="2"/>
      <c r="P20" s="13" t="s">
        <v>1138</v>
      </c>
    </row>
    <row r="21" spans="1:16" ht="409.6">
      <c r="A21" s="6" t="s">
        <v>73</v>
      </c>
      <c r="B21" s="5" t="s">
        <v>1104</v>
      </c>
      <c r="C21" s="5" t="s">
        <v>68</v>
      </c>
      <c r="D21" s="18" t="s">
        <v>74</v>
      </c>
      <c r="E21" s="8" t="s">
        <v>12</v>
      </c>
      <c r="F21" s="18" t="s">
        <v>1116</v>
      </c>
      <c r="G21" s="36" t="s">
        <v>75</v>
      </c>
      <c r="H21" s="10" t="s">
        <v>76</v>
      </c>
      <c r="I21" s="11">
        <v>3000</v>
      </c>
      <c r="J21" s="11">
        <v>3000</v>
      </c>
      <c r="K21" s="11"/>
      <c r="L21" s="5" t="s">
        <v>1117</v>
      </c>
      <c r="M21" s="12" t="s">
        <v>1107</v>
      </c>
      <c r="N21" s="4">
        <v>12</v>
      </c>
      <c r="O21" s="2"/>
      <c r="P21" s="13" t="s">
        <v>1139</v>
      </c>
    </row>
    <row r="22" spans="1:16" ht="318">
      <c r="A22" s="6" t="s">
        <v>77</v>
      </c>
      <c r="B22" s="5" t="s">
        <v>1104</v>
      </c>
      <c r="C22" s="5" t="s">
        <v>78</v>
      </c>
      <c r="D22" s="18" t="s">
        <v>79</v>
      </c>
      <c r="E22" s="8" t="s">
        <v>12</v>
      </c>
      <c r="F22" s="18" t="s">
        <v>1116</v>
      </c>
      <c r="G22" s="9" t="s">
        <v>80</v>
      </c>
      <c r="H22" s="9" t="s">
        <v>40</v>
      </c>
      <c r="I22" s="11">
        <v>3500</v>
      </c>
      <c r="J22" s="11">
        <v>3500</v>
      </c>
      <c r="K22" s="11"/>
      <c r="L22" s="5" t="s">
        <v>1106</v>
      </c>
      <c r="M22" s="12" t="s">
        <v>1107</v>
      </c>
      <c r="N22" s="4">
        <v>1</v>
      </c>
      <c r="O22" s="2"/>
      <c r="P22" s="13" t="s">
        <v>1140</v>
      </c>
    </row>
    <row r="23" spans="1:16" ht="318">
      <c r="A23" s="6" t="s">
        <v>81</v>
      </c>
      <c r="B23" s="5" t="s">
        <v>1104</v>
      </c>
      <c r="C23" s="5" t="s">
        <v>78</v>
      </c>
      <c r="D23" s="18" t="s">
        <v>82</v>
      </c>
      <c r="E23" s="8">
        <v>1</v>
      </c>
      <c r="F23" s="18" t="s">
        <v>1116</v>
      </c>
      <c r="G23" s="9" t="s">
        <v>83</v>
      </c>
      <c r="H23" s="10" t="s">
        <v>84</v>
      </c>
      <c r="I23" s="11">
        <v>1800</v>
      </c>
      <c r="J23" s="11">
        <v>1800</v>
      </c>
      <c r="K23" s="11"/>
      <c r="L23" s="5" t="s">
        <v>1117</v>
      </c>
      <c r="M23" s="12" t="s">
        <v>1107</v>
      </c>
      <c r="N23" s="4">
        <v>12</v>
      </c>
      <c r="O23" s="2"/>
      <c r="P23" s="13" t="s">
        <v>1141</v>
      </c>
    </row>
    <row r="24" spans="1:16" ht="332.25">
      <c r="A24" s="6" t="s">
        <v>85</v>
      </c>
      <c r="B24" s="5" t="s">
        <v>1104</v>
      </c>
      <c r="C24" s="5" t="s">
        <v>86</v>
      </c>
      <c r="D24" s="18" t="s">
        <v>87</v>
      </c>
      <c r="E24" s="8" t="s">
        <v>12</v>
      </c>
      <c r="F24" s="18" t="s">
        <v>1105</v>
      </c>
      <c r="G24" s="9" t="s">
        <v>88</v>
      </c>
      <c r="H24" s="10" t="s">
        <v>84</v>
      </c>
      <c r="I24" s="11">
        <v>1380</v>
      </c>
      <c r="J24" s="11">
        <v>1380</v>
      </c>
      <c r="K24" s="11"/>
      <c r="L24" s="5" t="s">
        <v>1117</v>
      </c>
      <c r="M24" s="22" t="s">
        <v>1107</v>
      </c>
      <c r="N24" s="4">
        <v>0</v>
      </c>
      <c r="O24" s="2"/>
      <c r="P24" s="13" t="s">
        <v>1142</v>
      </c>
    </row>
    <row r="25" spans="1:16" ht="332.25">
      <c r="A25" s="6" t="s">
        <v>89</v>
      </c>
      <c r="B25" s="5" t="s">
        <v>1127</v>
      </c>
      <c r="C25" s="5" t="s">
        <v>90</v>
      </c>
      <c r="D25" s="18" t="s">
        <v>91</v>
      </c>
      <c r="E25" s="8" t="s">
        <v>12</v>
      </c>
      <c r="F25" s="18" t="s">
        <v>1105</v>
      </c>
      <c r="G25" s="9" t="s">
        <v>35</v>
      </c>
      <c r="H25" s="10" t="s">
        <v>36</v>
      </c>
      <c r="I25" s="11">
        <v>90000</v>
      </c>
      <c r="J25" s="11">
        <v>0</v>
      </c>
      <c r="K25" s="11"/>
      <c r="L25" s="5" t="s">
        <v>1106</v>
      </c>
      <c r="M25" s="12" t="s">
        <v>1107</v>
      </c>
      <c r="N25" s="4">
        <v>12</v>
      </c>
      <c r="O25" s="2"/>
      <c r="P25" s="22" t="s">
        <v>1143</v>
      </c>
    </row>
    <row r="26" spans="1:16" ht="303.75">
      <c r="A26" s="6" t="s">
        <v>92</v>
      </c>
      <c r="B26" s="5" t="s">
        <v>1104</v>
      </c>
      <c r="C26" s="5" t="s">
        <v>90</v>
      </c>
      <c r="D26" s="18" t="s">
        <v>93</v>
      </c>
      <c r="E26" s="8" t="s">
        <v>12</v>
      </c>
      <c r="F26" s="18" t="s">
        <v>1105</v>
      </c>
      <c r="G26" s="9" t="s">
        <v>83</v>
      </c>
      <c r="H26" s="10" t="s">
        <v>84</v>
      </c>
      <c r="I26" s="11">
        <v>5000</v>
      </c>
      <c r="J26" s="11">
        <v>5000</v>
      </c>
      <c r="K26" s="11"/>
      <c r="L26" s="5" t="s">
        <v>1117</v>
      </c>
      <c r="M26" s="12" t="s">
        <v>1107</v>
      </c>
      <c r="N26" s="4">
        <v>0</v>
      </c>
      <c r="O26" s="2"/>
      <c r="P26" s="13" t="s">
        <v>1144</v>
      </c>
    </row>
    <row r="27" spans="1:16" ht="361.5">
      <c r="A27" s="6" t="s">
        <v>94</v>
      </c>
      <c r="B27" s="7" t="s">
        <v>1104</v>
      </c>
      <c r="C27" s="2" t="s">
        <v>10</v>
      </c>
      <c r="D27" s="4" t="s">
        <v>95</v>
      </c>
      <c r="E27" s="8" t="s">
        <v>12</v>
      </c>
      <c r="F27" s="4" t="s">
        <v>1105</v>
      </c>
      <c r="G27" s="9" t="s">
        <v>96</v>
      </c>
      <c r="H27" s="10" t="s">
        <v>97</v>
      </c>
      <c r="I27" s="11">
        <v>9000</v>
      </c>
      <c r="J27" s="11">
        <v>9000</v>
      </c>
      <c r="K27" s="11"/>
      <c r="L27" s="5" t="s">
        <v>1106</v>
      </c>
      <c r="M27" s="12" t="s">
        <v>1107</v>
      </c>
      <c r="N27" s="4">
        <v>0</v>
      </c>
      <c r="O27" s="2"/>
      <c r="P27" s="13" t="s">
        <v>1128</v>
      </c>
    </row>
    <row r="28" spans="1:16" ht="332.25">
      <c r="A28" s="6" t="s">
        <v>98</v>
      </c>
      <c r="B28" s="5" t="s">
        <v>1104</v>
      </c>
      <c r="C28" s="5" t="s">
        <v>90</v>
      </c>
      <c r="D28" s="18" t="s">
        <v>99</v>
      </c>
      <c r="E28" s="8" t="s">
        <v>12</v>
      </c>
      <c r="F28" s="18" t="s">
        <v>1105</v>
      </c>
      <c r="G28" s="9" t="s">
        <v>39</v>
      </c>
      <c r="H28" s="9" t="s">
        <v>40</v>
      </c>
      <c r="I28" s="11">
        <v>8000</v>
      </c>
      <c r="J28" s="11">
        <v>8000</v>
      </c>
      <c r="K28" s="11"/>
      <c r="L28" s="5" t="s">
        <v>1106</v>
      </c>
      <c r="M28" s="12" t="s">
        <v>1107</v>
      </c>
      <c r="N28" s="4">
        <v>0</v>
      </c>
      <c r="O28" s="2"/>
      <c r="P28" s="13" t="s">
        <v>1107</v>
      </c>
    </row>
    <row r="29" spans="1:16" ht="375.75">
      <c r="A29" s="6" t="s">
        <v>100</v>
      </c>
      <c r="B29" s="5" t="s">
        <v>1104</v>
      </c>
      <c r="C29" s="5" t="s">
        <v>90</v>
      </c>
      <c r="D29" s="18" t="s">
        <v>101</v>
      </c>
      <c r="E29" s="8" t="s">
        <v>12</v>
      </c>
      <c r="F29" s="18" t="s">
        <v>1105</v>
      </c>
      <c r="G29" s="9" t="s">
        <v>102</v>
      </c>
      <c r="H29" s="9" t="s">
        <v>32</v>
      </c>
      <c r="I29" s="11">
        <v>4000</v>
      </c>
      <c r="J29" s="11">
        <v>4000</v>
      </c>
      <c r="K29" s="11"/>
      <c r="L29" s="5" t="s">
        <v>1106</v>
      </c>
      <c r="M29" s="12" t="s">
        <v>1107</v>
      </c>
      <c r="N29" s="4">
        <v>0</v>
      </c>
      <c r="O29" s="2"/>
      <c r="P29" s="4" t="s">
        <v>1145</v>
      </c>
    </row>
    <row r="30" spans="1:16" ht="361.5">
      <c r="A30" s="6" t="s">
        <v>103</v>
      </c>
      <c r="B30" s="5" t="s">
        <v>1104</v>
      </c>
      <c r="C30" s="5" t="s">
        <v>90</v>
      </c>
      <c r="D30" s="18" t="s">
        <v>104</v>
      </c>
      <c r="E30" s="8" t="s">
        <v>12</v>
      </c>
      <c r="F30" s="18" t="s">
        <v>1105</v>
      </c>
      <c r="G30" s="9" t="s">
        <v>13</v>
      </c>
      <c r="H30" s="9" t="s">
        <v>14</v>
      </c>
      <c r="I30" s="11">
        <v>5000</v>
      </c>
      <c r="J30" s="11">
        <v>5000</v>
      </c>
      <c r="K30" s="11"/>
      <c r="L30" s="5" t="s">
        <v>1106</v>
      </c>
      <c r="M30" s="12" t="s">
        <v>1107</v>
      </c>
      <c r="N30" s="4">
        <v>0</v>
      </c>
      <c r="O30" s="2"/>
      <c r="P30" s="18" t="s">
        <v>1146</v>
      </c>
    </row>
    <row r="31" spans="1:16" ht="409.6">
      <c r="A31" s="6" t="s">
        <v>105</v>
      </c>
      <c r="B31" s="5" t="s">
        <v>1104</v>
      </c>
      <c r="C31" s="5" t="s">
        <v>90</v>
      </c>
      <c r="D31" s="18" t="s">
        <v>106</v>
      </c>
      <c r="E31" s="8" t="s">
        <v>12</v>
      </c>
      <c r="F31" s="18" t="s">
        <v>1134</v>
      </c>
      <c r="G31" s="9" t="s">
        <v>107</v>
      </c>
      <c r="H31" s="9" t="s">
        <v>108</v>
      </c>
      <c r="I31" s="11">
        <v>150000</v>
      </c>
      <c r="J31" s="11">
        <v>100000</v>
      </c>
      <c r="K31" s="11"/>
      <c r="L31" s="5" t="s">
        <v>1117</v>
      </c>
      <c r="M31" s="12" t="s">
        <v>1107</v>
      </c>
      <c r="N31" s="4">
        <v>0</v>
      </c>
      <c r="O31" s="2"/>
      <c r="P31" s="18" t="s">
        <v>1147</v>
      </c>
    </row>
    <row r="32" spans="1:16" ht="375.75">
      <c r="A32" s="6" t="s">
        <v>109</v>
      </c>
      <c r="B32" s="5" t="s">
        <v>1104</v>
      </c>
      <c r="C32" s="5" t="s">
        <v>90</v>
      </c>
      <c r="D32" s="18" t="s">
        <v>110</v>
      </c>
      <c r="E32" s="8" t="s">
        <v>12</v>
      </c>
      <c r="F32" s="18" t="s">
        <v>1134</v>
      </c>
      <c r="G32" s="9" t="s">
        <v>111</v>
      </c>
      <c r="H32" s="10" t="s">
        <v>112</v>
      </c>
      <c r="I32" s="11">
        <v>150000</v>
      </c>
      <c r="J32" s="11">
        <v>0</v>
      </c>
      <c r="K32" s="11"/>
      <c r="L32" s="5" t="s">
        <v>1106</v>
      </c>
      <c r="M32" s="12" t="s">
        <v>1107</v>
      </c>
      <c r="N32" s="4">
        <v>0</v>
      </c>
      <c r="O32" s="2"/>
      <c r="P32" s="4" t="s">
        <v>1148</v>
      </c>
    </row>
    <row r="33" spans="1:16" ht="174">
      <c r="A33" s="6" t="s">
        <v>113</v>
      </c>
      <c r="B33" s="5" t="s">
        <v>1149</v>
      </c>
      <c r="C33" s="5" t="s">
        <v>90</v>
      </c>
      <c r="D33" s="18" t="s">
        <v>114</v>
      </c>
      <c r="E33" s="8" t="s">
        <v>12</v>
      </c>
      <c r="F33" s="18" t="s">
        <v>1105</v>
      </c>
      <c r="G33" s="9" t="s">
        <v>115</v>
      </c>
      <c r="H33" s="9" t="s">
        <v>116</v>
      </c>
      <c r="I33" s="11">
        <v>150000</v>
      </c>
      <c r="J33" s="11">
        <v>0</v>
      </c>
      <c r="K33" s="11"/>
      <c r="L33" s="5" t="s">
        <v>1106</v>
      </c>
      <c r="M33" s="12" t="s">
        <v>1107</v>
      </c>
      <c r="N33" s="4">
        <v>0</v>
      </c>
      <c r="O33" s="2"/>
      <c r="P33" s="18" t="s">
        <v>1150</v>
      </c>
    </row>
    <row r="34" spans="1:16" ht="288.75">
      <c r="A34" s="6" t="s">
        <v>117</v>
      </c>
      <c r="B34" s="5" t="s">
        <v>1104</v>
      </c>
      <c r="C34" s="5" t="s">
        <v>90</v>
      </c>
      <c r="D34" s="18" t="s">
        <v>118</v>
      </c>
      <c r="E34" s="8" t="s">
        <v>12</v>
      </c>
      <c r="F34" s="18" t="s">
        <v>1116</v>
      </c>
      <c r="G34" s="9" t="s">
        <v>119</v>
      </c>
      <c r="H34" s="9" t="s">
        <v>32</v>
      </c>
      <c r="I34" s="11">
        <v>12783.91</v>
      </c>
      <c r="J34" s="11">
        <v>12783.91</v>
      </c>
      <c r="K34" s="11"/>
      <c r="L34" s="5" t="s">
        <v>1121</v>
      </c>
      <c r="M34" s="12" t="s">
        <v>1107</v>
      </c>
      <c r="N34" s="4">
        <v>0</v>
      </c>
      <c r="O34" s="2"/>
      <c r="P34" s="4" t="s">
        <v>1151</v>
      </c>
    </row>
    <row r="35" spans="1:16" ht="409.6">
      <c r="A35" s="6" t="s">
        <v>120</v>
      </c>
      <c r="B35" s="5" t="s">
        <v>1149</v>
      </c>
      <c r="C35" s="5" t="s">
        <v>90</v>
      </c>
      <c r="D35" s="18" t="s">
        <v>121</v>
      </c>
      <c r="E35" s="8" t="s">
        <v>12</v>
      </c>
      <c r="F35" s="18" t="s">
        <v>1116</v>
      </c>
      <c r="G35" s="9" t="s">
        <v>122</v>
      </c>
      <c r="H35" s="9" t="s">
        <v>123</v>
      </c>
      <c r="I35" s="11">
        <v>200000</v>
      </c>
      <c r="J35" s="11">
        <v>200000</v>
      </c>
      <c r="K35" s="11"/>
      <c r="L35" s="5" t="s">
        <v>1106</v>
      </c>
      <c r="M35" s="12" t="s">
        <v>1107</v>
      </c>
      <c r="N35" s="4">
        <v>0</v>
      </c>
      <c r="O35" s="2"/>
      <c r="P35" s="13" t="s">
        <v>1128</v>
      </c>
    </row>
    <row r="36" spans="1:16" ht="60.75">
      <c r="A36" s="14"/>
      <c r="B36" s="15" t="s">
        <v>1109</v>
      </c>
      <c r="C36" s="16" t="s">
        <v>285</v>
      </c>
      <c r="D36" s="17" t="s">
        <v>1152</v>
      </c>
      <c r="E36" s="3"/>
      <c r="F36" s="18"/>
      <c r="G36" s="19"/>
      <c r="H36" s="9"/>
      <c r="I36" s="21">
        <v>320000</v>
      </c>
      <c r="J36" s="21">
        <v>320000</v>
      </c>
      <c r="K36" s="21"/>
      <c r="L36" s="5" t="s">
        <v>1153</v>
      </c>
      <c r="M36" s="12"/>
      <c r="N36" s="4"/>
      <c r="O36" s="2"/>
      <c r="P36" s="13" t="s">
        <v>1154</v>
      </c>
    </row>
    <row r="37" spans="1:16" ht="409.6">
      <c r="A37" s="6" t="s">
        <v>124</v>
      </c>
      <c r="B37" s="5" t="s">
        <v>1149</v>
      </c>
      <c r="C37" s="5" t="s">
        <v>90</v>
      </c>
      <c r="D37" s="18" t="s">
        <v>125</v>
      </c>
      <c r="E37" s="8" t="s">
        <v>12</v>
      </c>
      <c r="F37" s="18" t="s">
        <v>1105</v>
      </c>
      <c r="G37" s="9" t="s">
        <v>126</v>
      </c>
      <c r="H37" s="9" t="s">
        <v>116</v>
      </c>
      <c r="I37" s="11">
        <v>600000</v>
      </c>
      <c r="J37" s="11">
        <v>0</v>
      </c>
      <c r="K37" s="11"/>
      <c r="L37" s="5" t="s">
        <v>1106</v>
      </c>
      <c r="M37" s="12" t="s">
        <v>1107</v>
      </c>
      <c r="N37" s="4">
        <v>0</v>
      </c>
      <c r="O37" s="2"/>
      <c r="P37" s="4" t="s">
        <v>1155</v>
      </c>
    </row>
    <row r="38" spans="1:16" ht="346.5">
      <c r="A38" s="6" t="s">
        <v>127</v>
      </c>
      <c r="B38" s="5" t="s">
        <v>1104</v>
      </c>
      <c r="C38" s="5" t="s">
        <v>90</v>
      </c>
      <c r="D38" s="18" t="s">
        <v>128</v>
      </c>
      <c r="E38" s="8" t="s">
        <v>12</v>
      </c>
      <c r="F38" s="18" t="s">
        <v>1105</v>
      </c>
      <c r="G38" s="9" t="s">
        <v>129</v>
      </c>
      <c r="H38" s="9" t="s">
        <v>116</v>
      </c>
      <c r="I38" s="11">
        <v>150000</v>
      </c>
      <c r="J38" s="11">
        <v>150000</v>
      </c>
      <c r="K38" s="11"/>
      <c r="L38" s="5" t="s">
        <v>1106</v>
      </c>
      <c r="M38" s="12" t="s">
        <v>1107</v>
      </c>
      <c r="N38" s="4">
        <v>0</v>
      </c>
      <c r="O38" s="2"/>
      <c r="P38" s="18" t="s">
        <v>1156</v>
      </c>
    </row>
    <row r="39" spans="1:16" ht="332.25">
      <c r="A39" s="6" t="s">
        <v>130</v>
      </c>
      <c r="B39" s="7" t="s">
        <v>1104</v>
      </c>
      <c r="C39" s="2" t="s">
        <v>10</v>
      </c>
      <c r="D39" s="4" t="s">
        <v>131</v>
      </c>
      <c r="E39" s="8" t="s">
        <v>12</v>
      </c>
      <c r="F39" s="4" t="s">
        <v>1105</v>
      </c>
      <c r="G39" s="9" t="s">
        <v>88</v>
      </c>
      <c r="H39" s="10" t="s">
        <v>84</v>
      </c>
      <c r="I39" s="11">
        <v>13600</v>
      </c>
      <c r="J39" s="11">
        <v>13600</v>
      </c>
      <c r="K39" s="11"/>
      <c r="L39" s="5" t="s">
        <v>1117</v>
      </c>
      <c r="M39" s="12" t="s">
        <v>1107</v>
      </c>
      <c r="N39" s="4">
        <v>0</v>
      </c>
      <c r="O39" s="2"/>
      <c r="P39" s="18" t="s">
        <v>1150</v>
      </c>
    </row>
    <row r="40" spans="1:16" ht="409.6">
      <c r="A40" s="6" t="s">
        <v>132</v>
      </c>
      <c r="B40" s="37" t="s">
        <v>1104</v>
      </c>
      <c r="C40" s="5" t="s">
        <v>90</v>
      </c>
      <c r="D40" s="18" t="s">
        <v>133</v>
      </c>
      <c r="E40" s="8" t="s">
        <v>23</v>
      </c>
      <c r="F40" s="18" t="s">
        <v>1116</v>
      </c>
      <c r="G40" s="9" t="s">
        <v>134</v>
      </c>
      <c r="H40" s="10" t="s">
        <v>135</v>
      </c>
      <c r="I40" s="11">
        <v>250</v>
      </c>
      <c r="J40" s="11">
        <v>250</v>
      </c>
      <c r="K40" s="11"/>
      <c r="L40" s="5" t="s">
        <v>1117</v>
      </c>
      <c r="M40" s="12" t="s">
        <v>1107</v>
      </c>
      <c r="N40" s="4">
        <v>0</v>
      </c>
      <c r="O40" s="2"/>
      <c r="P40" s="13" t="s">
        <v>1124</v>
      </c>
    </row>
    <row r="41" spans="1:16" ht="390">
      <c r="A41" s="6" t="s">
        <v>136</v>
      </c>
      <c r="B41" s="5" t="s">
        <v>1104</v>
      </c>
      <c r="C41" s="5" t="s">
        <v>90</v>
      </c>
      <c r="D41" s="18" t="s">
        <v>137</v>
      </c>
      <c r="E41" s="8" t="s">
        <v>138</v>
      </c>
      <c r="F41" s="18" t="s">
        <v>1116</v>
      </c>
      <c r="G41" s="9" t="s">
        <v>19</v>
      </c>
      <c r="H41" s="10" t="s">
        <v>20</v>
      </c>
      <c r="I41" s="11">
        <v>1200</v>
      </c>
      <c r="J41" s="11">
        <v>1200</v>
      </c>
      <c r="K41" s="11"/>
      <c r="L41" s="5" t="s">
        <v>1117</v>
      </c>
      <c r="M41" s="12" t="s">
        <v>1107</v>
      </c>
      <c r="N41" s="4">
        <v>0</v>
      </c>
      <c r="O41" s="2"/>
      <c r="P41" s="4" t="s">
        <v>1157</v>
      </c>
    </row>
    <row r="42" spans="1:16" ht="409.6">
      <c r="A42" s="6" t="s">
        <v>139</v>
      </c>
      <c r="B42" s="5" t="s">
        <v>1104</v>
      </c>
      <c r="C42" s="5" t="s">
        <v>26</v>
      </c>
      <c r="D42" s="18" t="s">
        <v>140</v>
      </c>
      <c r="E42" s="8" t="s">
        <v>141</v>
      </c>
      <c r="F42" s="18" t="s">
        <v>1134</v>
      </c>
      <c r="G42" s="9" t="s">
        <v>107</v>
      </c>
      <c r="H42" s="9" t="s">
        <v>108</v>
      </c>
      <c r="I42" s="11">
        <v>9597.58</v>
      </c>
      <c r="J42" s="11">
        <v>9597.58</v>
      </c>
      <c r="K42" s="11"/>
      <c r="L42" s="5" t="s">
        <v>1117</v>
      </c>
      <c r="M42" s="12" t="s">
        <v>1107</v>
      </c>
      <c r="N42" s="4">
        <v>0</v>
      </c>
      <c r="O42" s="2"/>
      <c r="P42" s="18" t="s">
        <v>1158</v>
      </c>
    </row>
    <row r="43" spans="1:16" ht="409.6">
      <c r="A43" s="6" t="s">
        <v>142</v>
      </c>
      <c r="B43" s="5" t="s">
        <v>1104</v>
      </c>
      <c r="C43" s="5" t="s">
        <v>26</v>
      </c>
      <c r="D43" s="18" t="s">
        <v>143</v>
      </c>
      <c r="E43" s="8" t="s">
        <v>12</v>
      </c>
      <c r="F43" s="18" t="s">
        <v>1116</v>
      </c>
      <c r="G43" s="9" t="s">
        <v>144</v>
      </c>
      <c r="H43" s="9" t="s">
        <v>145</v>
      </c>
      <c r="I43" s="11">
        <v>5900</v>
      </c>
      <c r="J43" s="11">
        <v>5900</v>
      </c>
      <c r="K43" s="11"/>
      <c r="L43" s="5" t="s">
        <v>1117</v>
      </c>
      <c r="M43" s="12" t="s">
        <v>1107</v>
      </c>
      <c r="N43" s="4">
        <v>0</v>
      </c>
      <c r="O43" s="2"/>
      <c r="P43" s="18" t="s">
        <v>1159</v>
      </c>
    </row>
    <row r="44" spans="1:16" ht="409.6">
      <c r="A44" s="6" t="s">
        <v>146</v>
      </c>
      <c r="B44" s="5" t="s">
        <v>1127</v>
      </c>
      <c r="C44" s="5" t="s">
        <v>147</v>
      </c>
      <c r="D44" s="18" t="s">
        <v>148</v>
      </c>
      <c r="E44" s="8" t="s">
        <v>149</v>
      </c>
      <c r="F44" s="18" t="s">
        <v>1105</v>
      </c>
      <c r="G44" s="9" t="s">
        <v>35</v>
      </c>
      <c r="H44" s="10" t="s">
        <v>36</v>
      </c>
      <c r="I44" s="11">
        <v>40800</v>
      </c>
      <c r="J44" s="11">
        <v>0</v>
      </c>
      <c r="K44" s="11"/>
      <c r="L44" s="5" t="s">
        <v>1106</v>
      </c>
      <c r="M44" s="12" t="s">
        <v>1107</v>
      </c>
      <c r="N44" s="4">
        <v>120</v>
      </c>
      <c r="O44" s="2"/>
      <c r="P44" s="13" t="s">
        <v>1107</v>
      </c>
    </row>
    <row r="45" spans="1:16" ht="332.25">
      <c r="A45" s="6" t="s">
        <v>150</v>
      </c>
      <c r="B45" s="5" t="s">
        <v>1104</v>
      </c>
      <c r="C45" s="5" t="s">
        <v>147</v>
      </c>
      <c r="D45" s="18" t="s">
        <v>151</v>
      </c>
      <c r="E45" s="8" t="s">
        <v>152</v>
      </c>
      <c r="F45" s="18" t="s">
        <v>1116</v>
      </c>
      <c r="G45" s="9" t="s">
        <v>88</v>
      </c>
      <c r="H45" s="10" t="s">
        <v>84</v>
      </c>
      <c r="I45" s="11">
        <v>1400</v>
      </c>
      <c r="J45" s="11">
        <v>1400</v>
      </c>
      <c r="K45" s="11"/>
      <c r="L45" s="5" t="s">
        <v>1117</v>
      </c>
      <c r="M45" s="12" t="s">
        <v>1107</v>
      </c>
      <c r="N45" s="4">
        <v>12</v>
      </c>
      <c r="O45" s="2"/>
      <c r="P45" s="18" t="s">
        <v>1160</v>
      </c>
    </row>
    <row r="46" spans="1:16" ht="318">
      <c r="A46" s="6" t="s">
        <v>153</v>
      </c>
      <c r="B46" s="5" t="s">
        <v>1127</v>
      </c>
      <c r="C46" s="5" t="s">
        <v>147</v>
      </c>
      <c r="D46" s="18" t="s">
        <v>154</v>
      </c>
      <c r="E46" s="8" t="s">
        <v>12</v>
      </c>
      <c r="F46" s="18" t="s">
        <v>1105</v>
      </c>
      <c r="G46" s="9" t="s">
        <v>155</v>
      </c>
      <c r="H46" s="9" t="s">
        <v>32</v>
      </c>
      <c r="I46" s="11">
        <v>1500</v>
      </c>
      <c r="J46" s="11">
        <v>1500</v>
      </c>
      <c r="K46" s="11"/>
      <c r="L46" s="5" t="s">
        <v>1106</v>
      </c>
      <c r="M46" s="12" t="s">
        <v>1107</v>
      </c>
      <c r="N46" s="4">
        <v>12</v>
      </c>
      <c r="O46" s="2"/>
      <c r="P46" s="4" t="s">
        <v>1161</v>
      </c>
    </row>
    <row r="47" spans="1:16" ht="274.5">
      <c r="A47" s="6" t="s">
        <v>156</v>
      </c>
      <c r="B47" s="5" t="s">
        <v>1104</v>
      </c>
      <c r="C47" s="5" t="s">
        <v>147</v>
      </c>
      <c r="D47" s="18" t="s">
        <v>157</v>
      </c>
      <c r="E47" s="8" t="s">
        <v>23</v>
      </c>
      <c r="F47" s="18" t="s">
        <v>1105</v>
      </c>
      <c r="G47" s="9" t="s">
        <v>80</v>
      </c>
      <c r="H47" s="9" t="s">
        <v>40</v>
      </c>
      <c r="I47" s="11">
        <v>2870</v>
      </c>
      <c r="J47" s="11">
        <v>2870</v>
      </c>
      <c r="K47" s="11"/>
      <c r="L47" s="5" t="s">
        <v>1106</v>
      </c>
      <c r="M47" s="12" t="s">
        <v>1107</v>
      </c>
      <c r="N47" s="4">
        <v>12</v>
      </c>
      <c r="O47" s="2"/>
      <c r="P47" s="18" t="s">
        <v>1150</v>
      </c>
    </row>
    <row r="48" spans="1:16" ht="409.6">
      <c r="A48" s="6" t="s">
        <v>158</v>
      </c>
      <c r="B48" s="5" t="s">
        <v>1104</v>
      </c>
      <c r="C48" s="5" t="s">
        <v>159</v>
      </c>
      <c r="D48" s="18" t="s">
        <v>160</v>
      </c>
      <c r="E48" s="8" t="s">
        <v>23</v>
      </c>
      <c r="F48" s="18" t="s">
        <v>1105</v>
      </c>
      <c r="G48" s="9" t="s">
        <v>161</v>
      </c>
      <c r="H48" s="9" t="s">
        <v>48</v>
      </c>
      <c r="I48" s="11">
        <v>3600</v>
      </c>
      <c r="J48" s="11">
        <v>3600</v>
      </c>
      <c r="K48" s="11"/>
      <c r="L48" s="5" t="s">
        <v>1106</v>
      </c>
      <c r="M48" s="12" t="s">
        <v>1107</v>
      </c>
      <c r="N48" s="4">
        <v>0</v>
      </c>
      <c r="O48" s="2"/>
      <c r="P48" s="18" t="s">
        <v>1158</v>
      </c>
    </row>
    <row r="49" spans="1:16" ht="390">
      <c r="A49" s="6" t="s">
        <v>162</v>
      </c>
      <c r="B49" s="5" t="s">
        <v>1104</v>
      </c>
      <c r="C49" s="5" t="s">
        <v>163</v>
      </c>
      <c r="D49" s="18" t="s">
        <v>164</v>
      </c>
      <c r="E49" s="8" t="s">
        <v>165</v>
      </c>
      <c r="F49" s="18" t="s">
        <v>1116</v>
      </c>
      <c r="G49" s="9" t="s">
        <v>19</v>
      </c>
      <c r="H49" s="10" t="s">
        <v>20</v>
      </c>
      <c r="I49" s="11">
        <v>1409.5</v>
      </c>
      <c r="J49" s="11">
        <v>1409.5</v>
      </c>
      <c r="K49" s="11"/>
      <c r="L49" s="5" t="s">
        <v>1117</v>
      </c>
      <c r="M49" s="12" t="s">
        <v>1107</v>
      </c>
      <c r="N49" s="4">
        <v>0</v>
      </c>
      <c r="O49" s="2"/>
      <c r="P49" s="4" t="s">
        <v>1162</v>
      </c>
    </row>
    <row r="50" spans="1:16" ht="409.6">
      <c r="A50" s="6" t="s">
        <v>166</v>
      </c>
      <c r="B50" s="7" t="s">
        <v>1127</v>
      </c>
      <c r="C50" s="2" t="s">
        <v>10</v>
      </c>
      <c r="D50" s="4" t="s">
        <v>167</v>
      </c>
      <c r="E50" s="8">
        <v>1</v>
      </c>
      <c r="F50" s="4" t="s">
        <v>1105</v>
      </c>
      <c r="G50" s="9" t="s">
        <v>168</v>
      </c>
      <c r="H50" s="10" t="s">
        <v>169</v>
      </c>
      <c r="I50" s="11">
        <v>205000</v>
      </c>
      <c r="J50" s="11">
        <v>0</v>
      </c>
      <c r="K50" s="11"/>
      <c r="L50" s="5" t="s">
        <v>1106</v>
      </c>
      <c r="M50" s="38" t="s">
        <v>1163</v>
      </c>
      <c r="N50" s="4">
        <v>12</v>
      </c>
      <c r="O50" s="2"/>
      <c r="P50" s="4" t="s">
        <v>1164</v>
      </c>
    </row>
    <row r="51" spans="1:16" ht="409.6">
      <c r="A51" s="6" t="s">
        <v>170</v>
      </c>
      <c r="B51" s="5" t="s">
        <v>1104</v>
      </c>
      <c r="C51" s="5" t="s">
        <v>147</v>
      </c>
      <c r="D51" s="9" t="s">
        <v>171</v>
      </c>
      <c r="E51" s="8" t="s">
        <v>172</v>
      </c>
      <c r="F51" s="18" t="s">
        <v>1116</v>
      </c>
      <c r="G51" s="9" t="s">
        <v>173</v>
      </c>
      <c r="H51" s="9" t="s">
        <v>174</v>
      </c>
      <c r="I51" s="11">
        <v>1500</v>
      </c>
      <c r="J51" s="11">
        <v>1500</v>
      </c>
      <c r="K51" s="11"/>
      <c r="L51" s="5" t="s">
        <v>1117</v>
      </c>
      <c r="M51" s="12" t="s">
        <v>1107</v>
      </c>
      <c r="N51" s="4">
        <v>12</v>
      </c>
      <c r="O51" s="2"/>
      <c r="P51" s="13" t="s">
        <v>1165</v>
      </c>
    </row>
    <row r="52" spans="1:16" ht="409.6">
      <c r="A52" s="6" t="s">
        <v>175</v>
      </c>
      <c r="B52" s="5" t="s">
        <v>1104</v>
      </c>
      <c r="C52" s="5" t="s">
        <v>147</v>
      </c>
      <c r="D52" s="18" t="s">
        <v>176</v>
      </c>
      <c r="E52" s="8" t="s">
        <v>177</v>
      </c>
      <c r="F52" s="18" t="s">
        <v>1116</v>
      </c>
      <c r="G52" s="9" t="s">
        <v>134</v>
      </c>
      <c r="H52" s="10" t="s">
        <v>135</v>
      </c>
      <c r="I52" s="11">
        <v>700</v>
      </c>
      <c r="J52" s="11">
        <v>700</v>
      </c>
      <c r="K52" s="11"/>
      <c r="L52" s="5" t="s">
        <v>1117</v>
      </c>
      <c r="M52" s="12" t="s">
        <v>1107</v>
      </c>
      <c r="N52" s="4">
        <v>120</v>
      </c>
      <c r="O52" s="2"/>
      <c r="P52" s="13" t="s">
        <v>1166</v>
      </c>
    </row>
    <row r="53" spans="1:16" ht="303.75">
      <c r="A53" s="6" t="s">
        <v>178</v>
      </c>
      <c r="B53" s="5" t="s">
        <v>1104</v>
      </c>
      <c r="C53" s="5" t="s">
        <v>10</v>
      </c>
      <c r="D53" s="18" t="s">
        <v>179</v>
      </c>
      <c r="E53" s="8" t="s">
        <v>23</v>
      </c>
      <c r="F53" s="18" t="s">
        <v>1105</v>
      </c>
      <c r="G53" s="9" t="s">
        <v>180</v>
      </c>
      <c r="H53" s="9" t="s">
        <v>40</v>
      </c>
      <c r="I53" s="11">
        <v>6500</v>
      </c>
      <c r="J53" s="11">
        <v>6500</v>
      </c>
      <c r="K53" s="11"/>
      <c r="L53" s="5" t="s">
        <v>1106</v>
      </c>
      <c r="M53" s="12" t="s">
        <v>1107</v>
      </c>
      <c r="N53" s="4">
        <v>12</v>
      </c>
      <c r="O53" s="2"/>
      <c r="P53" s="13" t="s">
        <v>1107</v>
      </c>
    </row>
    <row r="54" spans="1:16" ht="60.75">
      <c r="A54" s="14"/>
      <c r="B54" s="22" t="s">
        <v>1109</v>
      </c>
      <c r="C54" s="22" t="s">
        <v>1093</v>
      </c>
      <c r="D54" s="14" t="s">
        <v>1167</v>
      </c>
      <c r="E54" s="3"/>
      <c r="F54" s="18"/>
      <c r="G54" s="19"/>
      <c r="H54" s="9"/>
      <c r="I54" s="11">
        <f>1150000*0.2</f>
        <v>230000</v>
      </c>
      <c r="J54" s="11">
        <f>1150000*0.2</f>
        <v>230000</v>
      </c>
      <c r="K54" s="11"/>
      <c r="L54" s="5" t="s">
        <v>1106</v>
      </c>
      <c r="M54" s="12"/>
      <c r="N54" s="4"/>
      <c r="O54" s="2"/>
      <c r="P54" s="18" t="s">
        <v>1158</v>
      </c>
    </row>
    <row r="55" spans="1:16" ht="332.25">
      <c r="A55" s="6" t="s">
        <v>181</v>
      </c>
      <c r="B55" s="5" t="s">
        <v>1104</v>
      </c>
      <c r="C55" s="5" t="s">
        <v>26</v>
      </c>
      <c r="D55" s="18" t="s">
        <v>182</v>
      </c>
      <c r="E55" s="8" t="s">
        <v>183</v>
      </c>
      <c r="F55" s="18" t="s">
        <v>1116</v>
      </c>
      <c r="G55" s="9" t="s">
        <v>88</v>
      </c>
      <c r="H55" s="10" t="s">
        <v>84</v>
      </c>
      <c r="I55" s="11">
        <v>2324</v>
      </c>
      <c r="J55" s="11">
        <v>2324</v>
      </c>
      <c r="K55" s="11"/>
      <c r="L55" s="5" t="s">
        <v>1106</v>
      </c>
      <c r="M55" s="12" t="s">
        <v>1107</v>
      </c>
      <c r="N55" s="4">
        <v>0</v>
      </c>
      <c r="O55" s="2"/>
      <c r="P55" s="4" t="s">
        <v>1168</v>
      </c>
    </row>
    <row r="56" spans="1:16" ht="346.5">
      <c r="A56" s="6" t="s">
        <v>184</v>
      </c>
      <c r="B56" s="5" t="s">
        <v>1104</v>
      </c>
      <c r="C56" s="5" t="s">
        <v>147</v>
      </c>
      <c r="D56" s="18" t="s">
        <v>185</v>
      </c>
      <c r="E56" s="8" t="s">
        <v>12</v>
      </c>
      <c r="F56" s="18" t="s">
        <v>1105</v>
      </c>
      <c r="G56" s="9" t="s">
        <v>129</v>
      </c>
      <c r="H56" s="9" t="s">
        <v>186</v>
      </c>
      <c r="I56" s="11">
        <v>275000</v>
      </c>
      <c r="J56" s="11">
        <v>275000</v>
      </c>
      <c r="K56" s="11"/>
      <c r="L56" s="5" t="s">
        <v>1106</v>
      </c>
      <c r="M56" s="12" t="s">
        <v>1107</v>
      </c>
      <c r="N56" s="4">
        <v>12</v>
      </c>
      <c r="O56" s="2"/>
      <c r="P56" s="13" t="s">
        <v>1169</v>
      </c>
    </row>
    <row r="57" spans="1:16" ht="346.5">
      <c r="A57" s="6" t="s">
        <v>187</v>
      </c>
      <c r="B57" s="5" t="s">
        <v>1104</v>
      </c>
      <c r="C57" s="5" t="s">
        <v>78</v>
      </c>
      <c r="D57" s="18" t="s">
        <v>188</v>
      </c>
      <c r="E57" s="8" t="s">
        <v>152</v>
      </c>
      <c r="F57" s="18" t="s">
        <v>1116</v>
      </c>
      <c r="G57" s="9" t="s">
        <v>189</v>
      </c>
      <c r="H57" s="10" t="s">
        <v>36</v>
      </c>
      <c r="I57" s="11">
        <v>72054.73</v>
      </c>
      <c r="J57" s="20"/>
      <c r="K57" s="20"/>
      <c r="L57" s="5" t="s">
        <v>1121</v>
      </c>
      <c r="M57" s="12" t="s">
        <v>1107</v>
      </c>
      <c r="N57" s="4">
        <v>12</v>
      </c>
      <c r="O57" s="2"/>
      <c r="P57" s="4" t="s">
        <v>1170</v>
      </c>
    </row>
    <row r="58" spans="1:16" ht="361.5">
      <c r="A58" s="6" t="s">
        <v>190</v>
      </c>
      <c r="B58" s="5" t="s">
        <v>1104</v>
      </c>
      <c r="C58" s="5" t="s">
        <v>78</v>
      </c>
      <c r="D58" s="18" t="s">
        <v>191</v>
      </c>
      <c r="E58" s="8">
        <v>2</v>
      </c>
      <c r="F58" s="18" t="s">
        <v>1116</v>
      </c>
      <c r="G58" s="9" t="s">
        <v>192</v>
      </c>
      <c r="H58" s="10" t="s">
        <v>24</v>
      </c>
      <c r="I58" s="11">
        <v>1708</v>
      </c>
      <c r="J58" s="11">
        <v>1708</v>
      </c>
      <c r="K58" s="11"/>
      <c r="L58" s="5" t="s">
        <v>1121</v>
      </c>
      <c r="M58" s="12" t="s">
        <v>1107</v>
      </c>
      <c r="N58" s="4">
        <v>1</v>
      </c>
      <c r="O58" s="2"/>
      <c r="P58" s="18" t="s">
        <v>1171</v>
      </c>
    </row>
    <row r="59" spans="1:16" ht="332.25">
      <c r="A59" s="6" t="s">
        <v>193</v>
      </c>
      <c r="B59" s="5" t="s">
        <v>1127</v>
      </c>
      <c r="C59" s="5" t="s">
        <v>78</v>
      </c>
      <c r="D59" s="18" t="s">
        <v>194</v>
      </c>
      <c r="E59" s="8">
        <v>1</v>
      </c>
      <c r="F59" s="18" t="s">
        <v>1116</v>
      </c>
      <c r="G59" s="9" t="s">
        <v>35</v>
      </c>
      <c r="H59" s="10" t="s">
        <v>36</v>
      </c>
      <c r="I59" s="11">
        <v>72054.73</v>
      </c>
      <c r="J59" s="11">
        <v>0</v>
      </c>
      <c r="K59" s="11"/>
      <c r="L59" s="5" t="s">
        <v>1106</v>
      </c>
      <c r="M59" s="12" t="s">
        <v>1107</v>
      </c>
      <c r="N59" s="4">
        <v>12</v>
      </c>
      <c r="O59" s="2"/>
      <c r="P59" s="13" t="s">
        <v>1172</v>
      </c>
    </row>
    <row r="60" spans="1:16" ht="57.75">
      <c r="A60" s="14"/>
      <c r="B60" s="15" t="s">
        <v>1109</v>
      </c>
      <c r="C60" s="16" t="s">
        <v>1173</v>
      </c>
      <c r="D60" s="17" t="s">
        <v>1174</v>
      </c>
      <c r="E60" s="3"/>
      <c r="F60" s="18"/>
      <c r="G60" s="19"/>
      <c r="H60" s="9"/>
      <c r="I60" s="21">
        <v>187000</v>
      </c>
      <c r="J60" s="21">
        <v>187000</v>
      </c>
      <c r="K60" s="21"/>
      <c r="L60" s="5" t="s">
        <v>1175</v>
      </c>
      <c r="M60" s="12"/>
      <c r="N60" s="4"/>
      <c r="O60" s="2"/>
      <c r="P60" s="4" t="s">
        <v>1176</v>
      </c>
    </row>
    <row r="61" spans="1:16" ht="303.75">
      <c r="A61" s="6" t="s">
        <v>195</v>
      </c>
      <c r="B61" s="5" t="s">
        <v>1104</v>
      </c>
      <c r="C61" s="5" t="s">
        <v>26</v>
      </c>
      <c r="D61" s="18" t="s">
        <v>196</v>
      </c>
      <c r="E61" s="8" t="s">
        <v>12</v>
      </c>
      <c r="F61" s="18" t="s">
        <v>1105</v>
      </c>
      <c r="G61" s="9" t="s">
        <v>180</v>
      </c>
      <c r="H61" s="9" t="s">
        <v>40</v>
      </c>
      <c r="I61" s="11">
        <v>1600</v>
      </c>
      <c r="J61" s="11">
        <v>1600</v>
      </c>
      <c r="K61" s="11"/>
      <c r="L61" s="5" t="s">
        <v>1106</v>
      </c>
      <c r="M61" s="12" t="s">
        <v>1107</v>
      </c>
      <c r="N61" s="4">
        <v>0</v>
      </c>
      <c r="O61" s="2"/>
      <c r="P61" s="18" t="s">
        <v>1177</v>
      </c>
    </row>
    <row r="62" spans="1:16" ht="361.5">
      <c r="A62" s="6" t="s">
        <v>197</v>
      </c>
      <c r="B62" s="5" t="s">
        <v>1104</v>
      </c>
      <c r="C62" s="5" t="s">
        <v>78</v>
      </c>
      <c r="D62" s="18" t="s">
        <v>198</v>
      </c>
      <c r="E62" s="8" t="s">
        <v>12</v>
      </c>
      <c r="F62" s="18" t="s">
        <v>1105</v>
      </c>
      <c r="G62" s="9" t="s">
        <v>13</v>
      </c>
      <c r="H62" s="9" t="s">
        <v>14</v>
      </c>
      <c r="I62" s="11">
        <v>15478.67</v>
      </c>
      <c r="J62" s="11">
        <v>15478.67</v>
      </c>
      <c r="K62" s="11"/>
      <c r="L62" s="5" t="s">
        <v>1106</v>
      </c>
      <c r="M62" s="12" t="s">
        <v>1107</v>
      </c>
      <c r="N62" s="4">
        <v>0</v>
      </c>
      <c r="O62" s="2"/>
      <c r="P62" s="18" t="s">
        <v>1178</v>
      </c>
    </row>
    <row r="63" spans="1:16" ht="390">
      <c r="A63" s="6" t="s">
        <v>199</v>
      </c>
      <c r="B63" s="2" t="s">
        <v>1104</v>
      </c>
      <c r="C63" s="2" t="s">
        <v>200</v>
      </c>
      <c r="D63" s="4" t="s">
        <v>201</v>
      </c>
      <c r="E63" s="8" t="s">
        <v>18</v>
      </c>
      <c r="F63" s="4" t="s">
        <v>1116</v>
      </c>
      <c r="G63" s="9" t="s">
        <v>19</v>
      </c>
      <c r="H63" s="10" t="s">
        <v>20</v>
      </c>
      <c r="I63" s="11">
        <v>720</v>
      </c>
      <c r="J63" s="11">
        <v>720</v>
      </c>
      <c r="K63" s="11"/>
      <c r="L63" s="5" t="s">
        <v>1117</v>
      </c>
      <c r="M63" s="12" t="s">
        <v>1107</v>
      </c>
      <c r="N63" s="4">
        <v>12</v>
      </c>
      <c r="O63" s="2"/>
      <c r="P63" s="4" t="s">
        <v>1179</v>
      </c>
    </row>
    <row r="64" spans="1:16" ht="409.6">
      <c r="A64" s="6" t="s">
        <v>202</v>
      </c>
      <c r="B64" s="5" t="s">
        <v>1104</v>
      </c>
      <c r="C64" s="5" t="s">
        <v>29</v>
      </c>
      <c r="D64" s="18" t="s">
        <v>203</v>
      </c>
      <c r="E64" s="8" t="s">
        <v>12</v>
      </c>
      <c r="F64" s="18" t="s">
        <v>1134</v>
      </c>
      <c r="G64" s="9" t="s">
        <v>204</v>
      </c>
      <c r="H64" s="9" t="s">
        <v>76</v>
      </c>
      <c r="I64" s="11">
        <v>33487.19</v>
      </c>
      <c r="J64" s="11">
        <v>33487.19</v>
      </c>
      <c r="K64" s="11"/>
      <c r="L64" s="5" t="s">
        <v>1117</v>
      </c>
      <c r="M64" s="12" t="s">
        <v>1107</v>
      </c>
      <c r="N64" s="4">
        <v>0</v>
      </c>
      <c r="O64" s="2"/>
      <c r="P64" s="18" t="s">
        <v>1180</v>
      </c>
    </row>
    <row r="65" spans="1:16" ht="390">
      <c r="A65" s="6" t="s">
        <v>205</v>
      </c>
      <c r="B65" s="5" t="s">
        <v>1104</v>
      </c>
      <c r="C65" s="5" t="s">
        <v>29</v>
      </c>
      <c r="D65" s="18" t="s">
        <v>206</v>
      </c>
      <c r="E65" s="8" t="s">
        <v>207</v>
      </c>
      <c r="F65" s="18" t="s">
        <v>1116</v>
      </c>
      <c r="G65" s="9" t="s">
        <v>19</v>
      </c>
      <c r="H65" s="10" t="s">
        <v>24</v>
      </c>
      <c r="I65" s="11">
        <v>4147.84</v>
      </c>
      <c r="J65" s="11">
        <v>4147.84</v>
      </c>
      <c r="K65" s="11"/>
      <c r="L65" s="5" t="s">
        <v>1121</v>
      </c>
      <c r="M65" s="12" t="s">
        <v>1107</v>
      </c>
      <c r="N65" s="4">
        <v>0</v>
      </c>
      <c r="O65" s="2"/>
      <c r="P65" s="4" t="s">
        <v>1181</v>
      </c>
    </row>
    <row r="66" spans="1:16" ht="409.6">
      <c r="A66" s="6" t="s">
        <v>208</v>
      </c>
      <c r="B66" s="5" t="s">
        <v>1104</v>
      </c>
      <c r="C66" s="5" t="s">
        <v>29</v>
      </c>
      <c r="D66" s="18" t="s">
        <v>209</v>
      </c>
      <c r="E66" s="8" t="s">
        <v>210</v>
      </c>
      <c r="F66" s="18" t="s">
        <v>1116</v>
      </c>
      <c r="G66" s="9" t="s">
        <v>71</v>
      </c>
      <c r="H66" s="9" t="s">
        <v>72</v>
      </c>
      <c r="I66" s="11">
        <v>25000</v>
      </c>
      <c r="J66" s="11">
        <v>25000</v>
      </c>
      <c r="K66" s="11"/>
      <c r="L66" s="5" t="s">
        <v>1117</v>
      </c>
      <c r="M66" s="12" t="s">
        <v>1107</v>
      </c>
      <c r="N66" s="4">
        <v>0</v>
      </c>
      <c r="O66" s="2"/>
      <c r="P66" s="4" t="s">
        <v>1161</v>
      </c>
    </row>
    <row r="67" spans="1:16" ht="346.5">
      <c r="A67" s="6" t="s">
        <v>211</v>
      </c>
      <c r="B67" s="5" t="s">
        <v>1104</v>
      </c>
      <c r="C67" s="5" t="s">
        <v>29</v>
      </c>
      <c r="D67" s="18" t="s">
        <v>212</v>
      </c>
      <c r="E67" s="8" t="s">
        <v>12</v>
      </c>
      <c r="F67" s="18" t="s">
        <v>1105</v>
      </c>
      <c r="G67" s="9" t="s">
        <v>213</v>
      </c>
      <c r="H67" s="9" t="s">
        <v>214</v>
      </c>
      <c r="I67" s="11">
        <v>4720</v>
      </c>
      <c r="J67" s="11">
        <v>4720</v>
      </c>
      <c r="K67" s="11"/>
      <c r="L67" s="5" t="s">
        <v>1106</v>
      </c>
      <c r="M67" s="12" t="s">
        <v>1107</v>
      </c>
      <c r="N67" s="4">
        <v>0</v>
      </c>
      <c r="O67" s="2"/>
      <c r="P67" s="4" t="s">
        <v>1182</v>
      </c>
    </row>
    <row r="68" spans="1:16" ht="361.5">
      <c r="A68" s="6" t="s">
        <v>215</v>
      </c>
      <c r="B68" s="5" t="s">
        <v>1104</v>
      </c>
      <c r="C68" s="5" t="s">
        <v>29</v>
      </c>
      <c r="D68" s="18" t="s">
        <v>216</v>
      </c>
      <c r="E68" s="8" t="s">
        <v>12</v>
      </c>
      <c r="F68" s="18" t="s">
        <v>1105</v>
      </c>
      <c r="G68" s="9" t="s">
        <v>13</v>
      </c>
      <c r="H68" s="9" t="s">
        <v>14</v>
      </c>
      <c r="I68" s="11">
        <v>15000</v>
      </c>
      <c r="J68" s="11">
        <v>15000</v>
      </c>
      <c r="K68" s="11"/>
      <c r="L68" s="5" t="s">
        <v>1106</v>
      </c>
      <c r="M68" s="12" t="s">
        <v>1107</v>
      </c>
      <c r="N68" s="4">
        <v>0</v>
      </c>
      <c r="O68" s="2"/>
      <c r="P68" s="18" t="s">
        <v>1183</v>
      </c>
    </row>
    <row r="69" spans="1:16" ht="361.5">
      <c r="A69" s="6" t="s">
        <v>217</v>
      </c>
      <c r="B69" s="5" t="s">
        <v>1104</v>
      </c>
      <c r="C69" s="5" t="s">
        <v>29</v>
      </c>
      <c r="D69" s="18" t="s">
        <v>218</v>
      </c>
      <c r="E69" s="8" t="s">
        <v>219</v>
      </c>
      <c r="F69" s="18" t="s">
        <v>1116</v>
      </c>
      <c r="G69" s="9" t="s">
        <v>13</v>
      </c>
      <c r="H69" s="9" t="s">
        <v>220</v>
      </c>
      <c r="I69" s="11">
        <v>11000</v>
      </c>
      <c r="J69" s="11">
        <v>11000</v>
      </c>
      <c r="K69" s="11"/>
      <c r="L69" s="5" t="s">
        <v>1117</v>
      </c>
      <c r="M69" s="12" t="s">
        <v>1107</v>
      </c>
      <c r="N69" s="4">
        <v>0</v>
      </c>
      <c r="O69" s="2"/>
      <c r="P69" s="18" t="s">
        <v>1150</v>
      </c>
    </row>
    <row r="70" spans="1:16" ht="332.25">
      <c r="A70" s="6" t="s">
        <v>221</v>
      </c>
      <c r="B70" s="5" t="s">
        <v>1104</v>
      </c>
      <c r="C70" s="5" t="s">
        <v>222</v>
      </c>
      <c r="D70" s="18" t="s">
        <v>223</v>
      </c>
      <c r="E70" s="8">
        <v>1</v>
      </c>
      <c r="F70" s="18" t="s">
        <v>1105</v>
      </c>
      <c r="G70" s="9" t="s">
        <v>88</v>
      </c>
      <c r="H70" s="10" t="s">
        <v>84</v>
      </c>
      <c r="I70" s="11">
        <v>600</v>
      </c>
      <c r="J70" s="11">
        <v>600</v>
      </c>
      <c r="K70" s="11"/>
      <c r="L70" s="5" t="s">
        <v>1106</v>
      </c>
      <c r="M70" s="12" t="s">
        <v>1107</v>
      </c>
      <c r="N70" s="4">
        <v>0</v>
      </c>
      <c r="O70" s="2"/>
      <c r="P70" s="13" t="s">
        <v>1107</v>
      </c>
    </row>
    <row r="71" spans="1:16" ht="198">
      <c r="A71" s="14"/>
      <c r="B71" s="15" t="s">
        <v>1104</v>
      </c>
      <c r="C71" s="15" t="s">
        <v>828</v>
      </c>
      <c r="D71" s="17" t="s">
        <v>1088</v>
      </c>
      <c r="E71" s="3"/>
      <c r="F71" s="18"/>
      <c r="G71" s="19"/>
      <c r="H71" s="9"/>
      <c r="I71" s="11">
        <v>125000</v>
      </c>
      <c r="J71" s="11">
        <v>125000</v>
      </c>
      <c r="K71" s="11"/>
      <c r="L71" s="5" t="s">
        <v>1106</v>
      </c>
      <c r="M71" s="12"/>
      <c r="N71" s="4"/>
      <c r="O71" s="2"/>
      <c r="P71" s="13" t="s">
        <v>1184</v>
      </c>
    </row>
    <row r="72" spans="1:16" ht="409.6">
      <c r="A72" s="14"/>
      <c r="B72" s="16" t="s">
        <v>1104</v>
      </c>
      <c r="C72" s="39" t="s">
        <v>1090</v>
      </c>
      <c r="D72" s="13" t="s">
        <v>1185</v>
      </c>
      <c r="E72" s="3"/>
      <c r="F72" s="18"/>
      <c r="G72" s="26" t="s">
        <v>1186</v>
      </c>
      <c r="H72" s="9"/>
      <c r="I72" s="11">
        <v>108525.91</v>
      </c>
      <c r="J72" s="11">
        <v>0</v>
      </c>
      <c r="K72" s="11"/>
      <c r="L72" s="5" t="s">
        <v>1153</v>
      </c>
      <c r="M72" s="12"/>
      <c r="N72" s="4"/>
      <c r="O72" s="40" t="s">
        <v>1187</v>
      </c>
      <c r="P72" s="34" t="s">
        <v>1161</v>
      </c>
    </row>
    <row r="73" spans="1:16" ht="381.75">
      <c r="A73" s="14"/>
      <c r="B73" s="16" t="s">
        <v>1104</v>
      </c>
      <c r="C73" s="39" t="s">
        <v>1090</v>
      </c>
      <c r="D73" s="41" t="s">
        <v>1188</v>
      </c>
      <c r="E73" s="3"/>
      <c r="F73" s="18"/>
      <c r="G73" s="41" t="s">
        <v>1189</v>
      </c>
      <c r="H73" s="9"/>
      <c r="I73" s="11">
        <v>105504.8</v>
      </c>
      <c r="J73" s="11">
        <v>0</v>
      </c>
      <c r="K73" s="11"/>
      <c r="L73" s="5" t="s">
        <v>1153</v>
      </c>
      <c r="M73" s="12"/>
      <c r="N73" s="4"/>
      <c r="O73" s="40" t="s">
        <v>1187</v>
      </c>
      <c r="P73" s="18" t="s">
        <v>1190</v>
      </c>
    </row>
    <row r="74" spans="1:16" ht="405">
      <c r="A74" s="6" t="s">
        <v>224</v>
      </c>
      <c r="B74" s="5" t="s">
        <v>1127</v>
      </c>
      <c r="C74" s="5" t="s">
        <v>222</v>
      </c>
      <c r="D74" s="18" t="s">
        <v>225</v>
      </c>
      <c r="E74" s="8" t="s">
        <v>226</v>
      </c>
      <c r="F74" s="18" t="s">
        <v>1116</v>
      </c>
      <c r="G74" s="9" t="s">
        <v>227</v>
      </c>
      <c r="H74" s="9" t="s">
        <v>228</v>
      </c>
      <c r="I74" s="11">
        <v>2700</v>
      </c>
      <c r="J74" s="11">
        <v>2700</v>
      </c>
      <c r="K74" s="11"/>
      <c r="L74" s="5" t="s">
        <v>1117</v>
      </c>
      <c r="M74" s="12" t="s">
        <v>1107</v>
      </c>
      <c r="N74" s="4">
        <v>0</v>
      </c>
      <c r="O74" s="2"/>
      <c r="P74" s="18" t="s">
        <v>1191</v>
      </c>
    </row>
    <row r="75" spans="1:16" ht="60.75">
      <c r="A75" s="14"/>
      <c r="B75" s="15" t="s">
        <v>1109</v>
      </c>
      <c r="C75" s="16" t="s">
        <v>710</v>
      </c>
      <c r="D75" s="17" t="s">
        <v>1192</v>
      </c>
      <c r="E75" s="3"/>
      <c r="F75" s="18"/>
      <c r="G75" s="19"/>
      <c r="H75" s="9"/>
      <c r="I75" s="11">
        <f>93856.92*1.05</f>
        <v>98549.766000000003</v>
      </c>
      <c r="J75" s="11">
        <f>93856.92*1.05</f>
        <v>98549.766000000003</v>
      </c>
      <c r="K75" s="11"/>
      <c r="L75" s="5" t="s">
        <v>1106</v>
      </c>
      <c r="M75" s="12"/>
      <c r="N75" s="4"/>
      <c r="O75" s="2"/>
      <c r="P75" s="18" t="s">
        <v>1150</v>
      </c>
    </row>
    <row r="76" spans="1:16" ht="409.6">
      <c r="A76" s="6" t="s">
        <v>229</v>
      </c>
      <c r="B76" s="5" t="s">
        <v>1149</v>
      </c>
      <c r="C76" s="5" t="s">
        <v>230</v>
      </c>
      <c r="D76" s="18" t="s">
        <v>231</v>
      </c>
      <c r="E76" s="8" t="s">
        <v>232</v>
      </c>
      <c r="F76" s="18" t="s">
        <v>1193</v>
      </c>
      <c r="G76" s="9" t="s">
        <v>233</v>
      </c>
      <c r="H76" s="9" t="s">
        <v>214</v>
      </c>
      <c r="I76" s="11">
        <v>350000</v>
      </c>
      <c r="J76" s="11">
        <v>0</v>
      </c>
      <c r="K76" s="11"/>
      <c r="L76" s="5" t="s">
        <v>1194</v>
      </c>
      <c r="M76" s="12" t="s">
        <v>1107</v>
      </c>
      <c r="N76" s="4">
        <v>0</v>
      </c>
      <c r="O76" s="2"/>
      <c r="P76" s="18" t="s">
        <v>1160</v>
      </c>
    </row>
    <row r="77" spans="1:16" ht="375.75">
      <c r="A77" s="6" t="s">
        <v>234</v>
      </c>
      <c r="B77" s="5" t="s">
        <v>1104</v>
      </c>
      <c r="C77" s="5" t="s">
        <v>222</v>
      </c>
      <c r="D77" s="18" t="s">
        <v>235</v>
      </c>
      <c r="E77" s="8" t="s">
        <v>236</v>
      </c>
      <c r="F77" s="18" t="s">
        <v>1195</v>
      </c>
      <c r="G77" s="9" t="s">
        <v>237</v>
      </c>
      <c r="H77" s="9" t="s">
        <v>174</v>
      </c>
      <c r="I77" s="11">
        <v>4800</v>
      </c>
      <c r="J77" s="11">
        <v>4800</v>
      </c>
      <c r="K77" s="11"/>
      <c r="L77" s="5" t="s">
        <v>1117</v>
      </c>
      <c r="M77" s="12" t="s">
        <v>1107</v>
      </c>
      <c r="N77" s="4">
        <v>0</v>
      </c>
      <c r="O77" s="2"/>
      <c r="P77" s="4" t="s">
        <v>1196</v>
      </c>
    </row>
    <row r="78" spans="1:16" ht="409.6">
      <c r="A78" s="6" t="s">
        <v>238</v>
      </c>
      <c r="B78" s="7" t="s">
        <v>1104</v>
      </c>
      <c r="C78" s="2" t="s">
        <v>10</v>
      </c>
      <c r="D78" s="4" t="s">
        <v>239</v>
      </c>
      <c r="E78" s="8" t="s">
        <v>240</v>
      </c>
      <c r="F78" s="4" t="s">
        <v>1116</v>
      </c>
      <c r="G78" s="9" t="s">
        <v>71</v>
      </c>
      <c r="H78" s="10" t="s">
        <v>72</v>
      </c>
      <c r="I78" s="11">
        <v>35000</v>
      </c>
      <c r="J78" s="11">
        <v>35000</v>
      </c>
      <c r="K78" s="11"/>
      <c r="L78" s="5" t="s">
        <v>1117</v>
      </c>
      <c r="M78" s="12" t="s">
        <v>1107</v>
      </c>
      <c r="N78" s="4">
        <v>0</v>
      </c>
      <c r="O78" s="2"/>
      <c r="P78" s="18" t="s">
        <v>1197</v>
      </c>
    </row>
    <row r="79" spans="1:16" ht="332.25">
      <c r="A79" s="6" t="s">
        <v>241</v>
      </c>
      <c r="B79" s="5" t="s">
        <v>1104</v>
      </c>
      <c r="C79" s="5" t="s">
        <v>230</v>
      </c>
      <c r="D79" s="18" t="s">
        <v>242</v>
      </c>
      <c r="E79" s="8" t="s">
        <v>12</v>
      </c>
      <c r="F79" s="18" t="s">
        <v>1105</v>
      </c>
      <c r="G79" s="9" t="s">
        <v>88</v>
      </c>
      <c r="H79" s="10" t="s">
        <v>84</v>
      </c>
      <c r="I79" s="11">
        <v>2765</v>
      </c>
      <c r="J79" s="11">
        <v>2765</v>
      </c>
      <c r="K79" s="11"/>
      <c r="L79" s="5" t="s">
        <v>1117</v>
      </c>
      <c r="M79" s="12" t="s">
        <v>1107</v>
      </c>
      <c r="N79" s="4">
        <v>0</v>
      </c>
      <c r="O79" s="2"/>
      <c r="P79" s="4" t="s">
        <v>1198</v>
      </c>
    </row>
    <row r="80" spans="1:16" ht="409.6">
      <c r="A80" s="6" t="s">
        <v>243</v>
      </c>
      <c r="B80" s="5" t="s">
        <v>1104</v>
      </c>
      <c r="C80" s="5" t="s">
        <v>222</v>
      </c>
      <c r="D80" s="18" t="s">
        <v>244</v>
      </c>
      <c r="E80" s="8">
        <v>1</v>
      </c>
      <c r="F80" s="18" t="s">
        <v>1105</v>
      </c>
      <c r="G80" s="9" t="s">
        <v>119</v>
      </c>
      <c r="H80" s="9" t="s">
        <v>32</v>
      </c>
      <c r="I80" s="11">
        <v>20000</v>
      </c>
      <c r="J80" s="11">
        <v>20000</v>
      </c>
      <c r="K80" s="11"/>
      <c r="L80" s="5" t="s">
        <v>1121</v>
      </c>
      <c r="M80" s="12" t="s">
        <v>1107</v>
      </c>
      <c r="N80" s="4">
        <v>12</v>
      </c>
      <c r="O80" s="2"/>
      <c r="P80" s="18" t="s">
        <v>1199</v>
      </c>
    </row>
    <row r="81" spans="1:16" ht="361.5">
      <c r="A81" s="6" t="s">
        <v>245</v>
      </c>
      <c r="B81" s="42" t="s">
        <v>1104</v>
      </c>
      <c r="C81" s="5" t="s">
        <v>78</v>
      </c>
      <c r="D81" s="18" t="s">
        <v>246</v>
      </c>
      <c r="E81" s="8">
        <v>4</v>
      </c>
      <c r="F81" s="18" t="s">
        <v>1116</v>
      </c>
      <c r="G81" s="9" t="s">
        <v>192</v>
      </c>
      <c r="H81" s="10" t="s">
        <v>24</v>
      </c>
      <c r="I81" s="11">
        <v>6792.82</v>
      </c>
      <c r="J81" s="11">
        <v>6792.82</v>
      </c>
      <c r="K81" s="11"/>
      <c r="L81" s="5" t="s">
        <v>1121</v>
      </c>
      <c r="M81" s="12" t="s">
        <v>1107</v>
      </c>
      <c r="N81" s="4">
        <v>0</v>
      </c>
      <c r="O81" s="2"/>
      <c r="P81" s="4" t="s">
        <v>1161</v>
      </c>
    </row>
    <row r="82" spans="1:16" ht="409.6">
      <c r="A82" s="6" t="s">
        <v>247</v>
      </c>
      <c r="B82" s="5" t="s">
        <v>1104</v>
      </c>
      <c r="C82" s="5" t="s">
        <v>222</v>
      </c>
      <c r="D82" s="18" t="s">
        <v>248</v>
      </c>
      <c r="E82" s="8" t="s">
        <v>249</v>
      </c>
      <c r="F82" s="18" t="s">
        <v>1116</v>
      </c>
      <c r="G82" s="9" t="s">
        <v>134</v>
      </c>
      <c r="H82" s="9" t="s">
        <v>250</v>
      </c>
      <c r="I82" s="11">
        <v>750</v>
      </c>
      <c r="J82" s="11">
        <v>750</v>
      </c>
      <c r="K82" s="11"/>
      <c r="L82" s="5" t="s">
        <v>1117</v>
      </c>
      <c r="M82" s="12" t="s">
        <v>1107</v>
      </c>
      <c r="N82" s="4">
        <v>0</v>
      </c>
      <c r="O82" s="2"/>
      <c r="P82" s="4" t="s">
        <v>1200</v>
      </c>
    </row>
    <row r="83" spans="1:16" ht="332.25">
      <c r="A83" s="6" t="s">
        <v>251</v>
      </c>
      <c r="B83" s="5" t="s">
        <v>1127</v>
      </c>
      <c r="C83" s="5" t="s">
        <v>222</v>
      </c>
      <c r="D83" s="18" t="s">
        <v>252</v>
      </c>
      <c r="E83" s="8" t="s">
        <v>12</v>
      </c>
      <c r="F83" s="18" t="s">
        <v>1105</v>
      </c>
      <c r="G83" s="9" t="s">
        <v>35</v>
      </c>
      <c r="H83" s="10" t="s">
        <v>36</v>
      </c>
      <c r="I83" s="11">
        <v>20000</v>
      </c>
      <c r="J83" s="11">
        <v>0</v>
      </c>
      <c r="K83" s="11"/>
      <c r="L83" s="5" t="s">
        <v>1106</v>
      </c>
      <c r="M83" s="22" t="s">
        <v>1107</v>
      </c>
      <c r="N83" s="4">
        <v>12</v>
      </c>
      <c r="O83" s="2"/>
      <c r="P83" s="4" t="s">
        <v>1201</v>
      </c>
    </row>
    <row r="84" spans="1:16" ht="409.6">
      <c r="A84" s="6" t="s">
        <v>253</v>
      </c>
      <c r="B84" s="5" t="s">
        <v>1104</v>
      </c>
      <c r="C84" s="5" t="s">
        <v>222</v>
      </c>
      <c r="D84" s="18" t="s">
        <v>254</v>
      </c>
      <c r="E84" s="8" t="s">
        <v>12</v>
      </c>
      <c r="F84" s="18" t="s">
        <v>1116</v>
      </c>
      <c r="G84" s="9" t="s">
        <v>255</v>
      </c>
      <c r="H84" s="10" t="s">
        <v>256</v>
      </c>
      <c r="I84" s="11">
        <v>13000</v>
      </c>
      <c r="J84" s="11">
        <v>13000</v>
      </c>
      <c r="K84" s="11"/>
      <c r="L84" s="5" t="s">
        <v>1121</v>
      </c>
      <c r="M84" s="12" t="s">
        <v>1107</v>
      </c>
      <c r="N84" s="4">
        <v>0</v>
      </c>
      <c r="O84" s="2"/>
      <c r="P84" s="18" t="s">
        <v>1160</v>
      </c>
    </row>
    <row r="85" spans="1:16" ht="274.5">
      <c r="A85" s="6" t="s">
        <v>257</v>
      </c>
      <c r="B85" s="5" t="s">
        <v>1104</v>
      </c>
      <c r="C85" s="5" t="s">
        <v>222</v>
      </c>
      <c r="D85" s="18" t="s">
        <v>258</v>
      </c>
      <c r="E85" s="8">
        <v>1</v>
      </c>
      <c r="F85" s="18" t="s">
        <v>1105</v>
      </c>
      <c r="G85" s="9" t="s">
        <v>80</v>
      </c>
      <c r="H85" s="9" t="s">
        <v>40</v>
      </c>
      <c r="I85" s="11">
        <v>3000</v>
      </c>
      <c r="J85" s="11">
        <v>3000</v>
      </c>
      <c r="K85" s="11"/>
      <c r="L85" s="5" t="s">
        <v>1106</v>
      </c>
      <c r="M85" s="12" t="s">
        <v>1107</v>
      </c>
      <c r="N85" s="4">
        <v>0</v>
      </c>
      <c r="O85" s="2"/>
      <c r="P85" s="18" t="s">
        <v>1160</v>
      </c>
    </row>
    <row r="86" spans="1:16" ht="409.6">
      <c r="A86" s="6" t="s">
        <v>259</v>
      </c>
      <c r="B86" s="5" t="s">
        <v>1104</v>
      </c>
      <c r="C86" s="5" t="s">
        <v>230</v>
      </c>
      <c r="D86" s="18" t="s">
        <v>260</v>
      </c>
      <c r="E86" s="8">
        <v>1</v>
      </c>
      <c r="F86" s="18" t="s">
        <v>1105</v>
      </c>
      <c r="G86" s="9" t="s">
        <v>261</v>
      </c>
      <c r="H86" s="9" t="s">
        <v>76</v>
      </c>
      <c r="I86" s="11">
        <v>8000</v>
      </c>
      <c r="J86" s="11">
        <v>8000</v>
      </c>
      <c r="K86" s="11"/>
      <c r="L86" s="5" t="s">
        <v>1106</v>
      </c>
      <c r="M86" s="12" t="s">
        <v>1107</v>
      </c>
      <c r="N86" s="4">
        <v>0</v>
      </c>
      <c r="O86" s="2"/>
      <c r="P86" s="4" t="s">
        <v>1202</v>
      </c>
    </row>
    <row r="87" spans="1:16" ht="409.6">
      <c r="A87" s="6" t="s">
        <v>262</v>
      </c>
      <c r="B87" s="5" t="s">
        <v>1104</v>
      </c>
      <c r="C87" s="5" t="s">
        <v>222</v>
      </c>
      <c r="D87" s="18" t="s">
        <v>263</v>
      </c>
      <c r="E87" s="8" t="s">
        <v>249</v>
      </c>
      <c r="F87" s="18" t="s">
        <v>1116</v>
      </c>
      <c r="G87" s="9" t="s">
        <v>264</v>
      </c>
      <c r="H87" s="9" t="s">
        <v>265</v>
      </c>
      <c r="I87" s="11">
        <v>900</v>
      </c>
      <c r="J87" s="11">
        <v>900</v>
      </c>
      <c r="K87" s="11"/>
      <c r="L87" s="5" t="s">
        <v>1117</v>
      </c>
      <c r="M87" s="12" t="s">
        <v>1107</v>
      </c>
      <c r="N87" s="4">
        <v>0</v>
      </c>
      <c r="O87" s="2"/>
      <c r="P87" s="18" t="s">
        <v>1203</v>
      </c>
    </row>
    <row r="88" spans="1:16" ht="288.75">
      <c r="A88" s="6" t="s">
        <v>266</v>
      </c>
      <c r="B88" s="5" t="s">
        <v>1104</v>
      </c>
      <c r="C88" s="5" t="s">
        <v>230</v>
      </c>
      <c r="D88" s="18" t="s">
        <v>267</v>
      </c>
      <c r="E88" s="8" t="s">
        <v>12</v>
      </c>
      <c r="F88" s="18" t="s">
        <v>1105</v>
      </c>
      <c r="G88" s="9" t="s">
        <v>119</v>
      </c>
      <c r="H88" s="9" t="s">
        <v>32</v>
      </c>
      <c r="I88" s="11">
        <v>12000</v>
      </c>
      <c r="J88" s="11">
        <v>12000</v>
      </c>
      <c r="K88" s="11"/>
      <c r="L88" s="5" t="s">
        <v>1106</v>
      </c>
      <c r="M88" s="12" t="s">
        <v>1107</v>
      </c>
      <c r="N88" s="4">
        <v>0</v>
      </c>
      <c r="O88" s="2"/>
      <c r="P88" s="13" t="s">
        <v>1204</v>
      </c>
    </row>
    <row r="89" spans="1:16" ht="318">
      <c r="A89" s="6" t="s">
        <v>268</v>
      </c>
      <c r="B89" s="7" t="s">
        <v>1104</v>
      </c>
      <c r="C89" s="2" t="s">
        <v>10</v>
      </c>
      <c r="D89" s="4" t="s">
        <v>269</v>
      </c>
      <c r="E89" s="8" t="s">
        <v>270</v>
      </c>
      <c r="F89" s="4" t="s">
        <v>1116</v>
      </c>
      <c r="G89" s="9" t="s">
        <v>271</v>
      </c>
      <c r="H89" s="10" t="s">
        <v>272</v>
      </c>
      <c r="I89" s="11">
        <v>6000</v>
      </c>
      <c r="J89" s="11">
        <v>6000</v>
      </c>
      <c r="K89" s="11"/>
      <c r="L89" s="5" t="s">
        <v>1117</v>
      </c>
      <c r="M89" s="12" t="s">
        <v>1107</v>
      </c>
      <c r="N89" s="4">
        <v>0</v>
      </c>
      <c r="O89" s="2"/>
      <c r="P89" s="13" t="s">
        <v>1205</v>
      </c>
    </row>
    <row r="90" spans="1:16" ht="332.25">
      <c r="A90" s="6" t="s">
        <v>273</v>
      </c>
      <c r="B90" s="5" t="s">
        <v>1104</v>
      </c>
      <c r="C90" s="5" t="s">
        <v>230</v>
      </c>
      <c r="D90" s="18" t="s">
        <v>274</v>
      </c>
      <c r="E90" s="8" t="s">
        <v>12</v>
      </c>
      <c r="F90" s="18" t="s">
        <v>1105</v>
      </c>
      <c r="G90" s="9" t="s">
        <v>39</v>
      </c>
      <c r="H90" s="9" t="s">
        <v>40</v>
      </c>
      <c r="I90" s="11">
        <v>9800</v>
      </c>
      <c r="J90" s="11">
        <v>9800</v>
      </c>
      <c r="K90" s="11"/>
      <c r="L90" s="5" t="s">
        <v>1106</v>
      </c>
      <c r="M90" s="12" t="s">
        <v>1107</v>
      </c>
      <c r="N90" s="4">
        <v>0</v>
      </c>
      <c r="O90" s="2"/>
      <c r="P90" s="18" t="s">
        <v>1206</v>
      </c>
    </row>
    <row r="91" spans="1:16" ht="303.75">
      <c r="A91" s="6" t="s">
        <v>275</v>
      </c>
      <c r="B91" s="5" t="s">
        <v>1149</v>
      </c>
      <c r="C91" s="5" t="s">
        <v>78</v>
      </c>
      <c r="D91" s="18" t="s">
        <v>276</v>
      </c>
      <c r="E91" s="8">
        <v>1</v>
      </c>
      <c r="F91" s="18" t="s">
        <v>1105</v>
      </c>
      <c r="G91" s="9" t="s">
        <v>277</v>
      </c>
      <c r="H91" s="9" t="s">
        <v>116</v>
      </c>
      <c r="I91" s="11">
        <v>254043.49</v>
      </c>
      <c r="J91" s="11">
        <v>0</v>
      </c>
      <c r="K91" s="11"/>
      <c r="L91" s="5" t="s">
        <v>1106</v>
      </c>
      <c r="M91" s="12" t="s">
        <v>1107</v>
      </c>
      <c r="N91" s="4">
        <v>0</v>
      </c>
      <c r="O91" s="2"/>
      <c r="P91" s="18" t="s">
        <v>1207</v>
      </c>
    </row>
    <row r="92" spans="1:16" ht="409.6">
      <c r="A92" s="6" t="s">
        <v>278</v>
      </c>
      <c r="B92" s="5" t="s">
        <v>1104</v>
      </c>
      <c r="C92" s="5" t="s">
        <v>230</v>
      </c>
      <c r="D92" s="18" t="s">
        <v>279</v>
      </c>
      <c r="E92" s="8" t="s">
        <v>270</v>
      </c>
      <c r="F92" s="18" t="s">
        <v>1116</v>
      </c>
      <c r="G92" s="9" t="s">
        <v>280</v>
      </c>
      <c r="H92" s="9" t="s">
        <v>72</v>
      </c>
      <c r="I92" s="11">
        <v>9172.25</v>
      </c>
      <c r="J92" s="11">
        <v>9172.25</v>
      </c>
      <c r="K92" s="11"/>
      <c r="L92" s="5" t="s">
        <v>1117</v>
      </c>
      <c r="M92" s="12" t="s">
        <v>1107</v>
      </c>
      <c r="N92" s="4">
        <v>0</v>
      </c>
      <c r="O92" s="2"/>
      <c r="P92" s="4" t="s">
        <v>1168</v>
      </c>
    </row>
    <row r="93" spans="1:16" ht="409.6">
      <c r="A93" s="6" t="s">
        <v>281</v>
      </c>
      <c r="B93" s="5" t="s">
        <v>1104</v>
      </c>
      <c r="C93" s="5" t="s">
        <v>230</v>
      </c>
      <c r="D93" s="18" t="s">
        <v>282</v>
      </c>
      <c r="E93" s="8">
        <v>1</v>
      </c>
      <c r="F93" s="18" t="s">
        <v>1105</v>
      </c>
      <c r="G93" s="36" t="s">
        <v>283</v>
      </c>
      <c r="H93" s="9" t="s">
        <v>48</v>
      </c>
      <c r="I93" s="11">
        <v>5000</v>
      </c>
      <c r="J93" s="11">
        <v>5000</v>
      </c>
      <c r="K93" s="11"/>
      <c r="L93" s="5" t="s">
        <v>1106</v>
      </c>
      <c r="M93" s="12" t="s">
        <v>1107</v>
      </c>
      <c r="N93" s="4">
        <v>0</v>
      </c>
      <c r="O93" s="2"/>
      <c r="P93" s="43" t="s">
        <v>1208</v>
      </c>
    </row>
    <row r="94" spans="1:16" ht="216.75">
      <c r="A94" s="6" t="s">
        <v>284</v>
      </c>
      <c r="B94" s="5" t="s">
        <v>1104</v>
      </c>
      <c r="C94" s="5" t="s">
        <v>285</v>
      </c>
      <c r="D94" s="18" t="s">
        <v>286</v>
      </c>
      <c r="E94" s="8">
        <v>1</v>
      </c>
      <c r="F94" s="18" t="s">
        <v>1209</v>
      </c>
      <c r="G94" s="9" t="s">
        <v>287</v>
      </c>
      <c r="H94" s="9" t="s">
        <v>288</v>
      </c>
      <c r="I94" s="20">
        <v>400000</v>
      </c>
      <c r="J94" s="11">
        <v>0</v>
      </c>
      <c r="K94" s="11"/>
      <c r="L94" s="5" t="s">
        <v>1121</v>
      </c>
      <c r="M94" s="44" t="s">
        <v>1210</v>
      </c>
      <c r="N94" s="4">
        <v>0</v>
      </c>
      <c r="O94" s="2"/>
      <c r="P94" s="18" t="s">
        <v>1211</v>
      </c>
    </row>
    <row r="95" spans="1:16" ht="409.6">
      <c r="A95" s="6" t="s">
        <v>289</v>
      </c>
      <c r="B95" s="5" t="s">
        <v>1104</v>
      </c>
      <c r="C95" s="5" t="s">
        <v>230</v>
      </c>
      <c r="D95" s="18" t="s">
        <v>290</v>
      </c>
      <c r="E95" s="8" t="s">
        <v>270</v>
      </c>
      <c r="F95" s="18" t="s">
        <v>1116</v>
      </c>
      <c r="G95" s="9" t="s">
        <v>291</v>
      </c>
      <c r="H95" s="9" t="s">
        <v>72</v>
      </c>
      <c r="I95" s="11">
        <v>3840</v>
      </c>
      <c r="J95" s="11">
        <v>3840</v>
      </c>
      <c r="K95" s="11"/>
      <c r="L95" s="5" t="s">
        <v>1117</v>
      </c>
      <c r="M95" s="12" t="s">
        <v>1107</v>
      </c>
      <c r="N95" s="4">
        <v>0</v>
      </c>
      <c r="O95" s="2"/>
      <c r="P95" s="18" t="s">
        <v>1212</v>
      </c>
    </row>
    <row r="96" spans="1:16" ht="274.5">
      <c r="A96" s="6" t="s">
        <v>292</v>
      </c>
      <c r="B96" s="5" t="s">
        <v>1104</v>
      </c>
      <c r="C96" s="5" t="s">
        <v>58</v>
      </c>
      <c r="D96" s="18" t="s">
        <v>293</v>
      </c>
      <c r="E96" s="8" t="s">
        <v>207</v>
      </c>
      <c r="F96" s="18" t="s">
        <v>1105</v>
      </c>
      <c r="G96" s="9" t="s">
        <v>80</v>
      </c>
      <c r="H96" s="9" t="s">
        <v>40</v>
      </c>
      <c r="I96" s="11">
        <v>6000</v>
      </c>
      <c r="J96" s="11">
        <v>6000</v>
      </c>
      <c r="K96" s="11"/>
      <c r="L96" s="5" t="s">
        <v>1106</v>
      </c>
      <c r="M96" s="12" t="s">
        <v>1107</v>
      </c>
      <c r="N96" s="4">
        <v>120</v>
      </c>
      <c r="O96" s="2"/>
      <c r="P96" s="4" t="s">
        <v>1213</v>
      </c>
    </row>
    <row r="97" spans="1:16" ht="409.6">
      <c r="A97" s="6" t="s">
        <v>294</v>
      </c>
      <c r="B97" s="5" t="s">
        <v>1104</v>
      </c>
      <c r="C97" s="5" t="s">
        <v>230</v>
      </c>
      <c r="D97" s="18" t="s">
        <v>295</v>
      </c>
      <c r="E97" s="8" t="s">
        <v>270</v>
      </c>
      <c r="F97" s="18" t="s">
        <v>1116</v>
      </c>
      <c r="G97" s="9" t="s">
        <v>296</v>
      </c>
      <c r="H97" s="9" t="s">
        <v>297</v>
      </c>
      <c r="I97" s="11">
        <v>2410</v>
      </c>
      <c r="J97" s="11">
        <v>2410</v>
      </c>
      <c r="K97" s="11"/>
      <c r="L97" s="5" t="s">
        <v>1117</v>
      </c>
      <c r="M97" s="12" t="s">
        <v>1107</v>
      </c>
      <c r="N97" s="4">
        <v>0</v>
      </c>
      <c r="O97" s="2"/>
      <c r="P97" s="4" t="s">
        <v>1214</v>
      </c>
    </row>
    <row r="98" spans="1:16" ht="332.25">
      <c r="A98" s="6" t="s">
        <v>298</v>
      </c>
      <c r="B98" s="5" t="s">
        <v>1104</v>
      </c>
      <c r="C98" s="5" t="s">
        <v>147</v>
      </c>
      <c r="D98" s="18" t="s">
        <v>299</v>
      </c>
      <c r="E98" s="8" t="s">
        <v>12</v>
      </c>
      <c r="F98" s="18" t="s">
        <v>1105</v>
      </c>
      <c r="G98" s="9" t="s">
        <v>39</v>
      </c>
      <c r="H98" s="9" t="s">
        <v>40</v>
      </c>
      <c r="I98" s="11">
        <v>3000</v>
      </c>
      <c r="J98" s="11">
        <v>3000</v>
      </c>
      <c r="K98" s="11"/>
      <c r="L98" s="5" t="s">
        <v>1106</v>
      </c>
      <c r="M98" s="12" t="s">
        <v>1107</v>
      </c>
      <c r="N98" s="4">
        <v>12</v>
      </c>
      <c r="O98" s="2"/>
      <c r="P98" s="4" t="s">
        <v>1215</v>
      </c>
    </row>
    <row r="99" spans="1:16" ht="57.75">
      <c r="A99" s="14"/>
      <c r="B99" s="15" t="s">
        <v>1109</v>
      </c>
      <c r="C99" s="16" t="s">
        <v>1173</v>
      </c>
      <c r="D99" s="17" t="s">
        <v>1216</v>
      </c>
      <c r="E99" s="3"/>
      <c r="F99" s="18"/>
      <c r="G99" s="19"/>
      <c r="H99" s="9"/>
      <c r="I99" s="21">
        <v>60000</v>
      </c>
      <c r="J99" s="21">
        <v>60000</v>
      </c>
      <c r="K99" s="21"/>
      <c r="L99" s="5" t="s">
        <v>1114</v>
      </c>
      <c r="M99" s="12"/>
      <c r="N99" s="4"/>
      <c r="O99" s="2"/>
      <c r="P99" s="18" t="s">
        <v>1217</v>
      </c>
    </row>
    <row r="100" spans="1:16" ht="332.25">
      <c r="A100" s="6" t="s">
        <v>300</v>
      </c>
      <c r="B100" s="5" t="s">
        <v>1104</v>
      </c>
      <c r="C100" s="5" t="s">
        <v>301</v>
      </c>
      <c r="D100" s="18" t="s">
        <v>302</v>
      </c>
      <c r="E100" s="8" t="s">
        <v>12</v>
      </c>
      <c r="F100" s="18" t="s">
        <v>1105</v>
      </c>
      <c r="G100" s="9" t="s">
        <v>88</v>
      </c>
      <c r="H100" s="10" t="s">
        <v>84</v>
      </c>
      <c r="I100" s="11">
        <v>6000</v>
      </c>
      <c r="J100" s="11">
        <v>6000</v>
      </c>
      <c r="K100" s="11"/>
      <c r="L100" s="5" t="s">
        <v>1117</v>
      </c>
      <c r="M100" s="12" t="s">
        <v>1107</v>
      </c>
      <c r="N100" s="4">
        <v>0</v>
      </c>
      <c r="O100" s="2"/>
      <c r="P100" s="43" t="s">
        <v>1218</v>
      </c>
    </row>
    <row r="101" spans="1:16" ht="409.6">
      <c r="A101" s="14"/>
      <c r="B101" s="16" t="s">
        <v>1104</v>
      </c>
      <c r="C101" s="39" t="s">
        <v>1090</v>
      </c>
      <c r="D101" s="45" t="s">
        <v>1219</v>
      </c>
      <c r="E101" s="3"/>
      <c r="F101" s="18"/>
      <c r="G101" s="46" t="s">
        <v>1220</v>
      </c>
      <c r="H101" s="9"/>
      <c r="I101" s="11">
        <v>58260.84</v>
      </c>
      <c r="J101" s="11">
        <v>0</v>
      </c>
      <c r="K101" s="11"/>
      <c r="L101" s="5" t="s">
        <v>1153</v>
      </c>
      <c r="M101" s="12"/>
      <c r="N101" s="4"/>
      <c r="O101" s="40" t="s">
        <v>1187</v>
      </c>
      <c r="P101" s="13" t="s">
        <v>1221</v>
      </c>
    </row>
    <row r="102" spans="1:16" ht="409.6">
      <c r="A102" s="6" t="s">
        <v>303</v>
      </c>
      <c r="B102" s="7" t="s">
        <v>1104</v>
      </c>
      <c r="C102" s="2" t="s">
        <v>10</v>
      </c>
      <c r="D102" s="4" t="s">
        <v>304</v>
      </c>
      <c r="E102" s="8" t="s">
        <v>12</v>
      </c>
      <c r="F102" s="4" t="s">
        <v>1105</v>
      </c>
      <c r="G102" s="9" t="s">
        <v>305</v>
      </c>
      <c r="H102" s="10" t="s">
        <v>306</v>
      </c>
      <c r="I102" s="11">
        <v>215000</v>
      </c>
      <c r="J102" s="11">
        <v>215000</v>
      </c>
      <c r="K102" s="11"/>
      <c r="L102" s="5" t="s">
        <v>1106</v>
      </c>
      <c r="M102" s="38" t="s">
        <v>1222</v>
      </c>
      <c r="N102" s="4">
        <v>0</v>
      </c>
      <c r="O102" s="2"/>
      <c r="P102" s="43" t="s">
        <v>1223</v>
      </c>
    </row>
    <row r="103" spans="1:16" ht="409.6">
      <c r="A103" s="6" t="s">
        <v>307</v>
      </c>
      <c r="B103" s="5" t="s">
        <v>1104</v>
      </c>
      <c r="C103" s="5" t="s">
        <v>147</v>
      </c>
      <c r="D103" s="18" t="s">
        <v>308</v>
      </c>
      <c r="E103" s="8" t="s">
        <v>309</v>
      </c>
      <c r="F103" s="18" t="s">
        <v>1116</v>
      </c>
      <c r="G103" s="9" t="s">
        <v>71</v>
      </c>
      <c r="H103" s="9" t="s">
        <v>72</v>
      </c>
      <c r="I103" s="11">
        <v>15000</v>
      </c>
      <c r="J103" s="11">
        <v>15000</v>
      </c>
      <c r="K103" s="11"/>
      <c r="L103" s="5" t="s">
        <v>1117</v>
      </c>
      <c r="M103" s="12" t="s">
        <v>1107</v>
      </c>
      <c r="N103" s="4">
        <v>12</v>
      </c>
      <c r="O103" s="2"/>
      <c r="P103" s="4" t="s">
        <v>1224</v>
      </c>
    </row>
    <row r="104" spans="1:16" ht="274.5">
      <c r="A104" s="6" t="s">
        <v>310</v>
      </c>
      <c r="B104" s="5" t="s">
        <v>1104</v>
      </c>
      <c r="C104" s="5" t="s">
        <v>301</v>
      </c>
      <c r="D104" s="18" t="s">
        <v>311</v>
      </c>
      <c r="E104" s="8" t="s">
        <v>12</v>
      </c>
      <c r="F104" s="18" t="s">
        <v>1105</v>
      </c>
      <c r="G104" s="9" t="s">
        <v>80</v>
      </c>
      <c r="H104" s="9" t="s">
        <v>40</v>
      </c>
      <c r="I104" s="11">
        <v>2500</v>
      </c>
      <c r="J104" s="11">
        <v>2500</v>
      </c>
      <c r="K104" s="11"/>
      <c r="L104" s="5" t="s">
        <v>1106</v>
      </c>
      <c r="M104" s="12" t="s">
        <v>1107</v>
      </c>
      <c r="N104" s="4">
        <v>0</v>
      </c>
      <c r="O104" s="2"/>
      <c r="P104" s="4" t="s">
        <v>1225</v>
      </c>
    </row>
    <row r="105" spans="1:16" ht="332.25">
      <c r="A105" s="6" t="s">
        <v>312</v>
      </c>
      <c r="B105" s="5" t="s">
        <v>1104</v>
      </c>
      <c r="C105" s="5" t="s">
        <v>86</v>
      </c>
      <c r="D105" s="18" t="s">
        <v>313</v>
      </c>
      <c r="E105" s="8" t="s">
        <v>165</v>
      </c>
      <c r="F105" s="18" t="s">
        <v>1105</v>
      </c>
      <c r="G105" s="9" t="s">
        <v>35</v>
      </c>
      <c r="H105" s="10" t="s">
        <v>36</v>
      </c>
      <c r="I105" s="11">
        <v>6000</v>
      </c>
      <c r="J105" s="11">
        <v>6000</v>
      </c>
      <c r="K105" s="11"/>
      <c r="L105" s="5" t="s">
        <v>1106</v>
      </c>
      <c r="M105" s="12" t="s">
        <v>1107</v>
      </c>
      <c r="N105" s="4">
        <v>1</v>
      </c>
      <c r="O105" s="2"/>
      <c r="P105" s="18" t="s">
        <v>1226</v>
      </c>
    </row>
    <row r="106" spans="1:16" ht="332.25">
      <c r="A106" s="6" t="s">
        <v>314</v>
      </c>
      <c r="B106" s="5" t="s">
        <v>1104</v>
      </c>
      <c r="C106" s="5" t="s">
        <v>315</v>
      </c>
      <c r="D106" s="18" t="s">
        <v>316</v>
      </c>
      <c r="E106" s="8">
        <v>1</v>
      </c>
      <c r="F106" s="18" t="s">
        <v>1105</v>
      </c>
      <c r="G106" s="9" t="s">
        <v>39</v>
      </c>
      <c r="H106" s="9" t="s">
        <v>40</v>
      </c>
      <c r="I106" s="11">
        <v>2160</v>
      </c>
      <c r="J106" s="11">
        <v>2160</v>
      </c>
      <c r="K106" s="11"/>
      <c r="L106" s="5" t="s">
        <v>1106</v>
      </c>
      <c r="M106" s="12" t="s">
        <v>1107</v>
      </c>
      <c r="N106" s="4">
        <v>60</v>
      </c>
      <c r="O106" s="2"/>
      <c r="P106" s="43" t="s">
        <v>1227</v>
      </c>
    </row>
    <row r="107" spans="1:16" ht="318">
      <c r="A107" s="6" t="s">
        <v>317</v>
      </c>
      <c r="B107" s="5" t="s">
        <v>1104</v>
      </c>
      <c r="C107" s="5" t="s">
        <v>86</v>
      </c>
      <c r="D107" s="18" t="s">
        <v>318</v>
      </c>
      <c r="E107" s="8" t="s">
        <v>319</v>
      </c>
      <c r="F107" s="18" t="s">
        <v>1116</v>
      </c>
      <c r="G107" s="9" t="s">
        <v>320</v>
      </c>
      <c r="H107" s="10" t="s">
        <v>36</v>
      </c>
      <c r="I107" s="11">
        <v>53808.79</v>
      </c>
      <c r="J107" s="20"/>
      <c r="K107" s="20"/>
      <c r="L107" s="5" t="s">
        <v>1121</v>
      </c>
      <c r="M107" s="12" t="s">
        <v>1107</v>
      </c>
      <c r="N107" s="4">
        <v>0</v>
      </c>
      <c r="O107" s="2"/>
      <c r="P107" s="43" t="s">
        <v>1208</v>
      </c>
    </row>
    <row r="108" spans="1:16" ht="332.25">
      <c r="A108" s="14" t="s">
        <v>321</v>
      </c>
      <c r="B108" s="22" t="s">
        <v>1127</v>
      </c>
      <c r="C108" s="22" t="s">
        <v>86</v>
      </c>
      <c r="D108" s="13" t="s">
        <v>322</v>
      </c>
      <c r="E108" s="3" t="s">
        <v>12</v>
      </c>
      <c r="F108" s="18" t="s">
        <v>1105</v>
      </c>
      <c r="G108" s="47" t="s">
        <v>35</v>
      </c>
      <c r="H108" s="48" t="s">
        <v>36</v>
      </c>
      <c r="I108" s="11">
        <v>24840</v>
      </c>
      <c r="J108" s="11">
        <v>24840</v>
      </c>
      <c r="K108" s="11"/>
      <c r="L108" s="5" t="s">
        <v>1106</v>
      </c>
      <c r="M108" s="49" t="s">
        <v>1107</v>
      </c>
      <c r="N108" s="50">
        <v>12</v>
      </c>
      <c r="O108" s="50"/>
      <c r="P108" s="4" t="s">
        <v>1228</v>
      </c>
    </row>
    <row r="109" spans="1:16" ht="274.5">
      <c r="A109" s="6" t="s">
        <v>323</v>
      </c>
      <c r="B109" s="5" t="s">
        <v>1104</v>
      </c>
      <c r="C109" s="5" t="s">
        <v>86</v>
      </c>
      <c r="D109" s="18" t="s">
        <v>324</v>
      </c>
      <c r="E109" s="8" t="s">
        <v>12</v>
      </c>
      <c r="F109" s="18" t="s">
        <v>1105</v>
      </c>
      <c r="G109" s="9" t="s">
        <v>80</v>
      </c>
      <c r="H109" s="9" t="s">
        <v>40</v>
      </c>
      <c r="I109" s="11">
        <v>1725</v>
      </c>
      <c r="J109" s="11">
        <v>1725</v>
      </c>
      <c r="K109" s="11"/>
      <c r="L109" s="5" t="s">
        <v>1106</v>
      </c>
      <c r="M109" s="12" t="s">
        <v>1107</v>
      </c>
      <c r="N109" s="4">
        <v>0</v>
      </c>
      <c r="O109" s="2"/>
      <c r="P109" s="4" t="s">
        <v>1229</v>
      </c>
    </row>
    <row r="110" spans="1:16" ht="346.5">
      <c r="A110" s="51" t="s">
        <v>325</v>
      </c>
      <c r="B110" s="52" t="s">
        <v>1149</v>
      </c>
      <c r="C110" s="52" t="s">
        <v>78</v>
      </c>
      <c r="D110" s="53" t="s">
        <v>326</v>
      </c>
      <c r="E110" s="8" t="s">
        <v>12</v>
      </c>
      <c r="F110" s="18" t="s">
        <v>1105</v>
      </c>
      <c r="G110" s="54" t="s">
        <v>327</v>
      </c>
      <c r="H110" s="54" t="s">
        <v>116</v>
      </c>
      <c r="I110" s="55"/>
      <c r="J110" s="55"/>
      <c r="K110" s="55"/>
      <c r="L110" s="52" t="s">
        <v>1106</v>
      </c>
      <c r="M110" s="56" t="s">
        <v>1107</v>
      </c>
      <c r="N110" s="57">
        <v>0</v>
      </c>
      <c r="O110" s="40" t="s">
        <v>1230</v>
      </c>
      <c r="P110" s="18" t="s">
        <v>1231</v>
      </c>
    </row>
    <row r="111" spans="1:16" ht="409.6">
      <c r="A111" s="6" t="s">
        <v>328</v>
      </c>
      <c r="B111" s="5" t="s">
        <v>1104</v>
      </c>
      <c r="C111" s="5" t="s">
        <v>315</v>
      </c>
      <c r="D111" s="18" t="s">
        <v>329</v>
      </c>
      <c r="E111" s="8" t="s">
        <v>12</v>
      </c>
      <c r="F111" s="18" t="s">
        <v>1105</v>
      </c>
      <c r="G111" s="9" t="s">
        <v>88</v>
      </c>
      <c r="H111" s="10" t="s">
        <v>84</v>
      </c>
      <c r="I111" s="11">
        <v>2000</v>
      </c>
      <c r="J111" s="11">
        <v>2000</v>
      </c>
      <c r="K111" s="11"/>
      <c r="L111" s="5" t="s">
        <v>1117</v>
      </c>
      <c r="M111" s="12" t="s">
        <v>1107</v>
      </c>
      <c r="N111" s="4">
        <v>0</v>
      </c>
      <c r="O111" s="2"/>
      <c r="P111" s="4" t="s">
        <v>1232</v>
      </c>
    </row>
    <row r="112" spans="1:16" ht="60.75">
      <c r="A112" s="14"/>
      <c r="B112" s="15" t="s">
        <v>1104</v>
      </c>
      <c r="C112" s="15" t="s">
        <v>710</v>
      </c>
      <c r="D112" s="17" t="s">
        <v>1089</v>
      </c>
      <c r="E112" s="3"/>
      <c r="F112" s="18"/>
      <c r="G112" s="19"/>
      <c r="H112" s="9"/>
      <c r="I112" s="11">
        <v>44800</v>
      </c>
      <c r="J112" s="11">
        <v>44800</v>
      </c>
      <c r="K112" s="11"/>
      <c r="L112" s="5" t="s">
        <v>1106</v>
      </c>
      <c r="M112" s="12"/>
      <c r="N112" s="4"/>
      <c r="O112" s="2"/>
      <c r="P112" s="18" t="s">
        <v>1233</v>
      </c>
    </row>
    <row r="113" spans="1:16" ht="159">
      <c r="A113" s="6" t="s">
        <v>330</v>
      </c>
      <c r="B113" s="5" t="s">
        <v>1127</v>
      </c>
      <c r="C113" s="5" t="s">
        <v>147</v>
      </c>
      <c r="D113" s="18" t="s">
        <v>331</v>
      </c>
      <c r="E113" s="8" t="s">
        <v>23</v>
      </c>
      <c r="F113" s="18" t="s">
        <v>1105</v>
      </c>
      <c r="G113" s="9" t="s">
        <v>332</v>
      </c>
      <c r="H113" s="9" t="s">
        <v>44</v>
      </c>
      <c r="I113" s="11">
        <v>3000</v>
      </c>
      <c r="J113" s="11">
        <v>3000</v>
      </c>
      <c r="K113" s="11"/>
      <c r="L113" s="5" t="s">
        <v>1106</v>
      </c>
      <c r="M113" s="12" t="s">
        <v>1107</v>
      </c>
      <c r="N113" s="4">
        <v>12</v>
      </c>
      <c r="O113" s="2"/>
      <c r="P113" s="18" t="s">
        <v>1234</v>
      </c>
    </row>
    <row r="114" spans="1:16" ht="390">
      <c r="A114" s="6" t="s">
        <v>333</v>
      </c>
      <c r="B114" s="2" t="s">
        <v>1104</v>
      </c>
      <c r="C114" s="2" t="s">
        <v>10</v>
      </c>
      <c r="D114" s="4" t="s">
        <v>334</v>
      </c>
      <c r="E114" s="3" t="s">
        <v>335</v>
      </c>
      <c r="F114" s="4" t="s">
        <v>1116</v>
      </c>
      <c r="G114" s="9" t="s">
        <v>19</v>
      </c>
      <c r="H114" s="10" t="s">
        <v>20</v>
      </c>
      <c r="I114" s="11">
        <v>1200</v>
      </c>
      <c r="J114" s="11">
        <v>1200</v>
      </c>
      <c r="K114" s="11"/>
      <c r="L114" s="5" t="s">
        <v>1117</v>
      </c>
      <c r="M114" s="12" t="s">
        <v>1107</v>
      </c>
      <c r="N114" s="4">
        <v>0</v>
      </c>
      <c r="O114" s="2"/>
      <c r="P114" s="13" t="s">
        <v>1235</v>
      </c>
    </row>
    <row r="115" spans="1:16" ht="274.5">
      <c r="A115" s="27" t="s">
        <v>1236</v>
      </c>
      <c r="B115" s="28" t="s">
        <v>1109</v>
      </c>
      <c r="C115" s="28" t="s">
        <v>86</v>
      </c>
      <c r="D115" s="29" t="s">
        <v>1237</v>
      </c>
      <c r="E115" s="30" t="s">
        <v>12</v>
      </c>
      <c r="F115" s="29" t="s">
        <v>1105</v>
      </c>
      <c r="G115" s="31" t="s">
        <v>945</v>
      </c>
      <c r="H115" s="32" t="s">
        <v>61</v>
      </c>
      <c r="I115" s="20">
        <f>10200-10200</f>
        <v>0</v>
      </c>
      <c r="J115" s="20">
        <f>10200-10200</f>
        <v>0</v>
      </c>
      <c r="K115" s="20"/>
      <c r="L115" s="28" t="s">
        <v>1106</v>
      </c>
      <c r="M115" s="33" t="s">
        <v>1107</v>
      </c>
      <c r="N115" s="34">
        <v>12</v>
      </c>
      <c r="O115" s="35"/>
      <c r="P115" s="18" t="s">
        <v>1238</v>
      </c>
    </row>
    <row r="116" spans="1:16" ht="409.6">
      <c r="A116" s="6" t="s">
        <v>336</v>
      </c>
      <c r="B116" s="5" t="s">
        <v>1104</v>
      </c>
      <c r="C116" s="5" t="s">
        <v>63</v>
      </c>
      <c r="D116" s="18" t="s">
        <v>337</v>
      </c>
      <c r="E116" s="8">
        <v>1</v>
      </c>
      <c r="F116" s="18" t="s">
        <v>1105</v>
      </c>
      <c r="G116" s="9" t="s">
        <v>338</v>
      </c>
      <c r="H116" s="9" t="s">
        <v>116</v>
      </c>
      <c r="I116" s="11">
        <v>2800</v>
      </c>
      <c r="J116" s="11">
        <v>2800</v>
      </c>
      <c r="K116" s="11"/>
      <c r="L116" s="5" t="s">
        <v>1106</v>
      </c>
      <c r="M116" s="12" t="s">
        <v>1107</v>
      </c>
      <c r="N116" s="4">
        <v>0</v>
      </c>
      <c r="O116" s="2"/>
      <c r="P116" s="13" t="s">
        <v>1239</v>
      </c>
    </row>
    <row r="117" spans="1:16" ht="346.5">
      <c r="A117" s="6" t="s">
        <v>339</v>
      </c>
      <c r="B117" s="5" t="s">
        <v>1104</v>
      </c>
      <c r="C117" s="5" t="s">
        <v>86</v>
      </c>
      <c r="D117" s="18" t="s">
        <v>340</v>
      </c>
      <c r="E117" s="8" t="s">
        <v>12</v>
      </c>
      <c r="F117" s="18" t="s">
        <v>1105</v>
      </c>
      <c r="G117" s="9" t="s">
        <v>189</v>
      </c>
      <c r="H117" s="10" t="s">
        <v>36</v>
      </c>
      <c r="I117" s="11">
        <v>11615</v>
      </c>
      <c r="J117" s="11">
        <v>11615</v>
      </c>
      <c r="K117" s="11"/>
      <c r="L117" s="5" t="s">
        <v>1106</v>
      </c>
      <c r="M117" s="12" t="s">
        <v>1107</v>
      </c>
      <c r="N117" s="4">
        <v>0</v>
      </c>
      <c r="O117" s="2"/>
      <c r="P117" s="4" t="s">
        <v>1240</v>
      </c>
    </row>
    <row r="118" spans="1:16" ht="409.6">
      <c r="A118" s="6" t="s">
        <v>341</v>
      </c>
      <c r="B118" s="5" t="s">
        <v>1149</v>
      </c>
      <c r="C118" s="5" t="s">
        <v>78</v>
      </c>
      <c r="D118" s="18" t="s">
        <v>342</v>
      </c>
      <c r="E118" s="8" t="s">
        <v>12</v>
      </c>
      <c r="F118" s="18" t="s">
        <v>1105</v>
      </c>
      <c r="G118" s="9" t="s">
        <v>343</v>
      </c>
      <c r="H118" s="9" t="s">
        <v>344</v>
      </c>
      <c r="I118" s="11">
        <v>38715.519999999997</v>
      </c>
      <c r="J118" s="11">
        <v>38715.519999999997</v>
      </c>
      <c r="K118" s="11"/>
      <c r="L118" s="5" t="s">
        <v>1106</v>
      </c>
      <c r="M118" s="12" t="s">
        <v>1107</v>
      </c>
      <c r="N118" s="4">
        <v>0</v>
      </c>
      <c r="O118" s="2"/>
      <c r="P118" s="18" t="s">
        <v>1241</v>
      </c>
    </row>
    <row r="119" spans="1:16" ht="375.75">
      <c r="A119" s="27" t="s">
        <v>1242</v>
      </c>
      <c r="B119" s="28" t="s">
        <v>1109</v>
      </c>
      <c r="C119" s="28" t="s">
        <v>86</v>
      </c>
      <c r="D119" s="29" t="s">
        <v>522</v>
      </c>
      <c r="E119" s="30" t="s">
        <v>12</v>
      </c>
      <c r="F119" s="29" t="s">
        <v>1105</v>
      </c>
      <c r="G119" s="31" t="s">
        <v>102</v>
      </c>
      <c r="H119" s="31" t="s">
        <v>32</v>
      </c>
      <c r="I119" s="20">
        <f>7380-7380</f>
        <v>0</v>
      </c>
      <c r="J119" s="20">
        <f>7380-7380</f>
        <v>0</v>
      </c>
      <c r="K119" s="20"/>
      <c r="L119" s="28" t="s">
        <v>1106</v>
      </c>
      <c r="M119" s="33" t="s">
        <v>1107</v>
      </c>
      <c r="N119" s="34">
        <v>12</v>
      </c>
      <c r="O119" s="35"/>
      <c r="P119" s="43" t="s">
        <v>1208</v>
      </c>
    </row>
    <row r="120" spans="1:16" ht="409.6">
      <c r="A120" s="6" t="s">
        <v>345</v>
      </c>
      <c r="B120" s="5" t="s">
        <v>1104</v>
      </c>
      <c r="C120" s="5" t="s">
        <v>315</v>
      </c>
      <c r="D120" s="18" t="s">
        <v>346</v>
      </c>
      <c r="E120" s="8" t="s">
        <v>347</v>
      </c>
      <c r="F120" s="18" t="s">
        <v>1134</v>
      </c>
      <c r="G120" s="9" t="s">
        <v>348</v>
      </c>
      <c r="H120" s="9" t="s">
        <v>48</v>
      </c>
      <c r="I120" s="11">
        <v>27000</v>
      </c>
      <c r="J120" s="11">
        <v>27000</v>
      </c>
      <c r="K120" s="11"/>
      <c r="L120" s="5" t="s">
        <v>1106</v>
      </c>
      <c r="M120" s="12" t="s">
        <v>1107</v>
      </c>
      <c r="N120" s="4">
        <v>0</v>
      </c>
      <c r="O120" s="2"/>
      <c r="P120" s="4" t="s">
        <v>1243</v>
      </c>
    </row>
    <row r="121" spans="1:16" ht="332.25">
      <c r="A121" s="6" t="s">
        <v>349</v>
      </c>
      <c r="B121" s="5" t="s">
        <v>1149</v>
      </c>
      <c r="C121" s="5" t="s">
        <v>78</v>
      </c>
      <c r="D121" s="18" t="s">
        <v>350</v>
      </c>
      <c r="E121" s="8" t="s">
        <v>12</v>
      </c>
      <c r="F121" s="18" t="s">
        <v>1105</v>
      </c>
      <c r="G121" s="9" t="s">
        <v>351</v>
      </c>
      <c r="H121" s="9" t="s">
        <v>116</v>
      </c>
      <c r="I121" s="11">
        <v>68400</v>
      </c>
      <c r="J121" s="11">
        <v>68400</v>
      </c>
      <c r="K121" s="11"/>
      <c r="L121" s="5" t="s">
        <v>1106</v>
      </c>
      <c r="M121" s="12" t="s">
        <v>1107</v>
      </c>
      <c r="N121" s="4">
        <v>0</v>
      </c>
      <c r="O121" s="2"/>
      <c r="P121" s="4" t="s">
        <v>1244</v>
      </c>
    </row>
    <row r="122" spans="1:16" ht="409.6">
      <c r="A122" s="27" t="s">
        <v>352</v>
      </c>
      <c r="B122" s="28" t="s">
        <v>1109</v>
      </c>
      <c r="C122" s="28" t="s">
        <v>86</v>
      </c>
      <c r="D122" s="29" t="s">
        <v>353</v>
      </c>
      <c r="E122" s="30" t="s">
        <v>12</v>
      </c>
      <c r="F122" s="29" t="s">
        <v>1105</v>
      </c>
      <c r="G122" s="31" t="s">
        <v>354</v>
      </c>
      <c r="H122" s="32" t="s">
        <v>355</v>
      </c>
      <c r="I122" s="20">
        <f>264403.44-264403.44</f>
        <v>0</v>
      </c>
      <c r="J122" s="20">
        <f>264403.44-264403.44</f>
        <v>0</v>
      </c>
      <c r="K122" s="20"/>
      <c r="L122" s="28" t="s">
        <v>1245</v>
      </c>
      <c r="M122" s="33" t="s">
        <v>1107</v>
      </c>
      <c r="N122" s="34">
        <v>12</v>
      </c>
      <c r="O122" s="35"/>
      <c r="P122" s="18" t="s">
        <v>1158</v>
      </c>
    </row>
    <row r="123" spans="1:16" ht="390">
      <c r="A123" s="6" t="s">
        <v>356</v>
      </c>
      <c r="B123" s="5" t="s">
        <v>1104</v>
      </c>
      <c r="C123" s="5" t="s">
        <v>86</v>
      </c>
      <c r="D123" s="18" t="s">
        <v>357</v>
      </c>
      <c r="E123" s="8" t="s">
        <v>358</v>
      </c>
      <c r="F123" s="18" t="s">
        <v>1116</v>
      </c>
      <c r="G123" s="9" t="s">
        <v>19</v>
      </c>
      <c r="H123" s="10" t="s">
        <v>20</v>
      </c>
      <c r="I123" s="11">
        <v>440</v>
      </c>
      <c r="J123" s="11">
        <v>440</v>
      </c>
      <c r="K123" s="11"/>
      <c r="L123" s="5" t="s">
        <v>1117</v>
      </c>
      <c r="M123" s="12" t="s">
        <v>1107</v>
      </c>
      <c r="N123" s="4">
        <v>12</v>
      </c>
      <c r="O123" s="2"/>
      <c r="P123" s="18" t="s">
        <v>1150</v>
      </c>
    </row>
    <row r="124" spans="1:16" ht="409.6">
      <c r="A124" s="6" t="s">
        <v>359</v>
      </c>
      <c r="B124" s="5" t="s">
        <v>1104</v>
      </c>
      <c r="C124" s="5" t="s">
        <v>230</v>
      </c>
      <c r="D124" s="18" t="s">
        <v>360</v>
      </c>
      <c r="E124" s="8" t="s">
        <v>12</v>
      </c>
      <c r="F124" s="18" t="s">
        <v>1105</v>
      </c>
      <c r="G124" s="9" t="s">
        <v>361</v>
      </c>
      <c r="H124" s="9" t="s">
        <v>14</v>
      </c>
      <c r="I124" s="11">
        <v>16000</v>
      </c>
      <c r="J124" s="11">
        <v>16000</v>
      </c>
      <c r="K124" s="11"/>
      <c r="L124" s="5" t="s">
        <v>1106</v>
      </c>
      <c r="M124" s="12" t="s">
        <v>1107</v>
      </c>
      <c r="N124" s="4">
        <v>0</v>
      </c>
      <c r="O124" s="2"/>
      <c r="P124" s="4" t="s">
        <v>1246</v>
      </c>
    </row>
    <row r="125" spans="1:16" ht="409.6">
      <c r="A125" s="6" t="s">
        <v>362</v>
      </c>
      <c r="B125" s="2" t="s">
        <v>1104</v>
      </c>
      <c r="C125" s="2" t="s">
        <v>363</v>
      </c>
      <c r="D125" s="4" t="s">
        <v>364</v>
      </c>
      <c r="E125" s="8" t="s">
        <v>365</v>
      </c>
      <c r="F125" s="4" t="s">
        <v>1116</v>
      </c>
      <c r="G125" s="9" t="s">
        <v>366</v>
      </c>
      <c r="H125" s="10" t="s">
        <v>36</v>
      </c>
      <c r="I125" s="11">
        <v>171982.6</v>
      </c>
      <c r="J125" s="20"/>
      <c r="K125" s="20"/>
      <c r="L125" s="5" t="s">
        <v>1121</v>
      </c>
      <c r="M125" s="12" t="s">
        <v>1107</v>
      </c>
      <c r="N125" s="4">
        <v>3</v>
      </c>
      <c r="O125" s="2"/>
      <c r="P125" s="18" t="s">
        <v>1247</v>
      </c>
    </row>
    <row r="126" spans="1:16" ht="409.6">
      <c r="A126" s="6" t="s">
        <v>367</v>
      </c>
      <c r="B126" s="5" t="s">
        <v>1104</v>
      </c>
      <c r="C126" s="5" t="s">
        <v>26</v>
      </c>
      <c r="D126" s="18" t="s">
        <v>368</v>
      </c>
      <c r="E126" s="8" t="s">
        <v>369</v>
      </c>
      <c r="F126" s="18" t="s">
        <v>1116</v>
      </c>
      <c r="G126" s="9" t="s">
        <v>370</v>
      </c>
      <c r="H126" s="9" t="s">
        <v>174</v>
      </c>
      <c r="I126" s="11">
        <v>679.51</v>
      </c>
      <c r="J126" s="11">
        <v>679.51</v>
      </c>
      <c r="K126" s="11"/>
      <c r="L126" s="5" t="s">
        <v>1117</v>
      </c>
      <c r="M126" s="12" t="s">
        <v>1107</v>
      </c>
      <c r="N126" s="4">
        <v>0</v>
      </c>
      <c r="O126" s="2"/>
      <c r="P126" s="13" t="s">
        <v>1248</v>
      </c>
    </row>
    <row r="127" spans="1:16" ht="409.6">
      <c r="A127" s="6" t="s">
        <v>371</v>
      </c>
      <c r="B127" s="58" t="s">
        <v>1104</v>
      </c>
      <c r="C127" s="5" t="s">
        <v>86</v>
      </c>
      <c r="D127" s="18" t="s">
        <v>372</v>
      </c>
      <c r="E127" s="8" t="s">
        <v>23</v>
      </c>
      <c r="F127" s="18" t="s">
        <v>1116</v>
      </c>
      <c r="G127" s="9" t="s">
        <v>134</v>
      </c>
      <c r="H127" s="10" t="s">
        <v>135</v>
      </c>
      <c r="I127" s="11">
        <v>240</v>
      </c>
      <c r="J127" s="11">
        <v>240</v>
      </c>
      <c r="K127" s="11"/>
      <c r="L127" s="5" t="s">
        <v>1117</v>
      </c>
      <c r="M127" s="12" t="s">
        <v>1107</v>
      </c>
      <c r="N127" s="4">
        <v>12</v>
      </c>
      <c r="O127" s="2"/>
      <c r="P127" s="18" t="s">
        <v>1249</v>
      </c>
    </row>
    <row r="128" spans="1:16" ht="409.6">
      <c r="A128" s="6" t="s">
        <v>373</v>
      </c>
      <c r="B128" s="5" t="s">
        <v>1104</v>
      </c>
      <c r="C128" s="5" t="s">
        <v>230</v>
      </c>
      <c r="D128" s="18" t="s">
        <v>374</v>
      </c>
      <c r="E128" s="8" t="s">
        <v>12</v>
      </c>
      <c r="F128" s="18" t="s">
        <v>1116</v>
      </c>
      <c r="G128" s="9" t="s">
        <v>375</v>
      </c>
      <c r="H128" s="9" t="s">
        <v>36</v>
      </c>
      <c r="I128" s="11">
        <v>18000</v>
      </c>
      <c r="J128" s="11">
        <v>18000</v>
      </c>
      <c r="K128" s="11"/>
      <c r="L128" s="5" t="s">
        <v>1117</v>
      </c>
      <c r="M128" s="12" t="s">
        <v>1107</v>
      </c>
      <c r="N128" s="4">
        <v>0</v>
      </c>
      <c r="O128" s="2"/>
      <c r="P128" s="18" t="s">
        <v>1160</v>
      </c>
    </row>
    <row r="129" spans="1:16" ht="409.6">
      <c r="A129" s="6" t="s">
        <v>376</v>
      </c>
      <c r="B129" s="5" t="s">
        <v>1104</v>
      </c>
      <c r="C129" s="5" t="s">
        <v>301</v>
      </c>
      <c r="D129" s="18" t="s">
        <v>377</v>
      </c>
      <c r="E129" s="8">
        <v>1</v>
      </c>
      <c r="F129" s="18" t="s">
        <v>1105</v>
      </c>
      <c r="G129" s="9" t="s">
        <v>378</v>
      </c>
      <c r="H129" s="9" t="s">
        <v>76</v>
      </c>
      <c r="I129" s="11">
        <v>10000</v>
      </c>
      <c r="J129" s="11">
        <v>10000</v>
      </c>
      <c r="K129" s="11"/>
      <c r="L129" s="5" t="s">
        <v>1106</v>
      </c>
      <c r="M129" s="12" t="s">
        <v>1107</v>
      </c>
      <c r="N129" s="4">
        <v>1</v>
      </c>
      <c r="O129" s="2"/>
      <c r="P129" s="18" t="s">
        <v>1250</v>
      </c>
    </row>
    <row r="130" spans="1:16" ht="409.6">
      <c r="A130" s="6" t="s">
        <v>379</v>
      </c>
      <c r="B130" s="5" t="s">
        <v>1104</v>
      </c>
      <c r="C130" s="5" t="s">
        <v>301</v>
      </c>
      <c r="D130" s="18" t="s">
        <v>380</v>
      </c>
      <c r="E130" s="8">
        <v>1</v>
      </c>
      <c r="F130" s="18" t="s">
        <v>1105</v>
      </c>
      <c r="G130" s="9" t="s">
        <v>381</v>
      </c>
      <c r="H130" s="9" t="s">
        <v>214</v>
      </c>
      <c r="I130" s="11">
        <v>20000</v>
      </c>
      <c r="J130" s="11">
        <v>20000</v>
      </c>
      <c r="K130" s="11"/>
      <c r="L130" s="5" t="s">
        <v>1106</v>
      </c>
      <c r="M130" s="12" t="s">
        <v>1107</v>
      </c>
      <c r="N130" s="4">
        <v>0</v>
      </c>
      <c r="O130" s="2"/>
      <c r="P130" s="18" t="s">
        <v>1158</v>
      </c>
    </row>
    <row r="131" spans="1:16" ht="390">
      <c r="A131" s="6" t="s">
        <v>382</v>
      </c>
      <c r="B131" s="5" t="s">
        <v>1104</v>
      </c>
      <c r="C131" s="5" t="s">
        <v>315</v>
      </c>
      <c r="D131" s="18" t="s">
        <v>383</v>
      </c>
      <c r="E131" s="8">
        <v>8</v>
      </c>
      <c r="F131" s="18" t="s">
        <v>1116</v>
      </c>
      <c r="G131" s="9" t="s">
        <v>19</v>
      </c>
      <c r="H131" s="10" t="s">
        <v>20</v>
      </c>
      <c r="I131" s="11">
        <v>1000</v>
      </c>
      <c r="J131" s="11">
        <v>1000</v>
      </c>
      <c r="K131" s="11"/>
      <c r="L131" s="5" t="s">
        <v>1117</v>
      </c>
      <c r="M131" s="12" t="s">
        <v>1107</v>
      </c>
      <c r="N131" s="4">
        <v>0</v>
      </c>
      <c r="O131" s="2"/>
      <c r="P131" s="18" t="s">
        <v>1160</v>
      </c>
    </row>
    <row r="132" spans="1:16" ht="409.6">
      <c r="A132" s="6" t="s">
        <v>384</v>
      </c>
      <c r="B132" s="5" t="s">
        <v>1104</v>
      </c>
      <c r="C132" s="5" t="s">
        <v>301</v>
      </c>
      <c r="D132" s="18" t="s">
        <v>385</v>
      </c>
      <c r="E132" s="8">
        <v>1</v>
      </c>
      <c r="F132" s="18" t="s">
        <v>1105</v>
      </c>
      <c r="G132" s="36" t="s">
        <v>386</v>
      </c>
      <c r="H132" s="9" t="s">
        <v>387</v>
      </c>
      <c r="I132" s="11">
        <v>10000</v>
      </c>
      <c r="J132" s="11">
        <v>10000</v>
      </c>
      <c r="K132" s="11"/>
      <c r="L132" s="5" t="s">
        <v>1106</v>
      </c>
      <c r="M132" s="12" t="s">
        <v>1107</v>
      </c>
      <c r="N132" s="4">
        <v>0</v>
      </c>
      <c r="O132" s="2"/>
      <c r="P132" s="18" t="s">
        <v>1160</v>
      </c>
    </row>
    <row r="133" spans="1:16" ht="409.6">
      <c r="A133" s="6" t="s">
        <v>388</v>
      </c>
      <c r="B133" s="5" t="s">
        <v>1104</v>
      </c>
      <c r="C133" s="5" t="s">
        <v>58</v>
      </c>
      <c r="D133" s="18" t="s">
        <v>389</v>
      </c>
      <c r="E133" s="8">
        <v>1</v>
      </c>
      <c r="F133" s="18" t="s">
        <v>1105</v>
      </c>
      <c r="G133" s="9" t="s">
        <v>168</v>
      </c>
      <c r="H133" s="9" t="s">
        <v>116</v>
      </c>
      <c r="I133" s="11">
        <v>21387.96</v>
      </c>
      <c r="J133" s="11">
        <v>21387.96</v>
      </c>
      <c r="K133" s="11"/>
      <c r="L133" s="5" t="s">
        <v>1106</v>
      </c>
      <c r="M133" s="12" t="s">
        <v>1107</v>
      </c>
      <c r="N133" s="4">
        <v>120</v>
      </c>
      <c r="O133" s="2"/>
      <c r="P133" s="18" t="s">
        <v>1251</v>
      </c>
    </row>
    <row r="134" spans="1:16" ht="409.6">
      <c r="A134" s="6" t="s">
        <v>390</v>
      </c>
      <c r="B134" s="5" t="s">
        <v>1104</v>
      </c>
      <c r="C134" s="5" t="s">
        <v>315</v>
      </c>
      <c r="D134" s="18" t="s">
        <v>391</v>
      </c>
      <c r="E134" s="8" t="s">
        <v>392</v>
      </c>
      <c r="F134" s="18" t="s">
        <v>1252</v>
      </c>
      <c r="G134" s="9" t="s">
        <v>71</v>
      </c>
      <c r="H134" s="9" t="s">
        <v>72</v>
      </c>
      <c r="I134" s="11">
        <v>20000</v>
      </c>
      <c r="J134" s="11">
        <v>20000</v>
      </c>
      <c r="K134" s="11"/>
      <c r="L134" s="5" t="s">
        <v>1117</v>
      </c>
      <c r="M134" s="12" t="s">
        <v>1107</v>
      </c>
      <c r="N134" s="4">
        <v>0</v>
      </c>
      <c r="O134" s="2"/>
      <c r="P134" s="4" t="s">
        <v>1253</v>
      </c>
    </row>
    <row r="135" spans="1:16" ht="409.6">
      <c r="A135" s="6" t="s">
        <v>393</v>
      </c>
      <c r="B135" s="5" t="s">
        <v>1104</v>
      </c>
      <c r="C135" s="5" t="s">
        <v>301</v>
      </c>
      <c r="D135" s="18" t="s">
        <v>394</v>
      </c>
      <c r="E135" s="8" t="s">
        <v>23</v>
      </c>
      <c r="F135" s="18" t="s">
        <v>1116</v>
      </c>
      <c r="G135" s="9" t="s">
        <v>395</v>
      </c>
      <c r="H135" s="9" t="s">
        <v>66</v>
      </c>
      <c r="I135" s="11">
        <v>5000</v>
      </c>
      <c r="J135" s="11">
        <v>5000</v>
      </c>
      <c r="K135" s="11"/>
      <c r="L135" s="5" t="s">
        <v>1121</v>
      </c>
      <c r="M135" s="12" t="s">
        <v>1107</v>
      </c>
      <c r="N135" s="4">
        <v>0</v>
      </c>
      <c r="O135" s="2"/>
      <c r="P135" s="4" t="s">
        <v>1254</v>
      </c>
    </row>
    <row r="136" spans="1:16" ht="274.5">
      <c r="A136" s="6" t="s">
        <v>396</v>
      </c>
      <c r="B136" s="7" t="s">
        <v>1104</v>
      </c>
      <c r="C136" s="2" t="s">
        <v>10</v>
      </c>
      <c r="D136" s="4" t="s">
        <v>397</v>
      </c>
      <c r="E136" s="8" t="s">
        <v>12</v>
      </c>
      <c r="F136" s="4" t="s">
        <v>1105</v>
      </c>
      <c r="G136" s="9" t="s">
        <v>398</v>
      </c>
      <c r="H136" s="10" t="s">
        <v>399</v>
      </c>
      <c r="I136" s="11">
        <v>19000</v>
      </c>
      <c r="J136" s="11">
        <v>19000</v>
      </c>
      <c r="K136" s="11"/>
      <c r="L136" s="5" t="s">
        <v>1106</v>
      </c>
      <c r="M136" s="12" t="s">
        <v>1107</v>
      </c>
      <c r="N136" s="4">
        <v>0</v>
      </c>
      <c r="O136" s="2"/>
      <c r="P136" s="18" t="s">
        <v>1255</v>
      </c>
    </row>
    <row r="137" spans="1:16" ht="409.6">
      <c r="A137" s="6" t="s">
        <v>400</v>
      </c>
      <c r="B137" s="5" t="s">
        <v>1104</v>
      </c>
      <c r="C137" s="5" t="s">
        <v>301</v>
      </c>
      <c r="D137" s="18" t="s">
        <v>401</v>
      </c>
      <c r="E137" s="8" t="s">
        <v>12</v>
      </c>
      <c r="F137" s="18" t="s">
        <v>1116</v>
      </c>
      <c r="G137" s="36" t="s">
        <v>402</v>
      </c>
      <c r="H137" s="9" t="s">
        <v>403</v>
      </c>
      <c r="I137" s="11">
        <v>20000</v>
      </c>
      <c r="J137" s="11">
        <v>20000</v>
      </c>
      <c r="K137" s="11"/>
      <c r="L137" s="5" t="s">
        <v>1106</v>
      </c>
      <c r="M137" s="12" t="s">
        <v>1107</v>
      </c>
      <c r="N137" s="4">
        <v>0</v>
      </c>
      <c r="O137" s="2"/>
      <c r="P137" s="4" t="s">
        <v>1256</v>
      </c>
    </row>
    <row r="138" spans="1:16" ht="409.6">
      <c r="A138" s="6" t="s">
        <v>404</v>
      </c>
      <c r="B138" s="5" t="s">
        <v>1104</v>
      </c>
      <c r="C138" s="5" t="s">
        <v>301</v>
      </c>
      <c r="D138" s="18" t="s">
        <v>405</v>
      </c>
      <c r="E138" s="8">
        <v>1</v>
      </c>
      <c r="F138" s="18" t="s">
        <v>1116</v>
      </c>
      <c r="G138" s="9" t="s">
        <v>406</v>
      </c>
      <c r="H138" s="9" t="s">
        <v>174</v>
      </c>
      <c r="I138" s="11">
        <v>5000</v>
      </c>
      <c r="J138" s="11">
        <v>5000</v>
      </c>
      <c r="K138" s="11"/>
      <c r="L138" s="5" t="s">
        <v>1117</v>
      </c>
      <c r="M138" s="12" t="s">
        <v>1107</v>
      </c>
      <c r="N138" s="4">
        <v>0</v>
      </c>
      <c r="O138" s="2"/>
      <c r="P138" s="13" t="s">
        <v>1257</v>
      </c>
    </row>
    <row r="139" spans="1:16" ht="390">
      <c r="A139" s="6" t="s">
        <v>407</v>
      </c>
      <c r="B139" s="5" t="s">
        <v>1104</v>
      </c>
      <c r="C139" s="5" t="s">
        <v>315</v>
      </c>
      <c r="D139" s="18" t="s">
        <v>408</v>
      </c>
      <c r="E139" s="8" t="s">
        <v>12</v>
      </c>
      <c r="F139" s="18" t="s">
        <v>1105</v>
      </c>
      <c r="G139" s="59"/>
      <c r="H139" s="9" t="s">
        <v>116</v>
      </c>
      <c r="I139" s="11">
        <v>18000</v>
      </c>
      <c r="J139" s="11">
        <v>18000</v>
      </c>
      <c r="K139" s="11"/>
      <c r="L139" s="5" t="s">
        <v>1106</v>
      </c>
      <c r="M139" s="12" t="s">
        <v>1107</v>
      </c>
      <c r="N139" s="4">
        <v>0</v>
      </c>
      <c r="O139" s="2"/>
      <c r="P139" s="18" t="s">
        <v>1168</v>
      </c>
    </row>
    <row r="140" spans="1:16" ht="409.6">
      <c r="A140" s="6" t="s">
        <v>409</v>
      </c>
      <c r="B140" s="5" t="s">
        <v>1104</v>
      </c>
      <c r="C140" s="5" t="s">
        <v>301</v>
      </c>
      <c r="D140" s="18" t="s">
        <v>410</v>
      </c>
      <c r="E140" s="8">
        <v>1</v>
      </c>
      <c r="F140" s="18" t="s">
        <v>1105</v>
      </c>
      <c r="G140" s="9" t="s">
        <v>411</v>
      </c>
      <c r="H140" s="9" t="s">
        <v>412</v>
      </c>
      <c r="I140" s="11">
        <v>20000</v>
      </c>
      <c r="J140" s="11">
        <v>20000</v>
      </c>
      <c r="K140" s="11"/>
      <c r="L140" s="5" t="s">
        <v>1121</v>
      </c>
      <c r="M140" s="12" t="s">
        <v>1107</v>
      </c>
      <c r="N140" s="4">
        <v>0</v>
      </c>
      <c r="O140" s="2"/>
      <c r="P140" s="18" t="s">
        <v>1258</v>
      </c>
    </row>
    <row r="141" spans="1:16" ht="409.6">
      <c r="A141" s="6" t="s">
        <v>413</v>
      </c>
      <c r="B141" s="5" t="s">
        <v>1104</v>
      </c>
      <c r="C141" s="5" t="s">
        <v>301</v>
      </c>
      <c r="D141" s="18" t="s">
        <v>414</v>
      </c>
      <c r="E141" s="8" t="s">
        <v>12</v>
      </c>
      <c r="F141" s="18" t="s">
        <v>1116</v>
      </c>
      <c r="G141" s="9" t="s">
        <v>415</v>
      </c>
      <c r="H141" s="9" t="s">
        <v>387</v>
      </c>
      <c r="I141" s="11">
        <v>5000</v>
      </c>
      <c r="J141" s="11">
        <v>5000</v>
      </c>
      <c r="K141" s="11"/>
      <c r="L141" s="5" t="s">
        <v>1121</v>
      </c>
      <c r="M141" s="12" t="s">
        <v>1107</v>
      </c>
      <c r="N141" s="4">
        <v>0</v>
      </c>
      <c r="O141" s="2"/>
      <c r="P141" s="4" t="s">
        <v>1259</v>
      </c>
    </row>
    <row r="142" spans="1:16" ht="409.6">
      <c r="A142" s="6" t="s">
        <v>416</v>
      </c>
      <c r="B142" s="5" t="s">
        <v>1104</v>
      </c>
      <c r="C142" s="5" t="s">
        <v>301</v>
      </c>
      <c r="D142" s="18" t="s">
        <v>417</v>
      </c>
      <c r="E142" s="8" t="s">
        <v>418</v>
      </c>
      <c r="F142" s="18" t="s">
        <v>1116</v>
      </c>
      <c r="G142" s="9" t="s">
        <v>419</v>
      </c>
      <c r="H142" s="9" t="s">
        <v>72</v>
      </c>
      <c r="I142" s="11">
        <v>32000</v>
      </c>
      <c r="J142" s="11">
        <v>32000</v>
      </c>
      <c r="K142" s="11"/>
      <c r="L142" s="5" t="s">
        <v>1117</v>
      </c>
      <c r="M142" s="12" t="s">
        <v>1107</v>
      </c>
      <c r="N142" s="4">
        <v>0</v>
      </c>
      <c r="O142" s="2"/>
      <c r="P142" s="13" t="s">
        <v>1260</v>
      </c>
    </row>
    <row r="143" spans="1:16" ht="409.6">
      <c r="A143" s="6" t="s">
        <v>420</v>
      </c>
      <c r="B143" s="5" t="s">
        <v>1104</v>
      </c>
      <c r="C143" s="5" t="s">
        <v>26</v>
      </c>
      <c r="D143" s="18" t="s">
        <v>421</v>
      </c>
      <c r="E143" s="8" t="s">
        <v>12</v>
      </c>
      <c r="F143" s="18" t="s">
        <v>1116</v>
      </c>
      <c r="G143" s="9" t="s">
        <v>422</v>
      </c>
      <c r="H143" s="9" t="s">
        <v>265</v>
      </c>
      <c r="I143" s="11">
        <v>2270</v>
      </c>
      <c r="J143" s="11">
        <v>2270</v>
      </c>
      <c r="K143" s="11"/>
      <c r="L143" s="5" t="s">
        <v>1117</v>
      </c>
      <c r="M143" s="12" t="s">
        <v>1107</v>
      </c>
      <c r="N143" s="4">
        <v>0</v>
      </c>
      <c r="O143" s="2"/>
      <c r="P143" s="18" t="s">
        <v>1120</v>
      </c>
    </row>
    <row r="144" spans="1:16" ht="405">
      <c r="A144" s="6" t="s">
        <v>423</v>
      </c>
      <c r="B144" s="5" t="s">
        <v>1104</v>
      </c>
      <c r="C144" s="5" t="s">
        <v>58</v>
      </c>
      <c r="D144" s="18" t="s">
        <v>424</v>
      </c>
      <c r="E144" s="8">
        <v>1</v>
      </c>
      <c r="F144" s="18" t="s">
        <v>1261</v>
      </c>
      <c r="G144" s="9" t="s">
        <v>227</v>
      </c>
      <c r="H144" s="9" t="s">
        <v>174</v>
      </c>
      <c r="I144" s="11">
        <v>1278</v>
      </c>
      <c r="J144" s="11">
        <v>1278</v>
      </c>
      <c r="K144" s="11"/>
      <c r="L144" s="5" t="s">
        <v>1117</v>
      </c>
      <c r="M144" s="12" t="s">
        <v>1107</v>
      </c>
      <c r="N144" s="4">
        <v>0</v>
      </c>
      <c r="O144" s="2"/>
      <c r="P144" s="18" t="s">
        <v>1262</v>
      </c>
    </row>
    <row r="145" spans="1:16" ht="409.6">
      <c r="A145" s="6" t="s">
        <v>425</v>
      </c>
      <c r="B145" s="5" t="s">
        <v>1104</v>
      </c>
      <c r="C145" s="5" t="s">
        <v>230</v>
      </c>
      <c r="D145" s="18" t="s">
        <v>426</v>
      </c>
      <c r="E145" s="8" t="s">
        <v>207</v>
      </c>
      <c r="F145" s="18" t="s">
        <v>1116</v>
      </c>
      <c r="G145" s="9" t="s">
        <v>427</v>
      </c>
      <c r="H145" s="9" t="s">
        <v>66</v>
      </c>
      <c r="I145" s="11">
        <v>7500</v>
      </c>
      <c r="J145" s="11">
        <v>7500</v>
      </c>
      <c r="K145" s="11"/>
      <c r="L145" s="5" t="s">
        <v>1121</v>
      </c>
      <c r="M145" s="44" t="s">
        <v>1263</v>
      </c>
      <c r="N145" s="4">
        <v>0</v>
      </c>
      <c r="O145" s="2"/>
      <c r="P145" s="13" t="s">
        <v>1264</v>
      </c>
    </row>
    <row r="146" spans="1:16" ht="409.6">
      <c r="A146" s="6" t="s">
        <v>428</v>
      </c>
      <c r="B146" s="5" t="s">
        <v>1104</v>
      </c>
      <c r="C146" s="5" t="s">
        <v>230</v>
      </c>
      <c r="D146" s="18" t="s">
        <v>429</v>
      </c>
      <c r="E146" s="8" t="s">
        <v>12</v>
      </c>
      <c r="F146" s="18" t="s">
        <v>1116</v>
      </c>
      <c r="G146" s="9" t="s">
        <v>430</v>
      </c>
      <c r="H146" s="9" t="s">
        <v>32</v>
      </c>
      <c r="I146" s="11">
        <v>42550</v>
      </c>
      <c r="J146" s="11">
        <v>42550</v>
      </c>
      <c r="K146" s="11"/>
      <c r="L146" s="5" t="s">
        <v>1121</v>
      </c>
      <c r="M146" s="44" t="s">
        <v>1265</v>
      </c>
      <c r="N146" s="4">
        <v>0</v>
      </c>
      <c r="O146" s="2"/>
      <c r="P146" s="13" t="s">
        <v>1266</v>
      </c>
    </row>
    <row r="147" spans="1:16" ht="409.6">
      <c r="A147" s="6" t="s">
        <v>431</v>
      </c>
      <c r="B147" s="2" t="s">
        <v>1104</v>
      </c>
      <c r="C147" s="2" t="s">
        <v>10</v>
      </c>
      <c r="D147" s="4" t="s">
        <v>432</v>
      </c>
      <c r="E147" s="8" t="s">
        <v>12</v>
      </c>
      <c r="F147" s="4" t="s">
        <v>1116</v>
      </c>
      <c r="G147" s="9" t="s">
        <v>433</v>
      </c>
      <c r="H147" s="10" t="s">
        <v>256</v>
      </c>
      <c r="I147" s="11">
        <v>835</v>
      </c>
      <c r="J147" s="11">
        <v>835</v>
      </c>
      <c r="K147" s="11"/>
      <c r="L147" s="5" t="s">
        <v>1121</v>
      </c>
      <c r="M147" s="12" t="s">
        <v>1107</v>
      </c>
      <c r="N147" s="4">
        <v>0</v>
      </c>
      <c r="O147" s="2"/>
      <c r="P147" s="18" t="s">
        <v>1150</v>
      </c>
    </row>
    <row r="148" spans="1:16" ht="409.6">
      <c r="A148" s="6" t="s">
        <v>434</v>
      </c>
      <c r="B148" s="5" t="s">
        <v>1127</v>
      </c>
      <c r="C148" s="5" t="s">
        <v>230</v>
      </c>
      <c r="D148" s="18" t="s">
        <v>435</v>
      </c>
      <c r="E148" s="8" t="s">
        <v>12</v>
      </c>
      <c r="F148" s="18" t="s">
        <v>1105</v>
      </c>
      <c r="G148" s="9" t="s">
        <v>35</v>
      </c>
      <c r="H148" s="10" t="s">
        <v>36</v>
      </c>
      <c r="I148" s="11">
        <v>90000</v>
      </c>
      <c r="J148" s="11">
        <v>0</v>
      </c>
      <c r="K148" s="11"/>
      <c r="L148" s="5" t="s">
        <v>1106</v>
      </c>
      <c r="M148" s="44" t="s">
        <v>1267</v>
      </c>
      <c r="N148" s="4">
        <v>60</v>
      </c>
      <c r="O148" s="2"/>
      <c r="P148" s="4" t="s">
        <v>1268</v>
      </c>
    </row>
    <row r="149" spans="1:16" ht="409.6">
      <c r="A149" s="6" t="s">
        <v>436</v>
      </c>
      <c r="B149" s="5" t="s">
        <v>1104</v>
      </c>
      <c r="C149" s="5" t="s">
        <v>301</v>
      </c>
      <c r="D149" s="18" t="s">
        <v>437</v>
      </c>
      <c r="E149" s="8">
        <v>1</v>
      </c>
      <c r="F149" s="18" t="s">
        <v>1105</v>
      </c>
      <c r="G149" s="9" t="s">
        <v>438</v>
      </c>
      <c r="H149" s="9" t="s">
        <v>439</v>
      </c>
      <c r="I149" s="11">
        <v>10000</v>
      </c>
      <c r="J149" s="11">
        <v>10000</v>
      </c>
      <c r="K149" s="11"/>
      <c r="L149" s="5" t="s">
        <v>1106</v>
      </c>
      <c r="M149" s="12" t="s">
        <v>1107</v>
      </c>
      <c r="N149" s="4">
        <v>0</v>
      </c>
      <c r="O149" s="2"/>
      <c r="P149" s="4" t="s">
        <v>1269</v>
      </c>
    </row>
    <row r="150" spans="1:16" ht="409.6">
      <c r="A150" s="6" t="s">
        <v>440</v>
      </c>
      <c r="B150" s="5" t="s">
        <v>1104</v>
      </c>
      <c r="C150" s="5" t="s">
        <v>301</v>
      </c>
      <c r="D150" s="18" t="s">
        <v>441</v>
      </c>
      <c r="E150" s="8">
        <v>1</v>
      </c>
      <c r="F150" s="18" t="s">
        <v>1105</v>
      </c>
      <c r="G150" s="9" t="s">
        <v>442</v>
      </c>
      <c r="H150" s="9" t="s">
        <v>214</v>
      </c>
      <c r="I150" s="11">
        <v>10000</v>
      </c>
      <c r="J150" s="11">
        <v>10000</v>
      </c>
      <c r="K150" s="11"/>
      <c r="L150" s="5" t="s">
        <v>1106</v>
      </c>
      <c r="M150" s="12" t="s">
        <v>1107</v>
      </c>
      <c r="N150" s="4">
        <v>0</v>
      </c>
      <c r="O150" s="2"/>
      <c r="P150" s="4" t="s">
        <v>1270</v>
      </c>
    </row>
    <row r="151" spans="1:16" ht="409.6">
      <c r="A151" s="6" t="s">
        <v>443</v>
      </c>
      <c r="B151" s="5" t="s">
        <v>1104</v>
      </c>
      <c r="C151" s="5" t="s">
        <v>230</v>
      </c>
      <c r="D151" s="18" t="s">
        <v>444</v>
      </c>
      <c r="E151" s="8" t="s">
        <v>445</v>
      </c>
      <c r="F151" s="18" t="s">
        <v>1271</v>
      </c>
      <c r="G151" s="9" t="s">
        <v>446</v>
      </c>
      <c r="H151" s="9" t="s">
        <v>72</v>
      </c>
      <c r="I151" s="11">
        <v>1595</v>
      </c>
      <c r="J151" s="11">
        <v>1595</v>
      </c>
      <c r="K151" s="11"/>
      <c r="L151" s="5" t="s">
        <v>1117</v>
      </c>
      <c r="M151" s="12" t="s">
        <v>1107</v>
      </c>
      <c r="N151" s="4">
        <v>0</v>
      </c>
      <c r="O151" s="2"/>
      <c r="P151" s="13" t="s">
        <v>1272</v>
      </c>
    </row>
    <row r="152" spans="1:16" ht="409.6">
      <c r="A152" s="6" t="s">
        <v>447</v>
      </c>
      <c r="B152" s="5" t="s">
        <v>1104</v>
      </c>
      <c r="C152" s="5" t="s">
        <v>230</v>
      </c>
      <c r="D152" s="18" t="s">
        <v>448</v>
      </c>
      <c r="E152" s="8" t="s">
        <v>270</v>
      </c>
      <c r="F152" s="18" t="s">
        <v>1271</v>
      </c>
      <c r="G152" s="9" t="s">
        <v>449</v>
      </c>
      <c r="H152" s="9" t="s">
        <v>450</v>
      </c>
      <c r="I152" s="11">
        <v>1340</v>
      </c>
      <c r="J152" s="11">
        <v>1340</v>
      </c>
      <c r="K152" s="11"/>
      <c r="L152" s="5" t="s">
        <v>1117</v>
      </c>
      <c r="M152" s="44" t="s">
        <v>1206</v>
      </c>
      <c r="N152" s="4">
        <v>0</v>
      </c>
      <c r="O152" s="2"/>
      <c r="P152" s="18" t="s">
        <v>1273</v>
      </c>
    </row>
    <row r="153" spans="1:16" ht="390">
      <c r="A153" s="6" t="s">
        <v>451</v>
      </c>
      <c r="B153" s="5" t="s">
        <v>1104</v>
      </c>
      <c r="C153" s="5" t="s">
        <v>452</v>
      </c>
      <c r="D153" s="18" t="s">
        <v>453</v>
      </c>
      <c r="E153" s="8" t="s">
        <v>12</v>
      </c>
      <c r="F153" s="18" t="s">
        <v>1105</v>
      </c>
      <c r="G153" s="9" t="s">
        <v>19</v>
      </c>
      <c r="H153" s="10" t="s">
        <v>20</v>
      </c>
      <c r="I153" s="11">
        <v>11271.04</v>
      </c>
      <c r="J153" s="11">
        <v>11271.04</v>
      </c>
      <c r="K153" s="11"/>
      <c r="L153" s="5" t="s">
        <v>1117</v>
      </c>
      <c r="M153" s="12" t="s">
        <v>1107</v>
      </c>
      <c r="N153" s="4">
        <v>0</v>
      </c>
      <c r="O153" s="2"/>
      <c r="P153" s="18" t="s">
        <v>1158</v>
      </c>
    </row>
    <row r="154" spans="1:16" ht="332.25">
      <c r="A154" s="6" t="s">
        <v>454</v>
      </c>
      <c r="B154" s="5" t="s">
        <v>1104</v>
      </c>
      <c r="C154" s="5" t="s">
        <v>452</v>
      </c>
      <c r="D154" s="18" t="s">
        <v>455</v>
      </c>
      <c r="E154" s="8" t="s">
        <v>12</v>
      </c>
      <c r="F154" s="18" t="s">
        <v>1105</v>
      </c>
      <c r="G154" s="9" t="s">
        <v>88</v>
      </c>
      <c r="H154" s="10" t="s">
        <v>84</v>
      </c>
      <c r="I154" s="11">
        <v>1521.36</v>
      </c>
      <c r="J154" s="11">
        <v>1521.36</v>
      </c>
      <c r="K154" s="11"/>
      <c r="L154" s="5" t="s">
        <v>1117</v>
      </c>
      <c r="M154" s="12" t="s">
        <v>1107</v>
      </c>
      <c r="N154" s="4">
        <v>0</v>
      </c>
      <c r="O154" s="2"/>
      <c r="P154" s="13" t="s">
        <v>1274</v>
      </c>
    </row>
    <row r="155" spans="1:16" ht="332.25">
      <c r="A155" s="6" t="s">
        <v>456</v>
      </c>
      <c r="B155" s="5" t="s">
        <v>1104</v>
      </c>
      <c r="C155" s="5" t="s">
        <v>457</v>
      </c>
      <c r="D155" s="18" t="s">
        <v>458</v>
      </c>
      <c r="E155" s="8">
        <v>10</v>
      </c>
      <c r="F155" s="18" t="s">
        <v>1116</v>
      </c>
      <c r="G155" s="9" t="s">
        <v>88</v>
      </c>
      <c r="H155" s="10" t="s">
        <v>84</v>
      </c>
      <c r="I155" s="11">
        <v>459</v>
      </c>
      <c r="J155" s="11">
        <v>459</v>
      </c>
      <c r="K155" s="11"/>
      <c r="L155" s="5" t="s">
        <v>1117</v>
      </c>
      <c r="M155" s="12" t="s">
        <v>1107</v>
      </c>
      <c r="N155" s="4">
        <v>0</v>
      </c>
      <c r="O155" s="2"/>
      <c r="P155" s="18" t="s">
        <v>1275</v>
      </c>
    </row>
    <row r="156" spans="1:16" ht="274.5">
      <c r="A156" s="6" t="s">
        <v>459</v>
      </c>
      <c r="B156" s="5" t="s">
        <v>1104</v>
      </c>
      <c r="C156" s="5" t="s">
        <v>457</v>
      </c>
      <c r="D156" s="18" t="s">
        <v>460</v>
      </c>
      <c r="E156" s="8" t="s">
        <v>12</v>
      </c>
      <c r="F156" s="18" t="s">
        <v>1116</v>
      </c>
      <c r="G156" s="9" t="s">
        <v>80</v>
      </c>
      <c r="H156" s="9" t="s">
        <v>40</v>
      </c>
      <c r="I156" s="11">
        <v>1290</v>
      </c>
      <c r="J156" s="11">
        <v>1290</v>
      </c>
      <c r="K156" s="11"/>
      <c r="L156" s="5" t="s">
        <v>1106</v>
      </c>
      <c r="M156" s="12" t="s">
        <v>1107</v>
      </c>
      <c r="N156" s="4">
        <v>0</v>
      </c>
      <c r="O156" s="2"/>
      <c r="P156" s="18" t="s">
        <v>1276</v>
      </c>
    </row>
    <row r="157" spans="1:16" ht="303.75">
      <c r="A157" s="6" t="s">
        <v>461</v>
      </c>
      <c r="B157" s="5" t="s">
        <v>1104</v>
      </c>
      <c r="C157" s="5" t="s">
        <v>457</v>
      </c>
      <c r="D157" s="18" t="s">
        <v>462</v>
      </c>
      <c r="E157" s="8" t="s">
        <v>12</v>
      </c>
      <c r="F157" s="18" t="s">
        <v>1116</v>
      </c>
      <c r="G157" s="9" t="s">
        <v>180</v>
      </c>
      <c r="H157" s="9" t="s">
        <v>40</v>
      </c>
      <c r="I157" s="11">
        <v>1390</v>
      </c>
      <c r="J157" s="11">
        <v>1390</v>
      </c>
      <c r="K157" s="11"/>
      <c r="L157" s="5" t="s">
        <v>1106</v>
      </c>
      <c r="M157" s="12" t="s">
        <v>1107</v>
      </c>
      <c r="N157" s="4">
        <v>0</v>
      </c>
      <c r="O157" s="2"/>
      <c r="P157" s="18" t="s">
        <v>1277</v>
      </c>
    </row>
    <row r="158" spans="1:16" ht="303.75">
      <c r="A158" s="6" t="s">
        <v>1278</v>
      </c>
      <c r="B158" s="7" t="s">
        <v>1104</v>
      </c>
      <c r="C158" s="2" t="s">
        <v>10</v>
      </c>
      <c r="D158" s="4" t="s">
        <v>397</v>
      </c>
      <c r="E158" s="8" t="s">
        <v>12</v>
      </c>
      <c r="F158" s="4" t="s">
        <v>1105</v>
      </c>
      <c r="G158" s="9" t="s">
        <v>1279</v>
      </c>
      <c r="H158" s="10" t="s">
        <v>399</v>
      </c>
      <c r="I158" s="11">
        <v>1900</v>
      </c>
      <c r="J158" s="11">
        <v>1900</v>
      </c>
      <c r="K158" s="11"/>
      <c r="L158" s="5" t="s">
        <v>1106</v>
      </c>
      <c r="M158" s="12" t="s">
        <v>1107</v>
      </c>
      <c r="N158" s="4">
        <v>0</v>
      </c>
      <c r="O158" s="2"/>
      <c r="P158" s="43" t="s">
        <v>1280</v>
      </c>
    </row>
    <row r="159" spans="1:16" ht="332.25">
      <c r="A159" s="6" t="s">
        <v>463</v>
      </c>
      <c r="B159" s="5" t="s">
        <v>1104</v>
      </c>
      <c r="C159" s="5" t="s">
        <v>457</v>
      </c>
      <c r="D159" s="18" t="s">
        <v>464</v>
      </c>
      <c r="E159" s="8" t="s">
        <v>12</v>
      </c>
      <c r="F159" s="18" t="s">
        <v>1116</v>
      </c>
      <c r="G159" s="9" t="s">
        <v>35</v>
      </c>
      <c r="H159" s="10" t="s">
        <v>36</v>
      </c>
      <c r="I159" s="11">
        <v>4400</v>
      </c>
      <c r="J159" s="11">
        <v>4400</v>
      </c>
      <c r="K159" s="11"/>
      <c r="L159" s="5" t="s">
        <v>1106</v>
      </c>
      <c r="M159" s="12" t="s">
        <v>1107</v>
      </c>
      <c r="N159" s="4">
        <v>0</v>
      </c>
      <c r="O159" s="2"/>
      <c r="P159" s="18" t="s">
        <v>1281</v>
      </c>
    </row>
    <row r="160" spans="1:16" ht="409.6">
      <c r="A160" s="6" t="s">
        <v>465</v>
      </c>
      <c r="B160" s="5" t="s">
        <v>1104</v>
      </c>
      <c r="C160" s="5" t="s">
        <v>457</v>
      </c>
      <c r="D160" s="18" t="s">
        <v>466</v>
      </c>
      <c r="E160" s="8" t="s">
        <v>249</v>
      </c>
      <c r="F160" s="18" t="s">
        <v>1116</v>
      </c>
      <c r="G160" s="9" t="s">
        <v>134</v>
      </c>
      <c r="H160" s="10" t="s">
        <v>135</v>
      </c>
      <c r="I160" s="11">
        <v>732</v>
      </c>
      <c r="J160" s="11">
        <v>732</v>
      </c>
      <c r="K160" s="11"/>
      <c r="L160" s="5" t="s">
        <v>1117</v>
      </c>
      <c r="M160" s="12" t="s">
        <v>1107</v>
      </c>
      <c r="N160" s="4">
        <v>0</v>
      </c>
      <c r="O160" s="2"/>
      <c r="P160" s="18" t="s">
        <v>1282</v>
      </c>
    </row>
    <row r="161" spans="1:16" ht="390">
      <c r="A161" s="6" t="s">
        <v>467</v>
      </c>
      <c r="B161" s="37" t="s">
        <v>1104</v>
      </c>
      <c r="C161" s="5" t="s">
        <v>457</v>
      </c>
      <c r="D161" s="18" t="s">
        <v>468</v>
      </c>
      <c r="E161" s="8" t="s">
        <v>319</v>
      </c>
      <c r="F161" s="18" t="s">
        <v>1116</v>
      </c>
      <c r="G161" s="9" t="s">
        <v>19</v>
      </c>
      <c r="H161" s="10" t="s">
        <v>20</v>
      </c>
      <c r="I161" s="11">
        <v>350</v>
      </c>
      <c r="J161" s="11">
        <v>350</v>
      </c>
      <c r="K161" s="11"/>
      <c r="L161" s="5" t="s">
        <v>1117</v>
      </c>
      <c r="M161" s="12" t="s">
        <v>1107</v>
      </c>
      <c r="N161" s="4">
        <v>0</v>
      </c>
      <c r="O161" s="2"/>
      <c r="P161" s="18" t="s">
        <v>1283</v>
      </c>
    </row>
    <row r="162" spans="1:16" ht="375.75">
      <c r="A162" s="6" t="s">
        <v>469</v>
      </c>
      <c r="B162" s="5" t="s">
        <v>1104</v>
      </c>
      <c r="C162" s="5" t="s">
        <v>457</v>
      </c>
      <c r="D162" s="18" t="s">
        <v>470</v>
      </c>
      <c r="E162" s="7">
        <v>50</v>
      </c>
      <c r="F162" s="18" t="s">
        <v>1116</v>
      </c>
      <c r="G162" s="9" t="s">
        <v>471</v>
      </c>
      <c r="H162" s="9" t="s">
        <v>297</v>
      </c>
      <c r="I162" s="11">
        <v>2700</v>
      </c>
      <c r="J162" s="11">
        <v>2700</v>
      </c>
      <c r="K162" s="11"/>
      <c r="L162" s="5" t="s">
        <v>1117</v>
      </c>
      <c r="M162" s="12" t="s">
        <v>1107</v>
      </c>
      <c r="N162" s="4">
        <v>0</v>
      </c>
      <c r="O162" s="2"/>
      <c r="P162" s="18" t="s">
        <v>1284</v>
      </c>
    </row>
    <row r="163" spans="1:16" ht="409.6">
      <c r="A163" s="14" t="s">
        <v>472</v>
      </c>
      <c r="B163" s="22" t="s">
        <v>1109</v>
      </c>
      <c r="C163" s="22" t="s">
        <v>473</v>
      </c>
      <c r="D163" s="13" t="s">
        <v>474</v>
      </c>
      <c r="E163" s="60" t="s">
        <v>12</v>
      </c>
      <c r="F163" s="22" t="s">
        <v>1105</v>
      </c>
      <c r="G163" s="61" t="s">
        <v>475</v>
      </c>
      <c r="H163" s="48" t="s">
        <v>476</v>
      </c>
      <c r="I163" s="11">
        <v>273000</v>
      </c>
      <c r="J163" s="11">
        <v>273000</v>
      </c>
      <c r="K163" s="11"/>
      <c r="L163" s="5" t="s">
        <v>1106</v>
      </c>
      <c r="M163" s="12" t="s">
        <v>1107</v>
      </c>
      <c r="N163" s="62" t="s">
        <v>138</v>
      </c>
      <c r="O163" s="22"/>
      <c r="P163" s="13" t="s">
        <v>1285</v>
      </c>
    </row>
    <row r="164" spans="1:16" ht="409.6">
      <c r="A164" s="14" t="s">
        <v>477</v>
      </c>
      <c r="B164" s="22" t="s">
        <v>1109</v>
      </c>
      <c r="C164" s="22" t="s">
        <v>473</v>
      </c>
      <c r="D164" s="13" t="s">
        <v>478</v>
      </c>
      <c r="E164" s="60" t="s">
        <v>12</v>
      </c>
      <c r="F164" s="22" t="s">
        <v>1105</v>
      </c>
      <c r="G164" s="61" t="s">
        <v>479</v>
      </c>
      <c r="H164" s="10" t="s">
        <v>355</v>
      </c>
      <c r="I164" s="11">
        <v>1238416.8058800001</v>
      </c>
      <c r="J164" s="11">
        <v>1238416.8058800001</v>
      </c>
      <c r="K164" s="11"/>
      <c r="L164" s="5" t="s">
        <v>1245</v>
      </c>
      <c r="M164" s="12" t="s">
        <v>1107</v>
      </c>
      <c r="N164" s="62" t="s">
        <v>138</v>
      </c>
      <c r="O164" s="22"/>
      <c r="P164" s="4" t="s">
        <v>1286</v>
      </c>
    </row>
    <row r="165" spans="1:16" ht="409.6">
      <c r="A165" s="14" t="s">
        <v>480</v>
      </c>
      <c r="B165" s="22" t="s">
        <v>1109</v>
      </c>
      <c r="C165" s="22" t="s">
        <v>222</v>
      </c>
      <c r="D165" s="13" t="s">
        <v>474</v>
      </c>
      <c r="E165" s="60" t="s">
        <v>12</v>
      </c>
      <c r="F165" s="22" t="s">
        <v>1105</v>
      </c>
      <c r="G165" s="61" t="s">
        <v>475</v>
      </c>
      <c r="H165" s="48" t="s">
        <v>476</v>
      </c>
      <c r="I165" s="11">
        <v>55000</v>
      </c>
      <c r="J165" s="11">
        <v>55000</v>
      </c>
      <c r="K165" s="11"/>
      <c r="L165" s="5" t="s">
        <v>1106</v>
      </c>
      <c r="M165" s="22" t="s">
        <v>1107</v>
      </c>
      <c r="N165" s="62" t="s">
        <v>138</v>
      </c>
      <c r="O165" s="22"/>
      <c r="P165" s="4" t="s">
        <v>1287</v>
      </c>
    </row>
    <row r="166" spans="1:16" ht="409.6">
      <c r="A166" s="14" t="s">
        <v>481</v>
      </c>
      <c r="B166" s="22" t="s">
        <v>1109</v>
      </c>
      <c r="C166" s="22" t="s">
        <v>163</v>
      </c>
      <c r="D166" s="13" t="s">
        <v>482</v>
      </c>
      <c r="E166" s="60" t="s">
        <v>12</v>
      </c>
      <c r="F166" s="22" t="s">
        <v>1105</v>
      </c>
      <c r="G166" s="61" t="s">
        <v>479</v>
      </c>
      <c r="H166" s="10" t="s">
        <v>355</v>
      </c>
      <c r="I166" s="11">
        <v>331616.30074800004</v>
      </c>
      <c r="J166" s="11">
        <v>331616.30074800004</v>
      </c>
      <c r="K166" s="11"/>
      <c r="L166" s="5" t="s">
        <v>1245</v>
      </c>
      <c r="M166" s="12" t="s">
        <v>1107</v>
      </c>
      <c r="N166" s="62" t="s">
        <v>138</v>
      </c>
      <c r="O166" s="22"/>
      <c r="P166" s="13" t="s">
        <v>1288</v>
      </c>
    </row>
    <row r="167" spans="1:16" ht="409.6">
      <c r="A167" s="14" t="s">
        <v>483</v>
      </c>
      <c r="B167" s="22" t="s">
        <v>1109</v>
      </c>
      <c r="C167" s="22" t="s">
        <v>200</v>
      </c>
      <c r="D167" s="13" t="s">
        <v>484</v>
      </c>
      <c r="E167" s="60" t="s">
        <v>12</v>
      </c>
      <c r="F167" s="22" t="s">
        <v>1105</v>
      </c>
      <c r="G167" s="61" t="s">
        <v>485</v>
      </c>
      <c r="H167" s="9" t="s">
        <v>486</v>
      </c>
      <c r="I167" s="11">
        <v>6000</v>
      </c>
      <c r="J167" s="11">
        <v>6000</v>
      </c>
      <c r="K167" s="11"/>
      <c r="L167" s="5" t="s">
        <v>1106</v>
      </c>
      <c r="M167" s="12" t="s">
        <v>1107</v>
      </c>
      <c r="N167" s="62" t="s">
        <v>138</v>
      </c>
      <c r="O167" s="22"/>
      <c r="P167" s="13" t="s">
        <v>1289</v>
      </c>
    </row>
    <row r="168" spans="1:16" ht="409.6">
      <c r="A168" s="14" t="s">
        <v>487</v>
      </c>
      <c r="B168" s="22" t="s">
        <v>1109</v>
      </c>
      <c r="C168" s="22" t="s">
        <v>63</v>
      </c>
      <c r="D168" s="13" t="s">
        <v>488</v>
      </c>
      <c r="E168" s="3" t="s">
        <v>12</v>
      </c>
      <c r="F168" s="50" t="s">
        <v>1105</v>
      </c>
      <c r="G168" s="47" t="s">
        <v>489</v>
      </c>
      <c r="H168" s="9" t="s">
        <v>490</v>
      </c>
      <c r="I168" s="11">
        <v>15120</v>
      </c>
      <c r="J168" s="11">
        <v>15120</v>
      </c>
      <c r="K168" s="11"/>
      <c r="L168" s="5" t="s">
        <v>1106</v>
      </c>
      <c r="M168" s="49" t="s">
        <v>1107</v>
      </c>
      <c r="N168" s="50" t="s">
        <v>138</v>
      </c>
      <c r="O168" s="50"/>
      <c r="P168" s="13" t="s">
        <v>1290</v>
      </c>
    </row>
    <row r="169" spans="1:16" ht="390">
      <c r="A169" s="6" t="s">
        <v>491</v>
      </c>
      <c r="B169" s="2" t="s">
        <v>1104</v>
      </c>
      <c r="C169" s="2" t="s">
        <v>10</v>
      </c>
      <c r="D169" s="4" t="s">
        <v>492</v>
      </c>
      <c r="E169" s="8" t="s">
        <v>207</v>
      </c>
      <c r="F169" s="4" t="s">
        <v>1116</v>
      </c>
      <c r="G169" s="9" t="s">
        <v>19</v>
      </c>
      <c r="H169" s="10" t="s">
        <v>24</v>
      </c>
      <c r="I169" s="11">
        <v>2520</v>
      </c>
      <c r="J169" s="11">
        <v>2520</v>
      </c>
      <c r="K169" s="11"/>
      <c r="L169" s="5" t="s">
        <v>1121</v>
      </c>
      <c r="M169" s="12" t="s">
        <v>1107</v>
      </c>
      <c r="N169" s="4">
        <v>0</v>
      </c>
      <c r="O169" s="2"/>
      <c r="P169" s="13" t="s">
        <v>1107</v>
      </c>
    </row>
    <row r="170" spans="1:16" ht="409.6">
      <c r="A170" s="14" t="s">
        <v>493</v>
      </c>
      <c r="B170" s="22" t="s">
        <v>1109</v>
      </c>
      <c r="C170" s="22" t="s">
        <v>457</v>
      </c>
      <c r="D170" s="13" t="s">
        <v>494</v>
      </c>
      <c r="E170" s="3" t="s">
        <v>12</v>
      </c>
      <c r="F170" s="50" t="s">
        <v>1116</v>
      </c>
      <c r="G170" s="47" t="s">
        <v>495</v>
      </c>
      <c r="H170" s="9" t="s">
        <v>496</v>
      </c>
      <c r="I170" s="11">
        <v>449275.13820000004</v>
      </c>
      <c r="J170" s="11">
        <v>449275.13820000004</v>
      </c>
      <c r="K170" s="11"/>
      <c r="L170" s="5" t="s">
        <v>1106</v>
      </c>
      <c r="M170" s="49" t="s">
        <v>1107</v>
      </c>
      <c r="N170" s="50" t="s">
        <v>138</v>
      </c>
      <c r="O170" s="50"/>
      <c r="P170" s="13" t="s">
        <v>1291</v>
      </c>
    </row>
    <row r="171" spans="1:16" ht="409.6">
      <c r="A171" s="14"/>
      <c r="B171" s="16" t="s">
        <v>1104</v>
      </c>
      <c r="C171" s="39" t="s">
        <v>1090</v>
      </c>
      <c r="D171" s="45" t="s">
        <v>1091</v>
      </c>
      <c r="E171" s="3"/>
      <c r="F171" s="18"/>
      <c r="G171" s="26" t="s">
        <v>1092</v>
      </c>
      <c r="H171" s="9"/>
      <c r="I171" s="11">
        <v>14619.73</v>
      </c>
      <c r="J171" s="11">
        <v>0</v>
      </c>
      <c r="K171" s="11"/>
      <c r="L171" s="5" t="s">
        <v>1153</v>
      </c>
      <c r="M171" s="12"/>
      <c r="N171" s="4"/>
      <c r="O171" s="40" t="s">
        <v>1187</v>
      </c>
      <c r="P171" s="22" t="s">
        <v>1292</v>
      </c>
    </row>
    <row r="172" spans="1:16" ht="390">
      <c r="A172" s="14" t="s">
        <v>497</v>
      </c>
      <c r="B172" s="22" t="s">
        <v>1109</v>
      </c>
      <c r="C172" s="22" t="s">
        <v>315</v>
      </c>
      <c r="D172" s="13" t="s">
        <v>498</v>
      </c>
      <c r="E172" s="3">
        <v>1</v>
      </c>
      <c r="F172" s="50" t="s">
        <v>1105</v>
      </c>
      <c r="G172" s="47" t="s">
        <v>499</v>
      </c>
      <c r="H172" s="9" t="s">
        <v>500</v>
      </c>
      <c r="I172" s="11">
        <v>150</v>
      </c>
      <c r="J172" s="11">
        <v>150</v>
      </c>
      <c r="K172" s="11"/>
      <c r="L172" s="5" t="s">
        <v>1106</v>
      </c>
      <c r="M172" s="49" t="s">
        <v>1107</v>
      </c>
      <c r="N172" s="50" t="s">
        <v>236</v>
      </c>
      <c r="O172" s="50"/>
      <c r="P172" s="18" t="s">
        <v>1293</v>
      </c>
    </row>
    <row r="173" spans="1:16" ht="409.6">
      <c r="A173" s="14" t="s">
        <v>501</v>
      </c>
      <c r="B173" s="22" t="s">
        <v>1109</v>
      </c>
      <c r="C173" s="22" t="s">
        <v>315</v>
      </c>
      <c r="D173" s="13" t="s">
        <v>502</v>
      </c>
      <c r="E173" s="3" t="s">
        <v>12</v>
      </c>
      <c r="F173" s="50" t="s">
        <v>1116</v>
      </c>
      <c r="G173" s="47" t="s">
        <v>495</v>
      </c>
      <c r="H173" s="9" t="s">
        <v>496</v>
      </c>
      <c r="I173" s="11">
        <v>628998.58665000007</v>
      </c>
      <c r="J173" s="11">
        <v>628998.58665000007</v>
      </c>
      <c r="K173" s="11"/>
      <c r="L173" s="5" t="s">
        <v>1106</v>
      </c>
      <c r="M173" s="49" t="s">
        <v>1107</v>
      </c>
      <c r="N173" s="50" t="s">
        <v>226</v>
      </c>
      <c r="O173" s="50"/>
      <c r="P173" s="5" t="s">
        <v>1294</v>
      </c>
    </row>
    <row r="174" spans="1:16" ht="409.6">
      <c r="A174" s="14" t="s">
        <v>503</v>
      </c>
      <c r="B174" s="22" t="s">
        <v>1109</v>
      </c>
      <c r="C174" s="22" t="s">
        <v>457</v>
      </c>
      <c r="D174" s="13" t="s">
        <v>474</v>
      </c>
      <c r="E174" s="3" t="s">
        <v>12</v>
      </c>
      <c r="F174" s="50" t="s">
        <v>1105</v>
      </c>
      <c r="G174" s="47" t="s">
        <v>475</v>
      </c>
      <c r="H174" s="48" t="s">
        <v>476</v>
      </c>
      <c r="I174" s="11">
        <v>73000</v>
      </c>
      <c r="J174" s="11">
        <v>73000</v>
      </c>
      <c r="K174" s="11"/>
      <c r="L174" s="5" t="s">
        <v>1106</v>
      </c>
      <c r="M174" s="49" t="s">
        <v>1107</v>
      </c>
      <c r="N174" s="50" t="s">
        <v>138</v>
      </c>
      <c r="O174" s="50"/>
      <c r="P174" s="13" t="s">
        <v>1295</v>
      </c>
    </row>
    <row r="175" spans="1:16" ht="409.6">
      <c r="A175" s="14" t="s">
        <v>504</v>
      </c>
      <c r="B175" s="22" t="s">
        <v>1109</v>
      </c>
      <c r="C175" s="22" t="s">
        <v>315</v>
      </c>
      <c r="D175" s="13" t="s">
        <v>484</v>
      </c>
      <c r="E175" s="3" t="s">
        <v>12</v>
      </c>
      <c r="F175" s="50" t="s">
        <v>1105</v>
      </c>
      <c r="G175" s="47" t="s">
        <v>485</v>
      </c>
      <c r="H175" s="9" t="s">
        <v>486</v>
      </c>
      <c r="I175" s="11">
        <v>6000</v>
      </c>
      <c r="J175" s="11">
        <v>6000</v>
      </c>
      <c r="K175" s="11"/>
      <c r="L175" s="5" t="s">
        <v>1106</v>
      </c>
      <c r="M175" s="49" t="s">
        <v>1107</v>
      </c>
      <c r="N175" s="50" t="s">
        <v>138</v>
      </c>
      <c r="O175" s="50"/>
      <c r="P175" s="13" t="s">
        <v>1296</v>
      </c>
    </row>
    <row r="176" spans="1:16" ht="409.6">
      <c r="A176" s="14" t="s">
        <v>505</v>
      </c>
      <c r="B176" s="22" t="s">
        <v>1109</v>
      </c>
      <c r="C176" s="22" t="s">
        <v>200</v>
      </c>
      <c r="D176" s="13" t="s">
        <v>474</v>
      </c>
      <c r="E176" s="3" t="s">
        <v>12</v>
      </c>
      <c r="F176" s="50" t="s">
        <v>1105</v>
      </c>
      <c r="G176" s="47" t="s">
        <v>475</v>
      </c>
      <c r="H176" s="48" t="s">
        <v>476</v>
      </c>
      <c r="I176" s="11">
        <v>58000</v>
      </c>
      <c r="J176" s="11">
        <v>58000</v>
      </c>
      <c r="K176" s="11"/>
      <c r="L176" s="5" t="s">
        <v>1106</v>
      </c>
      <c r="M176" s="49" t="s">
        <v>1107</v>
      </c>
      <c r="N176" s="50" t="s">
        <v>138</v>
      </c>
      <c r="O176" s="50"/>
      <c r="P176" s="18" t="s">
        <v>1297</v>
      </c>
    </row>
    <row r="177" spans="1:16" ht="409.6">
      <c r="A177" s="14" t="s">
        <v>506</v>
      </c>
      <c r="B177" s="22" t="s">
        <v>1109</v>
      </c>
      <c r="C177" s="22" t="s">
        <v>507</v>
      </c>
      <c r="D177" s="13" t="s">
        <v>508</v>
      </c>
      <c r="E177" s="3">
        <v>1</v>
      </c>
      <c r="F177" s="50" t="s">
        <v>1105</v>
      </c>
      <c r="G177" s="47" t="s">
        <v>479</v>
      </c>
      <c r="H177" s="9" t="s">
        <v>509</v>
      </c>
      <c r="I177" s="11">
        <v>329944.28878800001</v>
      </c>
      <c r="J177" s="11">
        <v>329944.28878800001</v>
      </c>
      <c r="K177" s="11"/>
      <c r="L177" s="5" t="s">
        <v>1245</v>
      </c>
      <c r="M177" s="49" t="s">
        <v>1107</v>
      </c>
      <c r="N177" s="50" t="s">
        <v>236</v>
      </c>
      <c r="O177" s="50"/>
      <c r="P177" s="18" t="s">
        <v>1298</v>
      </c>
    </row>
    <row r="178" spans="1:16" ht="409.6">
      <c r="A178" s="14" t="s">
        <v>510</v>
      </c>
      <c r="B178" s="22" t="s">
        <v>1109</v>
      </c>
      <c r="C178" s="22" t="s">
        <v>507</v>
      </c>
      <c r="D178" s="13" t="s">
        <v>511</v>
      </c>
      <c r="E178" s="3" t="s">
        <v>12</v>
      </c>
      <c r="F178" s="50" t="s">
        <v>1105</v>
      </c>
      <c r="G178" s="47" t="s">
        <v>512</v>
      </c>
      <c r="H178" s="9" t="s">
        <v>412</v>
      </c>
      <c r="I178" s="11">
        <v>6910.2179999999998</v>
      </c>
      <c r="J178" s="11">
        <v>6910.2179999999998</v>
      </c>
      <c r="K178" s="11"/>
      <c r="L178" s="5" t="s">
        <v>1106</v>
      </c>
      <c r="M178" s="49" t="s">
        <v>1107</v>
      </c>
      <c r="N178" s="50" t="s">
        <v>138</v>
      </c>
      <c r="O178" s="50"/>
      <c r="P178" s="18" t="s">
        <v>1299</v>
      </c>
    </row>
    <row r="179" spans="1:16" ht="390">
      <c r="A179" s="14" t="s">
        <v>513</v>
      </c>
      <c r="B179" s="22" t="s">
        <v>1109</v>
      </c>
      <c r="C179" s="22" t="s">
        <v>86</v>
      </c>
      <c r="D179" s="13" t="s">
        <v>514</v>
      </c>
      <c r="E179" s="3" t="s">
        <v>12</v>
      </c>
      <c r="F179" s="50" t="s">
        <v>1105</v>
      </c>
      <c r="G179" s="47" t="s">
        <v>499</v>
      </c>
      <c r="H179" s="9" t="s">
        <v>515</v>
      </c>
      <c r="I179" s="11">
        <v>400</v>
      </c>
      <c r="J179" s="11">
        <v>400</v>
      </c>
      <c r="K179" s="11"/>
      <c r="L179" s="5" t="s">
        <v>1106</v>
      </c>
      <c r="M179" s="49" t="s">
        <v>1107</v>
      </c>
      <c r="N179" s="50" t="s">
        <v>138</v>
      </c>
      <c r="O179" s="50"/>
      <c r="P179" s="43" t="s">
        <v>1300</v>
      </c>
    </row>
    <row r="180" spans="1:16" ht="409.6">
      <c r="A180" s="14" t="s">
        <v>516</v>
      </c>
      <c r="B180" s="22" t="s">
        <v>1109</v>
      </c>
      <c r="C180" s="22" t="s">
        <v>452</v>
      </c>
      <c r="D180" s="13" t="s">
        <v>484</v>
      </c>
      <c r="E180" s="3" t="s">
        <v>12</v>
      </c>
      <c r="F180" s="50" t="s">
        <v>1105</v>
      </c>
      <c r="G180" s="47" t="s">
        <v>485</v>
      </c>
      <c r="H180" s="9" t="s">
        <v>486</v>
      </c>
      <c r="I180" s="11">
        <v>1000</v>
      </c>
      <c r="J180" s="11">
        <v>1000</v>
      </c>
      <c r="K180" s="11"/>
      <c r="L180" s="5" t="s">
        <v>1106</v>
      </c>
      <c r="M180" s="49" t="s">
        <v>1107</v>
      </c>
      <c r="N180" s="50" t="s">
        <v>138</v>
      </c>
      <c r="O180" s="50"/>
      <c r="P180" s="4" t="s">
        <v>1301</v>
      </c>
    </row>
    <row r="181" spans="1:16" ht="409.6">
      <c r="A181" s="6" t="s">
        <v>517</v>
      </c>
      <c r="B181" s="2" t="s">
        <v>1104</v>
      </c>
      <c r="C181" s="2" t="s">
        <v>10</v>
      </c>
      <c r="D181" s="4" t="s">
        <v>518</v>
      </c>
      <c r="E181" s="8" t="s">
        <v>519</v>
      </c>
      <c r="F181" s="4" t="s">
        <v>1116</v>
      </c>
      <c r="G181" s="9" t="s">
        <v>520</v>
      </c>
      <c r="H181" s="10" t="s">
        <v>256</v>
      </c>
      <c r="I181" s="11">
        <v>6390</v>
      </c>
      <c r="J181" s="11">
        <v>6390</v>
      </c>
      <c r="K181" s="11"/>
      <c r="L181" s="5" t="s">
        <v>1117</v>
      </c>
      <c r="M181" s="12" t="s">
        <v>1107</v>
      </c>
      <c r="N181" s="4">
        <v>0</v>
      </c>
      <c r="O181" s="2"/>
      <c r="P181" s="4" t="s">
        <v>1161</v>
      </c>
    </row>
    <row r="182" spans="1:16" ht="409.6">
      <c r="A182" s="14" t="s">
        <v>521</v>
      </c>
      <c r="B182" s="22" t="s">
        <v>1109</v>
      </c>
      <c r="C182" s="22" t="s">
        <v>86</v>
      </c>
      <c r="D182" s="13" t="s">
        <v>522</v>
      </c>
      <c r="E182" s="3" t="s">
        <v>12</v>
      </c>
      <c r="F182" s="50" t="s">
        <v>1105</v>
      </c>
      <c r="G182" s="47" t="s">
        <v>512</v>
      </c>
      <c r="H182" s="9" t="s">
        <v>412</v>
      </c>
      <c r="I182" s="11">
        <v>6360.23</v>
      </c>
      <c r="J182" s="11">
        <v>6360.23</v>
      </c>
      <c r="K182" s="11"/>
      <c r="L182" s="5" t="s">
        <v>1106</v>
      </c>
      <c r="M182" s="49" t="s">
        <v>1107</v>
      </c>
      <c r="N182" s="50" t="s">
        <v>18</v>
      </c>
      <c r="O182" s="50"/>
      <c r="P182" s="13" t="s">
        <v>1302</v>
      </c>
    </row>
    <row r="183" spans="1:16" ht="390">
      <c r="A183" s="14" t="s">
        <v>523</v>
      </c>
      <c r="B183" s="22" t="s">
        <v>1109</v>
      </c>
      <c r="C183" s="22" t="s">
        <v>452</v>
      </c>
      <c r="D183" s="13" t="s">
        <v>498</v>
      </c>
      <c r="E183" s="3" t="s">
        <v>12</v>
      </c>
      <c r="F183" s="50" t="s">
        <v>1105</v>
      </c>
      <c r="G183" s="47" t="s">
        <v>499</v>
      </c>
      <c r="H183" s="9" t="s">
        <v>500</v>
      </c>
      <c r="I183" s="11">
        <v>130</v>
      </c>
      <c r="J183" s="11">
        <v>130</v>
      </c>
      <c r="K183" s="11"/>
      <c r="L183" s="5" t="s">
        <v>1106</v>
      </c>
      <c r="M183" s="49" t="s">
        <v>1107</v>
      </c>
      <c r="N183" s="50" t="s">
        <v>138</v>
      </c>
      <c r="O183" s="50"/>
      <c r="P183" s="4" t="s">
        <v>1303</v>
      </c>
    </row>
    <row r="184" spans="1:16" ht="409.6">
      <c r="A184" s="14" t="s">
        <v>524</v>
      </c>
      <c r="B184" s="22" t="s">
        <v>1109</v>
      </c>
      <c r="C184" s="22" t="s">
        <v>452</v>
      </c>
      <c r="D184" s="13" t="s">
        <v>474</v>
      </c>
      <c r="E184" s="3" t="s">
        <v>12</v>
      </c>
      <c r="F184" s="50" t="s">
        <v>1105</v>
      </c>
      <c r="G184" s="47" t="s">
        <v>475</v>
      </c>
      <c r="H184" s="48" t="s">
        <v>476</v>
      </c>
      <c r="I184" s="11">
        <v>62000</v>
      </c>
      <c r="J184" s="11">
        <v>62000</v>
      </c>
      <c r="K184" s="11"/>
      <c r="L184" s="5" t="s">
        <v>1106</v>
      </c>
      <c r="M184" s="49" t="s">
        <v>1107</v>
      </c>
      <c r="N184" s="50" t="s">
        <v>138</v>
      </c>
      <c r="O184" s="50"/>
      <c r="P184" s="13" t="s">
        <v>1304</v>
      </c>
    </row>
    <row r="185" spans="1:16" ht="409.6">
      <c r="A185" s="14" t="s">
        <v>525</v>
      </c>
      <c r="B185" s="22" t="s">
        <v>1109</v>
      </c>
      <c r="C185" s="22" t="s">
        <v>68</v>
      </c>
      <c r="D185" s="13" t="s">
        <v>526</v>
      </c>
      <c r="E185" s="3" t="s">
        <v>12</v>
      </c>
      <c r="F185" s="50" t="s">
        <v>1105</v>
      </c>
      <c r="G185" s="47" t="s">
        <v>527</v>
      </c>
      <c r="H185" s="9" t="s">
        <v>496</v>
      </c>
      <c r="I185" s="11">
        <v>495574.76745000004</v>
      </c>
      <c r="J185" s="11">
        <v>495574.76745000004</v>
      </c>
      <c r="K185" s="11"/>
      <c r="L185" s="5" t="s">
        <v>1106</v>
      </c>
      <c r="M185" s="49" t="s">
        <v>1107</v>
      </c>
      <c r="N185" s="50" t="s">
        <v>138</v>
      </c>
      <c r="O185" s="50"/>
      <c r="P185" s="13" t="s">
        <v>1305</v>
      </c>
    </row>
    <row r="186" spans="1:16" ht="409.6">
      <c r="A186" s="14" t="s">
        <v>528</v>
      </c>
      <c r="B186" s="22" t="s">
        <v>1109</v>
      </c>
      <c r="C186" s="22" t="s">
        <v>452</v>
      </c>
      <c r="D186" s="13" t="s">
        <v>529</v>
      </c>
      <c r="E186" s="3" t="s">
        <v>12</v>
      </c>
      <c r="F186" s="50" t="s">
        <v>1105</v>
      </c>
      <c r="G186" s="47" t="s">
        <v>489</v>
      </c>
      <c r="H186" s="9" t="s">
        <v>490</v>
      </c>
      <c r="I186" s="11">
        <v>15826.104000000001</v>
      </c>
      <c r="J186" s="11">
        <v>15826.104000000001</v>
      </c>
      <c r="K186" s="11"/>
      <c r="L186" s="5" t="s">
        <v>1106</v>
      </c>
      <c r="M186" s="49" t="s">
        <v>1107</v>
      </c>
      <c r="N186" s="50" t="s">
        <v>138</v>
      </c>
      <c r="O186" s="50"/>
      <c r="P186" s="18" t="s">
        <v>1306</v>
      </c>
    </row>
    <row r="187" spans="1:16" ht="409.6">
      <c r="A187" s="14" t="s">
        <v>530</v>
      </c>
      <c r="B187" s="22" t="s">
        <v>1109</v>
      </c>
      <c r="C187" s="22" t="s">
        <v>531</v>
      </c>
      <c r="D187" s="13" t="s">
        <v>532</v>
      </c>
      <c r="E187" s="3" t="s">
        <v>12</v>
      </c>
      <c r="F187" s="50" t="s">
        <v>1105</v>
      </c>
      <c r="G187" s="47" t="s">
        <v>479</v>
      </c>
      <c r="H187" s="10" t="s">
        <v>355</v>
      </c>
      <c r="I187" s="11">
        <v>235555.84764000005</v>
      </c>
      <c r="J187" s="11">
        <v>235555.84764000005</v>
      </c>
      <c r="K187" s="11"/>
      <c r="L187" s="5" t="s">
        <v>1245</v>
      </c>
      <c r="M187" s="49" t="s">
        <v>1107</v>
      </c>
      <c r="N187" s="50" t="s">
        <v>138</v>
      </c>
      <c r="O187" s="50"/>
      <c r="P187" s="63" t="s">
        <v>1307</v>
      </c>
    </row>
    <row r="188" spans="1:16" ht="390">
      <c r="A188" s="14" t="s">
        <v>533</v>
      </c>
      <c r="B188" s="22" t="s">
        <v>1109</v>
      </c>
      <c r="C188" s="22" t="s">
        <v>63</v>
      </c>
      <c r="D188" s="13" t="s">
        <v>498</v>
      </c>
      <c r="E188" s="3" t="s">
        <v>12</v>
      </c>
      <c r="F188" s="50" t="s">
        <v>1105</v>
      </c>
      <c r="G188" s="47" t="s">
        <v>499</v>
      </c>
      <c r="H188" s="9" t="s">
        <v>500</v>
      </c>
      <c r="I188" s="11">
        <v>200</v>
      </c>
      <c r="J188" s="11">
        <v>200</v>
      </c>
      <c r="K188" s="11"/>
      <c r="L188" s="5" t="s">
        <v>1106</v>
      </c>
      <c r="M188" s="49" t="s">
        <v>1107</v>
      </c>
      <c r="N188" s="50" t="s">
        <v>138</v>
      </c>
      <c r="O188" s="50"/>
      <c r="P188" s="13" t="s">
        <v>1308</v>
      </c>
    </row>
    <row r="189" spans="1:16" ht="409.6">
      <c r="A189" s="14" t="s">
        <v>534</v>
      </c>
      <c r="B189" s="22" t="s">
        <v>1109</v>
      </c>
      <c r="C189" s="22" t="s">
        <v>315</v>
      </c>
      <c r="D189" s="13" t="s">
        <v>474</v>
      </c>
      <c r="E189" s="3">
        <v>1</v>
      </c>
      <c r="F189" s="50" t="s">
        <v>1105</v>
      </c>
      <c r="G189" s="47" t="s">
        <v>475</v>
      </c>
      <c r="H189" s="48" t="s">
        <v>476</v>
      </c>
      <c r="I189" s="11">
        <v>1300</v>
      </c>
      <c r="J189" s="11">
        <v>1300</v>
      </c>
      <c r="K189" s="11"/>
      <c r="L189" s="5" t="s">
        <v>1106</v>
      </c>
      <c r="M189" s="49" t="s">
        <v>1107</v>
      </c>
      <c r="N189" s="50" t="s">
        <v>138</v>
      </c>
      <c r="O189" s="50"/>
      <c r="P189" s="13" t="s">
        <v>1309</v>
      </c>
    </row>
    <row r="190" spans="1:16" ht="409.6">
      <c r="A190" s="14" t="s">
        <v>535</v>
      </c>
      <c r="B190" s="22" t="s">
        <v>1109</v>
      </c>
      <c r="C190" s="22" t="s">
        <v>68</v>
      </c>
      <c r="D190" s="13" t="s">
        <v>474</v>
      </c>
      <c r="E190" s="3" t="s">
        <v>12</v>
      </c>
      <c r="F190" s="50" t="s">
        <v>1105</v>
      </c>
      <c r="G190" s="47" t="s">
        <v>475</v>
      </c>
      <c r="H190" s="48" t="s">
        <v>476</v>
      </c>
      <c r="I190" s="11">
        <v>85000</v>
      </c>
      <c r="J190" s="11">
        <v>85000</v>
      </c>
      <c r="K190" s="11"/>
      <c r="L190" s="5" t="s">
        <v>1106</v>
      </c>
      <c r="M190" s="49" t="s">
        <v>1107</v>
      </c>
      <c r="N190" s="50" t="s">
        <v>536</v>
      </c>
      <c r="O190" s="50"/>
      <c r="P190" s="18" t="s">
        <v>1310</v>
      </c>
    </row>
    <row r="191" spans="1:16" ht="409.6">
      <c r="A191" s="14" t="s">
        <v>537</v>
      </c>
      <c r="B191" s="22" t="s">
        <v>1127</v>
      </c>
      <c r="C191" s="22" t="s">
        <v>538</v>
      </c>
      <c r="D191" s="13" t="s">
        <v>539</v>
      </c>
      <c r="E191" s="3" t="s">
        <v>12</v>
      </c>
      <c r="F191" s="50" t="s">
        <v>1105</v>
      </c>
      <c r="G191" s="47" t="s">
        <v>540</v>
      </c>
      <c r="H191" s="10" t="s">
        <v>36</v>
      </c>
      <c r="I191" s="11">
        <v>0</v>
      </c>
      <c r="J191" s="11">
        <v>0</v>
      </c>
      <c r="K191" s="11"/>
      <c r="L191" s="5">
        <v>339039</v>
      </c>
      <c r="M191" s="49" t="s">
        <v>1107</v>
      </c>
      <c r="N191" s="50" t="s">
        <v>138</v>
      </c>
      <c r="O191" s="50"/>
      <c r="P191" s="29" t="s">
        <v>1311</v>
      </c>
    </row>
    <row r="192" spans="1:16" ht="390">
      <c r="A192" s="6" t="s">
        <v>541</v>
      </c>
      <c r="B192" s="58" t="s">
        <v>1104</v>
      </c>
      <c r="C192" s="2" t="s">
        <v>538</v>
      </c>
      <c r="D192" s="4" t="s">
        <v>542</v>
      </c>
      <c r="E192" s="8" t="s">
        <v>12</v>
      </c>
      <c r="F192" s="4" t="s">
        <v>1105</v>
      </c>
      <c r="G192" s="9" t="s">
        <v>19</v>
      </c>
      <c r="H192" s="10" t="s">
        <v>20</v>
      </c>
      <c r="I192" s="11">
        <v>369.36</v>
      </c>
      <c r="J192" s="11">
        <v>369.36</v>
      </c>
      <c r="K192" s="11"/>
      <c r="L192" s="5" t="s">
        <v>1117</v>
      </c>
      <c r="M192" s="12" t="s">
        <v>1107</v>
      </c>
      <c r="N192" s="4">
        <v>0</v>
      </c>
      <c r="O192" s="2"/>
      <c r="P192" s="4" t="s">
        <v>1312</v>
      </c>
    </row>
    <row r="193" spans="1:16" ht="409.6">
      <c r="A193" s="14" t="s">
        <v>543</v>
      </c>
      <c r="B193" s="22" t="s">
        <v>1109</v>
      </c>
      <c r="C193" s="22" t="s">
        <v>301</v>
      </c>
      <c r="D193" s="13" t="s">
        <v>544</v>
      </c>
      <c r="E193" s="3" t="s">
        <v>12</v>
      </c>
      <c r="F193" s="50" t="s">
        <v>1105</v>
      </c>
      <c r="G193" s="47" t="s">
        <v>479</v>
      </c>
      <c r="H193" s="10" t="s">
        <v>355</v>
      </c>
      <c r="I193" s="11">
        <v>1635147.0501240003</v>
      </c>
      <c r="J193" s="11">
        <v>1635147.0501240003</v>
      </c>
      <c r="K193" s="11"/>
      <c r="L193" s="5" t="s">
        <v>1245</v>
      </c>
      <c r="M193" s="49" t="s">
        <v>1107</v>
      </c>
      <c r="N193" s="50" t="s">
        <v>138</v>
      </c>
      <c r="O193" s="50"/>
      <c r="P193" s="4" t="s">
        <v>1313</v>
      </c>
    </row>
    <row r="194" spans="1:16" ht="409.6">
      <c r="A194" s="14" t="s">
        <v>545</v>
      </c>
      <c r="B194" s="22" t="s">
        <v>1109</v>
      </c>
      <c r="C194" s="22" t="s">
        <v>452</v>
      </c>
      <c r="D194" s="13" t="s">
        <v>546</v>
      </c>
      <c r="E194" s="3" t="s">
        <v>12</v>
      </c>
      <c r="F194" s="50" t="s">
        <v>1105</v>
      </c>
      <c r="G194" s="47" t="s">
        <v>512</v>
      </c>
      <c r="H194" s="9" t="s">
        <v>412</v>
      </c>
      <c r="I194" s="11">
        <v>5292</v>
      </c>
      <c r="J194" s="11">
        <v>5292</v>
      </c>
      <c r="K194" s="11"/>
      <c r="L194" s="5" t="s">
        <v>1106</v>
      </c>
      <c r="M194" s="49" t="s">
        <v>1107</v>
      </c>
      <c r="N194" s="50" t="s">
        <v>138</v>
      </c>
      <c r="O194" s="50"/>
      <c r="P194" s="18" t="s">
        <v>1314</v>
      </c>
    </row>
    <row r="195" spans="1:16" ht="409.6">
      <c r="A195" s="14" t="s">
        <v>547</v>
      </c>
      <c r="B195" s="22" t="s">
        <v>1109</v>
      </c>
      <c r="C195" s="22" t="s">
        <v>29</v>
      </c>
      <c r="D195" s="13" t="s">
        <v>548</v>
      </c>
      <c r="E195" s="3" t="s">
        <v>12</v>
      </c>
      <c r="F195" s="50" t="s">
        <v>1105</v>
      </c>
      <c r="G195" s="47" t="s">
        <v>549</v>
      </c>
      <c r="H195" s="10" t="s">
        <v>355</v>
      </c>
      <c r="I195" s="11">
        <v>238287.94540800006</v>
      </c>
      <c r="J195" s="11">
        <v>238287.94540800006</v>
      </c>
      <c r="K195" s="11"/>
      <c r="L195" s="5" t="s">
        <v>1245</v>
      </c>
      <c r="M195" s="49" t="s">
        <v>1107</v>
      </c>
      <c r="N195" s="50" t="s">
        <v>138</v>
      </c>
      <c r="O195" s="50"/>
      <c r="P195" s="4" t="s">
        <v>1315</v>
      </c>
    </row>
    <row r="196" spans="1:16" ht="409.6">
      <c r="A196" s="14" t="s">
        <v>550</v>
      </c>
      <c r="B196" s="22" t="s">
        <v>1109</v>
      </c>
      <c r="C196" s="22" t="s">
        <v>230</v>
      </c>
      <c r="D196" s="13" t="s">
        <v>551</v>
      </c>
      <c r="E196" s="3">
        <v>1</v>
      </c>
      <c r="F196" s="50" t="s">
        <v>1105</v>
      </c>
      <c r="G196" s="47" t="s">
        <v>479</v>
      </c>
      <c r="H196" s="10" t="s">
        <v>355</v>
      </c>
      <c r="I196" s="11">
        <v>348677.55475200003</v>
      </c>
      <c r="J196" s="11">
        <v>348677.55475200003</v>
      </c>
      <c r="K196" s="11"/>
      <c r="L196" s="5" t="s">
        <v>1245</v>
      </c>
      <c r="M196" s="49" t="s">
        <v>1107</v>
      </c>
      <c r="N196" s="50" t="s">
        <v>138</v>
      </c>
      <c r="O196" s="50"/>
      <c r="P196" s="4" t="s">
        <v>1316</v>
      </c>
    </row>
    <row r="197" spans="1:16" ht="409.6">
      <c r="A197" s="14" t="s">
        <v>552</v>
      </c>
      <c r="B197" s="22" t="s">
        <v>1109</v>
      </c>
      <c r="C197" s="22" t="s">
        <v>538</v>
      </c>
      <c r="D197" s="13" t="s">
        <v>484</v>
      </c>
      <c r="E197" s="3" t="s">
        <v>12</v>
      </c>
      <c r="F197" s="50" t="s">
        <v>1105</v>
      </c>
      <c r="G197" s="47" t="s">
        <v>485</v>
      </c>
      <c r="H197" s="9" t="s">
        <v>486</v>
      </c>
      <c r="I197" s="11">
        <v>5500</v>
      </c>
      <c r="J197" s="11">
        <v>5500</v>
      </c>
      <c r="K197" s="11"/>
      <c r="L197" s="5" t="s">
        <v>1106</v>
      </c>
      <c r="M197" s="49" t="s">
        <v>1107</v>
      </c>
      <c r="N197" s="50" t="s">
        <v>138</v>
      </c>
      <c r="O197" s="50"/>
      <c r="P197" s="18" t="s">
        <v>1317</v>
      </c>
    </row>
    <row r="198" spans="1:16" ht="409.6">
      <c r="A198" s="14" t="s">
        <v>553</v>
      </c>
      <c r="B198" s="22" t="s">
        <v>1109</v>
      </c>
      <c r="C198" s="22" t="s">
        <v>473</v>
      </c>
      <c r="D198" s="13" t="s">
        <v>554</v>
      </c>
      <c r="E198" s="3" t="s">
        <v>12</v>
      </c>
      <c r="F198" s="18" t="s">
        <v>1105</v>
      </c>
      <c r="G198" s="47" t="s">
        <v>489</v>
      </c>
      <c r="H198" s="9" t="s">
        <v>490</v>
      </c>
      <c r="I198" s="11">
        <v>20223</v>
      </c>
      <c r="J198" s="11">
        <v>20223</v>
      </c>
      <c r="K198" s="11"/>
      <c r="L198" s="5" t="s">
        <v>1106</v>
      </c>
      <c r="M198" s="49" t="s">
        <v>1107</v>
      </c>
      <c r="N198" s="50" t="s">
        <v>138</v>
      </c>
      <c r="O198" s="50"/>
      <c r="P198" s="13" t="s">
        <v>1318</v>
      </c>
    </row>
    <row r="199" spans="1:16" ht="409.6">
      <c r="A199" s="14" t="s">
        <v>555</v>
      </c>
      <c r="B199" s="22" t="s">
        <v>1109</v>
      </c>
      <c r="C199" s="22" t="s">
        <v>315</v>
      </c>
      <c r="D199" s="13" t="s">
        <v>556</v>
      </c>
      <c r="E199" s="3" t="s">
        <v>12</v>
      </c>
      <c r="F199" s="50" t="s">
        <v>1105</v>
      </c>
      <c r="G199" s="47" t="s">
        <v>479</v>
      </c>
      <c r="H199" s="10" t="s">
        <v>355</v>
      </c>
      <c r="I199" s="11">
        <v>279983.82952800003</v>
      </c>
      <c r="J199" s="11">
        <v>279983.82952800003</v>
      </c>
      <c r="K199" s="11"/>
      <c r="L199" s="5" t="s">
        <v>1245</v>
      </c>
      <c r="M199" s="49" t="s">
        <v>1107</v>
      </c>
      <c r="N199" s="50" t="s">
        <v>236</v>
      </c>
      <c r="O199" s="50"/>
      <c r="P199" s="13" t="s">
        <v>1319</v>
      </c>
    </row>
    <row r="200" spans="1:16" ht="409.6">
      <c r="A200" s="14" t="s">
        <v>557</v>
      </c>
      <c r="B200" s="22" t="s">
        <v>1109</v>
      </c>
      <c r="C200" s="22" t="s">
        <v>452</v>
      </c>
      <c r="D200" s="13" t="s">
        <v>558</v>
      </c>
      <c r="E200" s="3" t="s">
        <v>12</v>
      </c>
      <c r="F200" s="50" t="s">
        <v>1105</v>
      </c>
      <c r="G200" s="47" t="s">
        <v>495</v>
      </c>
      <c r="H200" s="9" t="s">
        <v>496</v>
      </c>
      <c r="I200" s="11">
        <v>448623.75600000005</v>
      </c>
      <c r="J200" s="11">
        <v>448623.75600000005</v>
      </c>
      <c r="K200" s="11"/>
      <c r="L200" s="5" t="s">
        <v>1106</v>
      </c>
      <c r="M200" s="49" t="s">
        <v>1107</v>
      </c>
      <c r="N200" s="50" t="s">
        <v>138</v>
      </c>
      <c r="O200" s="50"/>
      <c r="P200" s="13" t="s">
        <v>1320</v>
      </c>
    </row>
    <row r="201" spans="1:16" ht="409.6">
      <c r="A201" s="14" t="s">
        <v>559</v>
      </c>
      <c r="B201" s="22" t="s">
        <v>1109</v>
      </c>
      <c r="C201" s="22" t="s">
        <v>538</v>
      </c>
      <c r="D201" s="13" t="s">
        <v>474</v>
      </c>
      <c r="E201" s="3" t="s">
        <v>12</v>
      </c>
      <c r="F201" s="50" t="s">
        <v>1105</v>
      </c>
      <c r="G201" s="47" t="s">
        <v>475</v>
      </c>
      <c r="H201" s="48" t="s">
        <v>476</v>
      </c>
      <c r="I201" s="11">
        <v>76000</v>
      </c>
      <c r="J201" s="11">
        <v>76000</v>
      </c>
      <c r="K201" s="11"/>
      <c r="L201" s="5" t="s">
        <v>1106</v>
      </c>
      <c r="M201" s="49" t="s">
        <v>1107</v>
      </c>
      <c r="N201" s="50" t="s">
        <v>138</v>
      </c>
      <c r="O201" s="50"/>
      <c r="P201" s="18" t="s">
        <v>1321</v>
      </c>
    </row>
    <row r="202" spans="1:16" ht="390">
      <c r="A202" s="14" t="s">
        <v>560</v>
      </c>
      <c r="B202" s="22" t="s">
        <v>1109</v>
      </c>
      <c r="C202" s="22" t="s">
        <v>507</v>
      </c>
      <c r="D202" s="13" t="s">
        <v>498</v>
      </c>
      <c r="E202" s="3" t="s">
        <v>12</v>
      </c>
      <c r="F202" s="50" t="s">
        <v>1105</v>
      </c>
      <c r="G202" s="47" t="s">
        <v>499</v>
      </c>
      <c r="H202" s="9" t="s">
        <v>500</v>
      </c>
      <c r="I202" s="11">
        <v>34</v>
      </c>
      <c r="J202" s="11">
        <v>34</v>
      </c>
      <c r="K202" s="11"/>
      <c r="L202" s="5" t="s">
        <v>1106</v>
      </c>
      <c r="M202" s="49" t="s">
        <v>1107</v>
      </c>
      <c r="N202" s="50" t="s">
        <v>138</v>
      </c>
      <c r="O202" s="50"/>
      <c r="P202" s="18" t="s">
        <v>1322</v>
      </c>
    </row>
    <row r="203" spans="1:16" ht="409.6">
      <c r="A203" s="14" t="s">
        <v>561</v>
      </c>
      <c r="B203" s="22" t="s">
        <v>1109</v>
      </c>
      <c r="C203" s="22" t="s">
        <v>29</v>
      </c>
      <c r="D203" s="13" t="s">
        <v>484</v>
      </c>
      <c r="E203" s="3" t="s">
        <v>12</v>
      </c>
      <c r="F203" s="50" t="s">
        <v>1105</v>
      </c>
      <c r="G203" s="47" t="s">
        <v>485</v>
      </c>
      <c r="H203" s="9" t="s">
        <v>486</v>
      </c>
      <c r="I203" s="11">
        <v>8000</v>
      </c>
      <c r="J203" s="11">
        <v>8000</v>
      </c>
      <c r="K203" s="11"/>
      <c r="L203" s="5" t="s">
        <v>1106</v>
      </c>
      <c r="M203" s="49" t="s">
        <v>1107</v>
      </c>
      <c r="N203" s="50" t="s">
        <v>138</v>
      </c>
      <c r="O203" s="50"/>
      <c r="P203" s="13" t="s">
        <v>1323</v>
      </c>
    </row>
    <row r="204" spans="1:16" ht="409.6">
      <c r="A204" s="14" t="s">
        <v>562</v>
      </c>
      <c r="B204" s="22" t="s">
        <v>1109</v>
      </c>
      <c r="C204" s="22" t="s">
        <v>452</v>
      </c>
      <c r="D204" s="13" t="s">
        <v>563</v>
      </c>
      <c r="E204" s="3" t="s">
        <v>12</v>
      </c>
      <c r="F204" s="50" t="s">
        <v>1105</v>
      </c>
      <c r="G204" s="47" t="s">
        <v>540</v>
      </c>
      <c r="H204" s="10" t="s">
        <v>36</v>
      </c>
      <c r="I204" s="11">
        <v>23940</v>
      </c>
      <c r="J204" s="11">
        <v>23940</v>
      </c>
      <c r="K204" s="11"/>
      <c r="L204" s="5" t="s">
        <v>1106</v>
      </c>
      <c r="M204" s="49" t="s">
        <v>1107</v>
      </c>
      <c r="N204" s="50" t="s">
        <v>138</v>
      </c>
      <c r="O204" s="50"/>
      <c r="P204" s="13" t="s">
        <v>1324</v>
      </c>
    </row>
    <row r="205" spans="1:16" ht="409.6">
      <c r="A205" s="14" t="s">
        <v>564</v>
      </c>
      <c r="B205" s="22" t="s">
        <v>1109</v>
      </c>
      <c r="C205" s="22" t="s">
        <v>301</v>
      </c>
      <c r="D205" s="13" t="s">
        <v>565</v>
      </c>
      <c r="E205" s="3" t="s">
        <v>12</v>
      </c>
      <c r="F205" s="50" t="s">
        <v>1105</v>
      </c>
      <c r="G205" s="47" t="s">
        <v>566</v>
      </c>
      <c r="H205" s="9" t="s">
        <v>567</v>
      </c>
      <c r="I205" s="11">
        <v>0</v>
      </c>
      <c r="J205" s="11">
        <v>0</v>
      </c>
      <c r="K205" s="11"/>
      <c r="L205" s="5" t="s">
        <v>1245</v>
      </c>
      <c r="M205" s="49" t="s">
        <v>1107</v>
      </c>
      <c r="N205" s="50" t="s">
        <v>138</v>
      </c>
      <c r="O205" s="40" t="s">
        <v>1325</v>
      </c>
      <c r="P205" s="43" t="s">
        <v>1326</v>
      </c>
    </row>
    <row r="206" spans="1:16" ht="409.6">
      <c r="A206" s="14" t="s">
        <v>568</v>
      </c>
      <c r="B206" s="22" t="s">
        <v>1109</v>
      </c>
      <c r="C206" s="22" t="s">
        <v>29</v>
      </c>
      <c r="D206" s="13" t="s">
        <v>474</v>
      </c>
      <c r="E206" s="3" t="s">
        <v>12</v>
      </c>
      <c r="F206" s="50" t="s">
        <v>1105</v>
      </c>
      <c r="G206" s="47" t="s">
        <v>475</v>
      </c>
      <c r="H206" s="48" t="s">
        <v>476</v>
      </c>
      <c r="I206" s="11">
        <v>79000</v>
      </c>
      <c r="J206" s="11">
        <v>79000</v>
      </c>
      <c r="K206" s="11"/>
      <c r="L206" s="5" t="s">
        <v>1106</v>
      </c>
      <c r="M206" s="49" t="s">
        <v>1107</v>
      </c>
      <c r="N206" s="50" t="s">
        <v>138</v>
      </c>
      <c r="O206" s="50"/>
      <c r="P206" s="18" t="s">
        <v>1327</v>
      </c>
    </row>
    <row r="207" spans="1:16" ht="409.6">
      <c r="A207" s="14" t="s">
        <v>569</v>
      </c>
      <c r="B207" s="22" t="s">
        <v>1109</v>
      </c>
      <c r="C207" s="22" t="s">
        <v>301</v>
      </c>
      <c r="D207" s="13" t="s">
        <v>570</v>
      </c>
      <c r="E207" s="3" t="s">
        <v>12</v>
      </c>
      <c r="F207" s="50" t="s">
        <v>1105</v>
      </c>
      <c r="G207" s="47" t="s">
        <v>571</v>
      </c>
      <c r="H207" s="9" t="s">
        <v>572</v>
      </c>
      <c r="I207" s="11">
        <v>31322.653425</v>
      </c>
      <c r="J207" s="11">
        <v>31322.653425</v>
      </c>
      <c r="K207" s="11"/>
      <c r="L207" s="5" t="s">
        <v>1106</v>
      </c>
      <c r="M207" s="49" t="s">
        <v>1107</v>
      </c>
      <c r="N207" s="50" t="s">
        <v>138</v>
      </c>
      <c r="O207" s="50"/>
      <c r="P207" s="13" t="s">
        <v>1328</v>
      </c>
    </row>
    <row r="208" spans="1:16" ht="409.6">
      <c r="A208" s="14" t="s">
        <v>573</v>
      </c>
      <c r="B208" s="22" t="s">
        <v>1109</v>
      </c>
      <c r="C208" s="22" t="s">
        <v>301</v>
      </c>
      <c r="D208" s="13" t="s">
        <v>574</v>
      </c>
      <c r="E208" s="3" t="s">
        <v>12</v>
      </c>
      <c r="F208" s="50" t="s">
        <v>1105</v>
      </c>
      <c r="G208" s="47" t="s">
        <v>540</v>
      </c>
      <c r="H208" s="10" t="s">
        <v>36</v>
      </c>
      <c r="I208" s="11">
        <v>169190.60340000002</v>
      </c>
      <c r="J208" s="11">
        <v>169190.60340000002</v>
      </c>
      <c r="K208" s="11"/>
      <c r="L208" s="5" t="s">
        <v>1106</v>
      </c>
      <c r="M208" s="50" t="s">
        <v>1107</v>
      </c>
      <c r="N208" s="50" t="s">
        <v>138</v>
      </c>
      <c r="O208" s="50"/>
      <c r="P208" s="13" t="s">
        <v>1329</v>
      </c>
    </row>
    <row r="209" spans="1:16" ht="409.6">
      <c r="A209" s="14" t="s">
        <v>575</v>
      </c>
      <c r="B209" s="22" t="s">
        <v>1109</v>
      </c>
      <c r="C209" s="22" t="s">
        <v>301</v>
      </c>
      <c r="D209" s="13" t="s">
        <v>576</v>
      </c>
      <c r="E209" s="3" t="s">
        <v>12</v>
      </c>
      <c r="F209" s="50" t="s">
        <v>1105</v>
      </c>
      <c r="G209" s="47" t="s">
        <v>489</v>
      </c>
      <c r="H209" s="9" t="s">
        <v>490</v>
      </c>
      <c r="I209" s="11">
        <v>27866.773000000001</v>
      </c>
      <c r="J209" s="11">
        <v>27866.773000000001</v>
      </c>
      <c r="K209" s="11"/>
      <c r="L209" s="5" t="s">
        <v>1106</v>
      </c>
      <c r="M209" s="50" t="s">
        <v>1107</v>
      </c>
      <c r="N209" s="50" t="s">
        <v>138</v>
      </c>
      <c r="O209" s="50"/>
      <c r="P209" s="13" t="s">
        <v>1330</v>
      </c>
    </row>
    <row r="210" spans="1:16" ht="409.6">
      <c r="A210" s="6" t="s">
        <v>577</v>
      </c>
      <c r="B210" s="7" t="s">
        <v>1104</v>
      </c>
      <c r="C210" s="2" t="s">
        <v>10</v>
      </c>
      <c r="D210" s="4" t="s">
        <v>578</v>
      </c>
      <c r="E210" s="3">
        <v>3</v>
      </c>
      <c r="F210" s="4" t="s">
        <v>1116</v>
      </c>
      <c r="G210" s="9" t="s">
        <v>579</v>
      </c>
      <c r="H210" s="10" t="s">
        <v>256</v>
      </c>
      <c r="I210" s="11">
        <v>5000</v>
      </c>
      <c r="J210" s="11">
        <v>5000</v>
      </c>
      <c r="K210" s="11"/>
      <c r="L210" s="5" t="s">
        <v>1121</v>
      </c>
      <c r="M210" s="22" t="s">
        <v>1107</v>
      </c>
      <c r="N210" s="4">
        <v>0</v>
      </c>
      <c r="O210" s="2"/>
      <c r="P210" s="5" t="s">
        <v>1331</v>
      </c>
    </row>
    <row r="211" spans="1:16" ht="409.6">
      <c r="A211" s="14" t="s">
        <v>580</v>
      </c>
      <c r="B211" s="22" t="s">
        <v>1109</v>
      </c>
      <c r="C211" s="22" t="s">
        <v>78</v>
      </c>
      <c r="D211" s="13" t="s">
        <v>474</v>
      </c>
      <c r="E211" s="3" t="s">
        <v>12</v>
      </c>
      <c r="F211" s="50" t="s">
        <v>1105</v>
      </c>
      <c r="G211" s="47" t="s">
        <v>475</v>
      </c>
      <c r="H211" s="48" t="s">
        <v>476</v>
      </c>
      <c r="I211" s="11">
        <v>85000</v>
      </c>
      <c r="J211" s="11">
        <v>85000</v>
      </c>
      <c r="K211" s="11"/>
      <c r="L211" s="5" t="s">
        <v>1106</v>
      </c>
      <c r="M211" s="49" t="s">
        <v>1107</v>
      </c>
      <c r="N211" s="50" t="s">
        <v>536</v>
      </c>
      <c r="O211" s="50"/>
      <c r="P211" s="13" t="s">
        <v>1172</v>
      </c>
    </row>
    <row r="212" spans="1:16" ht="409.6">
      <c r="A212" s="14" t="s">
        <v>581</v>
      </c>
      <c r="B212" s="22" t="s">
        <v>1109</v>
      </c>
      <c r="C212" s="22" t="s">
        <v>363</v>
      </c>
      <c r="D212" s="13" t="s">
        <v>474</v>
      </c>
      <c r="E212" s="3" t="s">
        <v>12</v>
      </c>
      <c r="F212" s="50" t="s">
        <v>1105</v>
      </c>
      <c r="G212" s="47" t="s">
        <v>475</v>
      </c>
      <c r="H212" s="48" t="s">
        <v>476</v>
      </c>
      <c r="I212" s="11">
        <v>132000</v>
      </c>
      <c r="J212" s="11">
        <v>132000</v>
      </c>
      <c r="K212" s="11"/>
      <c r="L212" s="5" t="s">
        <v>1106</v>
      </c>
      <c r="M212" s="49" t="s">
        <v>1107</v>
      </c>
      <c r="N212" s="50" t="s">
        <v>138</v>
      </c>
      <c r="O212" s="50"/>
      <c r="P212" s="18" t="s">
        <v>1332</v>
      </c>
    </row>
    <row r="213" spans="1:16" ht="409.6">
      <c r="A213" s="14" t="s">
        <v>582</v>
      </c>
      <c r="B213" s="22" t="s">
        <v>1109</v>
      </c>
      <c r="C213" s="22" t="s">
        <v>78</v>
      </c>
      <c r="D213" s="13" t="s">
        <v>484</v>
      </c>
      <c r="E213" s="3" t="s">
        <v>12</v>
      </c>
      <c r="F213" s="50" t="s">
        <v>1105</v>
      </c>
      <c r="G213" s="47" t="s">
        <v>485</v>
      </c>
      <c r="H213" s="9" t="s">
        <v>486</v>
      </c>
      <c r="I213" s="11">
        <v>7800</v>
      </c>
      <c r="J213" s="11">
        <v>7800</v>
      </c>
      <c r="K213" s="11"/>
      <c r="L213" s="5" t="s">
        <v>1106</v>
      </c>
      <c r="M213" s="49" t="s">
        <v>1107</v>
      </c>
      <c r="N213" s="50" t="s">
        <v>138</v>
      </c>
      <c r="O213" s="50"/>
      <c r="P213" s="18" t="s">
        <v>1333</v>
      </c>
    </row>
    <row r="214" spans="1:16" ht="390">
      <c r="A214" s="14" t="s">
        <v>583</v>
      </c>
      <c r="B214" s="22" t="s">
        <v>1109</v>
      </c>
      <c r="C214" s="22" t="s">
        <v>29</v>
      </c>
      <c r="D214" s="13" t="s">
        <v>498</v>
      </c>
      <c r="E214" s="3" t="s">
        <v>12</v>
      </c>
      <c r="F214" s="50" t="s">
        <v>1105</v>
      </c>
      <c r="G214" s="47" t="s">
        <v>499</v>
      </c>
      <c r="H214" s="9" t="s">
        <v>500</v>
      </c>
      <c r="I214" s="11">
        <v>60</v>
      </c>
      <c r="J214" s="11">
        <v>60</v>
      </c>
      <c r="K214" s="11"/>
      <c r="L214" s="5" t="s">
        <v>1106</v>
      </c>
      <c r="M214" s="50" t="s">
        <v>1107</v>
      </c>
      <c r="N214" s="50" t="s">
        <v>138</v>
      </c>
      <c r="O214" s="50"/>
      <c r="P214" s="4" t="s">
        <v>1334</v>
      </c>
    </row>
    <row r="215" spans="1:16" ht="409.6">
      <c r="A215" s="14" t="s">
        <v>584</v>
      </c>
      <c r="B215" s="22" t="s">
        <v>1109</v>
      </c>
      <c r="C215" s="22" t="s">
        <v>78</v>
      </c>
      <c r="D215" s="13" t="s">
        <v>585</v>
      </c>
      <c r="E215" s="3" t="s">
        <v>12</v>
      </c>
      <c r="F215" s="50" t="s">
        <v>1105</v>
      </c>
      <c r="G215" s="47" t="s">
        <v>479</v>
      </c>
      <c r="H215" s="10" t="s">
        <v>355</v>
      </c>
      <c r="I215" s="11">
        <v>183540.06390000001</v>
      </c>
      <c r="J215" s="11">
        <v>183540.06390000001</v>
      </c>
      <c r="K215" s="11"/>
      <c r="L215" s="5" t="s">
        <v>1245</v>
      </c>
      <c r="M215" s="49" t="s">
        <v>1107</v>
      </c>
      <c r="N215" s="50" t="s">
        <v>138</v>
      </c>
      <c r="O215" s="50"/>
      <c r="P215" s="18" t="s">
        <v>1335</v>
      </c>
    </row>
    <row r="216" spans="1:16" ht="409.6">
      <c r="A216" s="14" t="s">
        <v>586</v>
      </c>
      <c r="B216" s="22" t="s">
        <v>1109</v>
      </c>
      <c r="C216" s="22" t="s">
        <v>29</v>
      </c>
      <c r="D216" s="13" t="s">
        <v>587</v>
      </c>
      <c r="E216" s="3" t="s">
        <v>12</v>
      </c>
      <c r="F216" s="50" t="s">
        <v>1116</v>
      </c>
      <c r="G216" s="47" t="s">
        <v>495</v>
      </c>
      <c r="H216" s="9" t="s">
        <v>496</v>
      </c>
      <c r="I216" s="11">
        <v>330153.516</v>
      </c>
      <c r="J216" s="11">
        <v>330153.516</v>
      </c>
      <c r="K216" s="11"/>
      <c r="L216" s="5" t="s">
        <v>1106</v>
      </c>
      <c r="M216" s="49" t="s">
        <v>1107</v>
      </c>
      <c r="N216" s="50" t="s">
        <v>236</v>
      </c>
      <c r="O216" s="50"/>
      <c r="P216" s="18" t="s">
        <v>1336</v>
      </c>
    </row>
    <row r="217" spans="1:16" ht="409.6">
      <c r="A217" s="14" t="s">
        <v>588</v>
      </c>
      <c r="B217" s="22" t="s">
        <v>1109</v>
      </c>
      <c r="C217" s="22" t="s">
        <v>159</v>
      </c>
      <c r="D217" s="13" t="s">
        <v>589</v>
      </c>
      <c r="E217" s="3" t="s">
        <v>12</v>
      </c>
      <c r="F217" s="50" t="s">
        <v>1105</v>
      </c>
      <c r="G217" s="47" t="s">
        <v>479</v>
      </c>
      <c r="H217" s="10" t="s">
        <v>355</v>
      </c>
      <c r="I217" s="11">
        <v>240429</v>
      </c>
      <c r="J217" s="11">
        <v>240429</v>
      </c>
      <c r="K217" s="11"/>
      <c r="L217" s="5" t="s">
        <v>1245</v>
      </c>
      <c r="M217" s="49" t="s">
        <v>1107</v>
      </c>
      <c r="N217" s="50" t="s">
        <v>138</v>
      </c>
      <c r="O217" s="50"/>
      <c r="P217" s="4" t="s">
        <v>1337</v>
      </c>
    </row>
    <row r="218" spans="1:16" ht="409.6">
      <c r="A218" s="14" t="s">
        <v>590</v>
      </c>
      <c r="B218" s="22" t="s">
        <v>1109</v>
      </c>
      <c r="C218" s="22" t="s">
        <v>68</v>
      </c>
      <c r="D218" s="13" t="s">
        <v>484</v>
      </c>
      <c r="E218" s="3" t="s">
        <v>12</v>
      </c>
      <c r="F218" s="50" t="s">
        <v>1105</v>
      </c>
      <c r="G218" s="47" t="s">
        <v>485</v>
      </c>
      <c r="H218" s="9" t="s">
        <v>486</v>
      </c>
      <c r="I218" s="11">
        <v>5000</v>
      </c>
      <c r="J218" s="11">
        <v>5000</v>
      </c>
      <c r="K218" s="11"/>
      <c r="L218" s="5" t="s">
        <v>1106</v>
      </c>
      <c r="M218" s="49" t="s">
        <v>1107</v>
      </c>
      <c r="N218" s="50" t="s">
        <v>138</v>
      </c>
      <c r="O218" s="50"/>
      <c r="P218" s="18" t="s">
        <v>1338</v>
      </c>
    </row>
    <row r="219" spans="1:16" ht="409.6">
      <c r="A219" s="14" t="s">
        <v>591</v>
      </c>
      <c r="B219" s="22" t="s">
        <v>1127</v>
      </c>
      <c r="C219" s="22" t="s">
        <v>159</v>
      </c>
      <c r="D219" s="13" t="s">
        <v>592</v>
      </c>
      <c r="E219" s="3" t="s">
        <v>12</v>
      </c>
      <c r="F219" s="50" t="s">
        <v>1105</v>
      </c>
      <c r="G219" s="47" t="s">
        <v>540</v>
      </c>
      <c r="H219" s="10" t="s">
        <v>36</v>
      </c>
      <c r="I219" s="11">
        <v>0</v>
      </c>
      <c r="J219" s="11">
        <v>0</v>
      </c>
      <c r="K219" s="11"/>
      <c r="L219" s="5" t="s">
        <v>1106</v>
      </c>
      <c r="M219" s="49" t="s">
        <v>1107</v>
      </c>
      <c r="N219" s="50" t="s">
        <v>138</v>
      </c>
      <c r="O219" s="50"/>
      <c r="P219" s="18" t="s">
        <v>1339</v>
      </c>
    </row>
    <row r="220" spans="1:16" ht="409.6">
      <c r="A220" s="14" t="s">
        <v>593</v>
      </c>
      <c r="B220" s="22" t="s">
        <v>1109</v>
      </c>
      <c r="C220" s="12" t="s">
        <v>222</v>
      </c>
      <c r="D220" s="64" t="s">
        <v>594</v>
      </c>
      <c r="E220" s="3" t="s">
        <v>12</v>
      </c>
      <c r="F220" s="50" t="s">
        <v>1105</v>
      </c>
      <c r="G220" s="47" t="s">
        <v>479</v>
      </c>
      <c r="H220" s="10" t="s">
        <v>355</v>
      </c>
      <c r="I220" s="11">
        <v>170471.03040000002</v>
      </c>
      <c r="J220" s="11">
        <v>170471.03040000002</v>
      </c>
      <c r="K220" s="11"/>
      <c r="L220" s="5" t="s">
        <v>1245</v>
      </c>
      <c r="M220" s="50" t="s">
        <v>1107</v>
      </c>
      <c r="N220" s="50" t="s">
        <v>138</v>
      </c>
      <c r="O220" s="50"/>
      <c r="P220" s="29" t="s">
        <v>1340</v>
      </c>
    </row>
    <row r="221" spans="1:16" ht="409.6">
      <c r="A221" s="6" t="s">
        <v>595</v>
      </c>
      <c r="B221" s="7" t="s">
        <v>1104</v>
      </c>
      <c r="C221" s="2" t="s">
        <v>10</v>
      </c>
      <c r="D221" s="4" t="s">
        <v>596</v>
      </c>
      <c r="E221" s="8" t="s">
        <v>12</v>
      </c>
      <c r="F221" s="4" t="s">
        <v>1105</v>
      </c>
      <c r="G221" s="10" t="s">
        <v>597</v>
      </c>
      <c r="H221" s="10" t="s">
        <v>116</v>
      </c>
      <c r="I221" s="11">
        <v>40000</v>
      </c>
      <c r="J221" s="11">
        <v>40000</v>
      </c>
      <c r="K221" s="11"/>
      <c r="L221" s="5" t="s">
        <v>1106</v>
      </c>
      <c r="M221" s="38" t="s">
        <v>1341</v>
      </c>
      <c r="N221" s="4">
        <v>12</v>
      </c>
      <c r="O221" s="2"/>
      <c r="P221" s="4" t="s">
        <v>1342</v>
      </c>
    </row>
    <row r="222" spans="1:16" ht="409.6">
      <c r="A222" s="14" t="s">
        <v>598</v>
      </c>
      <c r="B222" s="22" t="s">
        <v>1109</v>
      </c>
      <c r="C222" s="22" t="s">
        <v>159</v>
      </c>
      <c r="D222" s="13" t="s">
        <v>599</v>
      </c>
      <c r="E222" s="3">
        <v>1</v>
      </c>
      <c r="F222" s="50" t="s">
        <v>1116</v>
      </c>
      <c r="G222" s="47" t="s">
        <v>495</v>
      </c>
      <c r="H222" s="9" t="s">
        <v>496</v>
      </c>
      <c r="I222" s="11">
        <v>285573.84240000002</v>
      </c>
      <c r="J222" s="11">
        <v>285573.84240000002</v>
      </c>
      <c r="K222" s="11"/>
      <c r="L222" s="5" t="s">
        <v>1106</v>
      </c>
      <c r="M222" s="49" t="s">
        <v>1107</v>
      </c>
      <c r="N222" s="50" t="s">
        <v>138</v>
      </c>
      <c r="O222" s="50"/>
      <c r="P222" s="5" t="s">
        <v>1343</v>
      </c>
    </row>
    <row r="223" spans="1:16" ht="390">
      <c r="A223" s="14" t="s">
        <v>600</v>
      </c>
      <c r="B223" s="22" t="s">
        <v>1109</v>
      </c>
      <c r="C223" s="22" t="s">
        <v>222</v>
      </c>
      <c r="D223" s="13" t="s">
        <v>498</v>
      </c>
      <c r="E223" s="3" t="s">
        <v>12</v>
      </c>
      <c r="F223" s="50" t="s">
        <v>1105</v>
      </c>
      <c r="G223" s="47" t="s">
        <v>499</v>
      </c>
      <c r="H223" s="9" t="s">
        <v>500</v>
      </c>
      <c r="I223" s="11">
        <v>22</v>
      </c>
      <c r="J223" s="11">
        <v>22</v>
      </c>
      <c r="K223" s="11"/>
      <c r="L223" s="5" t="s">
        <v>1106</v>
      </c>
      <c r="M223" s="49" t="s">
        <v>1107</v>
      </c>
      <c r="N223" s="50" t="s">
        <v>138</v>
      </c>
      <c r="O223" s="50"/>
      <c r="P223" s="4" t="s">
        <v>1344</v>
      </c>
    </row>
    <row r="224" spans="1:16" ht="409.6">
      <c r="A224" s="14" t="s">
        <v>601</v>
      </c>
      <c r="B224" s="22" t="s">
        <v>1109</v>
      </c>
      <c r="C224" s="12" t="s">
        <v>159</v>
      </c>
      <c r="D224" s="64" t="s">
        <v>602</v>
      </c>
      <c r="E224" s="3" t="s">
        <v>12</v>
      </c>
      <c r="F224" s="50" t="s">
        <v>1105</v>
      </c>
      <c r="G224" s="47" t="s">
        <v>489</v>
      </c>
      <c r="H224" s="9" t="s">
        <v>490</v>
      </c>
      <c r="I224" s="11">
        <v>8971.83</v>
      </c>
      <c r="J224" s="11">
        <v>8971.83</v>
      </c>
      <c r="K224" s="11"/>
      <c r="L224" s="5" t="s">
        <v>1106</v>
      </c>
      <c r="M224" s="49" t="s">
        <v>1107</v>
      </c>
      <c r="N224" s="50" t="s">
        <v>138</v>
      </c>
      <c r="O224" s="50"/>
      <c r="P224" s="18" t="s">
        <v>1345</v>
      </c>
    </row>
    <row r="225" spans="1:16" ht="409.6">
      <c r="A225" s="14" t="s">
        <v>603</v>
      </c>
      <c r="B225" s="22" t="s">
        <v>1109</v>
      </c>
      <c r="C225" s="12" t="s">
        <v>452</v>
      </c>
      <c r="D225" s="64" t="s">
        <v>604</v>
      </c>
      <c r="E225" s="65" t="s">
        <v>12</v>
      </c>
      <c r="F225" s="49" t="s">
        <v>1105</v>
      </c>
      <c r="G225" s="66" t="s">
        <v>479</v>
      </c>
      <c r="H225" s="10" t="s">
        <v>355</v>
      </c>
      <c r="I225" s="11">
        <v>311708.64216000005</v>
      </c>
      <c r="J225" s="11">
        <v>311708.64216000005</v>
      </c>
      <c r="K225" s="11"/>
      <c r="L225" s="5" t="s">
        <v>1245</v>
      </c>
      <c r="M225" s="49" t="s">
        <v>1107</v>
      </c>
      <c r="N225" s="49" t="s">
        <v>138</v>
      </c>
      <c r="O225" s="67"/>
      <c r="P225" s="18" t="s">
        <v>1346</v>
      </c>
    </row>
    <row r="226" spans="1:16" ht="409.6">
      <c r="A226" s="14" t="s">
        <v>605</v>
      </c>
      <c r="B226" s="22" t="s">
        <v>1109</v>
      </c>
      <c r="C226" s="12" t="s">
        <v>159</v>
      </c>
      <c r="D226" s="64" t="s">
        <v>606</v>
      </c>
      <c r="E226" s="65" t="s">
        <v>12</v>
      </c>
      <c r="F226" s="49" t="s">
        <v>1105</v>
      </c>
      <c r="G226" s="66" t="s">
        <v>512</v>
      </c>
      <c r="H226" s="9" t="s">
        <v>412</v>
      </c>
      <c r="I226" s="11">
        <v>6894.48</v>
      </c>
      <c r="J226" s="11">
        <v>6894.48</v>
      </c>
      <c r="K226" s="11"/>
      <c r="L226" s="5" t="s">
        <v>1106</v>
      </c>
      <c r="M226" s="49" t="s">
        <v>1107</v>
      </c>
      <c r="N226" s="49" t="s">
        <v>138</v>
      </c>
      <c r="O226" s="49"/>
      <c r="P226" s="4" t="s">
        <v>1347</v>
      </c>
    </row>
    <row r="227" spans="1:16" ht="390">
      <c r="A227" s="14" t="s">
        <v>607</v>
      </c>
      <c r="B227" s="22" t="s">
        <v>1109</v>
      </c>
      <c r="C227" s="12" t="s">
        <v>200</v>
      </c>
      <c r="D227" s="64" t="s">
        <v>498</v>
      </c>
      <c r="E227" s="65" t="s">
        <v>12</v>
      </c>
      <c r="F227" s="49" t="s">
        <v>1105</v>
      </c>
      <c r="G227" s="66" t="s">
        <v>499</v>
      </c>
      <c r="H227" s="9" t="s">
        <v>500</v>
      </c>
      <c r="I227" s="11">
        <v>72</v>
      </c>
      <c r="J227" s="11">
        <v>72</v>
      </c>
      <c r="K227" s="11"/>
      <c r="L227" s="5" t="s">
        <v>1106</v>
      </c>
      <c r="M227" s="49" t="s">
        <v>1107</v>
      </c>
      <c r="N227" s="49" t="s">
        <v>138</v>
      </c>
      <c r="O227" s="49"/>
      <c r="P227" s="29" t="s">
        <v>1348</v>
      </c>
    </row>
    <row r="228" spans="1:16" ht="409.6">
      <c r="A228" s="14" t="s">
        <v>608</v>
      </c>
      <c r="B228" s="22" t="s">
        <v>1109</v>
      </c>
      <c r="C228" s="12" t="s">
        <v>68</v>
      </c>
      <c r="D228" s="64" t="s">
        <v>609</v>
      </c>
      <c r="E228" s="65">
        <v>1</v>
      </c>
      <c r="F228" s="49" t="s">
        <v>1116</v>
      </c>
      <c r="G228" s="66" t="s">
        <v>512</v>
      </c>
      <c r="H228" s="9" t="s">
        <v>412</v>
      </c>
      <c r="I228" s="11">
        <v>5027.4000000000005</v>
      </c>
      <c r="J228" s="11">
        <v>5027.4000000000005</v>
      </c>
      <c r="K228" s="11"/>
      <c r="L228" s="5" t="s">
        <v>1106</v>
      </c>
      <c r="M228" s="49" t="s">
        <v>1107</v>
      </c>
      <c r="N228" s="49" t="s">
        <v>610</v>
      </c>
      <c r="O228" s="49"/>
      <c r="P228" s="18" t="s">
        <v>1349</v>
      </c>
    </row>
    <row r="229" spans="1:16" ht="409.6">
      <c r="A229" s="14" t="s">
        <v>611</v>
      </c>
      <c r="B229" s="22" t="s">
        <v>1109</v>
      </c>
      <c r="C229" s="22" t="s">
        <v>159</v>
      </c>
      <c r="D229" s="13" t="s">
        <v>484</v>
      </c>
      <c r="E229" s="3" t="s">
        <v>12</v>
      </c>
      <c r="F229" s="50" t="s">
        <v>1105</v>
      </c>
      <c r="G229" s="47" t="s">
        <v>485</v>
      </c>
      <c r="H229" s="9" t="s">
        <v>486</v>
      </c>
      <c r="I229" s="11">
        <v>5200</v>
      </c>
      <c r="J229" s="11">
        <v>5200</v>
      </c>
      <c r="K229" s="11"/>
      <c r="L229" s="5" t="s">
        <v>1106</v>
      </c>
      <c r="M229" s="49" t="s">
        <v>1107</v>
      </c>
      <c r="N229" s="50" t="s">
        <v>138</v>
      </c>
      <c r="O229" s="50"/>
      <c r="P229" s="13" t="s">
        <v>1350</v>
      </c>
    </row>
    <row r="230" spans="1:16" ht="409.6">
      <c r="A230" s="14" t="s">
        <v>612</v>
      </c>
      <c r="B230" s="22" t="s">
        <v>1109</v>
      </c>
      <c r="C230" s="12" t="s">
        <v>507</v>
      </c>
      <c r="D230" s="64" t="s">
        <v>484</v>
      </c>
      <c r="E230" s="3" t="s">
        <v>12</v>
      </c>
      <c r="F230" s="50" t="s">
        <v>1105</v>
      </c>
      <c r="G230" s="47" t="s">
        <v>485</v>
      </c>
      <c r="H230" s="9" t="s">
        <v>486</v>
      </c>
      <c r="I230" s="11">
        <v>4700</v>
      </c>
      <c r="J230" s="11">
        <v>4700</v>
      </c>
      <c r="K230" s="11"/>
      <c r="L230" s="5" t="s">
        <v>1106</v>
      </c>
      <c r="M230" s="50" t="s">
        <v>1107</v>
      </c>
      <c r="N230" s="50" t="s">
        <v>138</v>
      </c>
      <c r="O230" s="50"/>
      <c r="P230" s="13" t="s">
        <v>1351</v>
      </c>
    </row>
    <row r="231" spans="1:16" ht="274.5">
      <c r="A231" s="6" t="s">
        <v>613</v>
      </c>
      <c r="B231" s="2" t="s">
        <v>1104</v>
      </c>
      <c r="C231" s="68" t="s">
        <v>538</v>
      </c>
      <c r="D231" s="38" t="s">
        <v>614</v>
      </c>
      <c r="E231" s="8" t="s">
        <v>12</v>
      </c>
      <c r="F231" s="4" t="s">
        <v>1105</v>
      </c>
      <c r="G231" s="9" t="s">
        <v>80</v>
      </c>
      <c r="H231" s="9" t="s">
        <v>40</v>
      </c>
      <c r="I231" s="11">
        <v>1000</v>
      </c>
      <c r="J231" s="11">
        <v>1000</v>
      </c>
      <c r="K231" s="11"/>
      <c r="L231" s="5" t="s">
        <v>1106</v>
      </c>
      <c r="M231" s="22" t="s">
        <v>1107</v>
      </c>
      <c r="N231" s="4">
        <v>0</v>
      </c>
      <c r="O231" s="2"/>
      <c r="P231" s="18" t="s">
        <v>1352</v>
      </c>
    </row>
    <row r="232" spans="1:16" ht="409.6">
      <c r="A232" s="14" t="s">
        <v>615</v>
      </c>
      <c r="B232" s="22" t="s">
        <v>1109</v>
      </c>
      <c r="C232" s="12" t="s">
        <v>147</v>
      </c>
      <c r="D232" s="64" t="s">
        <v>616</v>
      </c>
      <c r="E232" s="3" t="s">
        <v>617</v>
      </c>
      <c r="F232" s="50" t="s">
        <v>1116</v>
      </c>
      <c r="G232" s="47" t="s">
        <v>618</v>
      </c>
      <c r="H232" s="9" t="s">
        <v>619</v>
      </c>
      <c r="I232" s="11">
        <v>4299.75</v>
      </c>
      <c r="J232" s="11">
        <v>4299.75</v>
      </c>
      <c r="K232" s="11"/>
      <c r="L232" s="5" t="s">
        <v>1117</v>
      </c>
      <c r="M232" s="50" t="s">
        <v>1107</v>
      </c>
      <c r="N232" s="50" t="s">
        <v>620</v>
      </c>
      <c r="O232" s="50"/>
      <c r="P232" s="18" t="s">
        <v>1353</v>
      </c>
    </row>
    <row r="233" spans="1:16" ht="409.6">
      <c r="A233" s="14" t="s">
        <v>621</v>
      </c>
      <c r="B233" s="22" t="s">
        <v>1109</v>
      </c>
      <c r="C233" s="12" t="s">
        <v>473</v>
      </c>
      <c r="D233" s="64" t="s">
        <v>484</v>
      </c>
      <c r="E233" s="3" t="s">
        <v>12</v>
      </c>
      <c r="F233" s="50" t="s">
        <v>1105</v>
      </c>
      <c r="G233" s="47" t="s">
        <v>485</v>
      </c>
      <c r="H233" s="9" t="s">
        <v>486</v>
      </c>
      <c r="I233" s="11">
        <v>23000</v>
      </c>
      <c r="J233" s="11">
        <v>23000</v>
      </c>
      <c r="K233" s="11"/>
      <c r="L233" s="5" t="s">
        <v>1106</v>
      </c>
      <c r="M233" s="50" t="s">
        <v>1107</v>
      </c>
      <c r="N233" s="50" t="s">
        <v>138</v>
      </c>
      <c r="O233" s="50"/>
      <c r="P233" s="13" t="s">
        <v>1354</v>
      </c>
    </row>
    <row r="234" spans="1:16" ht="409.6">
      <c r="A234" s="14" t="s">
        <v>622</v>
      </c>
      <c r="B234" s="22" t="s">
        <v>1109</v>
      </c>
      <c r="C234" s="12" t="s">
        <v>58</v>
      </c>
      <c r="D234" s="64" t="s">
        <v>484</v>
      </c>
      <c r="E234" s="3" t="s">
        <v>12</v>
      </c>
      <c r="F234" s="50" t="s">
        <v>1105</v>
      </c>
      <c r="G234" s="47" t="s">
        <v>485</v>
      </c>
      <c r="H234" s="9" t="s">
        <v>486</v>
      </c>
      <c r="I234" s="11">
        <v>5600</v>
      </c>
      <c r="J234" s="11">
        <v>5600</v>
      </c>
      <c r="K234" s="11"/>
      <c r="L234" s="5" t="s">
        <v>1106</v>
      </c>
      <c r="M234" s="50" t="s">
        <v>1107</v>
      </c>
      <c r="N234" s="50">
        <v>12</v>
      </c>
      <c r="O234" s="50"/>
      <c r="P234" s="18" t="s">
        <v>1355</v>
      </c>
    </row>
    <row r="235" spans="1:16" ht="409.6">
      <c r="A235" s="14" t="s">
        <v>623</v>
      </c>
      <c r="B235" s="22" t="s">
        <v>1109</v>
      </c>
      <c r="C235" s="12" t="s">
        <v>507</v>
      </c>
      <c r="D235" s="64" t="s">
        <v>474</v>
      </c>
      <c r="E235" s="3" t="s">
        <v>12</v>
      </c>
      <c r="F235" s="50" t="s">
        <v>1105</v>
      </c>
      <c r="G235" s="47" t="s">
        <v>475</v>
      </c>
      <c r="H235" s="48" t="s">
        <v>476</v>
      </c>
      <c r="I235" s="11">
        <v>43000</v>
      </c>
      <c r="J235" s="11">
        <v>43000</v>
      </c>
      <c r="K235" s="11"/>
      <c r="L235" s="5" t="s">
        <v>1106</v>
      </c>
      <c r="M235" s="50" t="s">
        <v>1107</v>
      </c>
      <c r="N235" s="50" t="s">
        <v>138</v>
      </c>
      <c r="O235" s="50"/>
      <c r="P235" s="18" t="s">
        <v>1158</v>
      </c>
    </row>
    <row r="236" spans="1:16" ht="409.6">
      <c r="A236" s="14" t="s">
        <v>624</v>
      </c>
      <c r="B236" s="22" t="s">
        <v>1109</v>
      </c>
      <c r="C236" s="12" t="s">
        <v>159</v>
      </c>
      <c r="D236" s="64" t="s">
        <v>474</v>
      </c>
      <c r="E236" s="3" t="s">
        <v>12</v>
      </c>
      <c r="F236" s="50" t="s">
        <v>1105</v>
      </c>
      <c r="G236" s="47" t="s">
        <v>475</v>
      </c>
      <c r="H236" s="48" t="s">
        <v>476</v>
      </c>
      <c r="I236" s="11">
        <v>79000</v>
      </c>
      <c r="J236" s="11">
        <v>79000</v>
      </c>
      <c r="K236" s="11"/>
      <c r="L236" s="5" t="s">
        <v>1106</v>
      </c>
      <c r="M236" s="50" t="s">
        <v>1107</v>
      </c>
      <c r="N236" s="50" t="s">
        <v>138</v>
      </c>
      <c r="O236" s="50"/>
      <c r="P236" s="43" t="s">
        <v>1356</v>
      </c>
    </row>
    <row r="237" spans="1:16" ht="409.6">
      <c r="A237" s="14" t="s">
        <v>625</v>
      </c>
      <c r="B237" s="22" t="s">
        <v>1109</v>
      </c>
      <c r="C237" s="12" t="s">
        <v>473</v>
      </c>
      <c r="D237" s="64" t="s">
        <v>626</v>
      </c>
      <c r="E237" s="3" t="s">
        <v>12</v>
      </c>
      <c r="F237" s="50" t="s">
        <v>1105</v>
      </c>
      <c r="G237" s="47" t="s">
        <v>540</v>
      </c>
      <c r="H237" s="10" t="s">
        <v>36</v>
      </c>
      <c r="I237" s="11">
        <v>94153.5</v>
      </c>
      <c r="J237" s="11">
        <v>94153.5</v>
      </c>
      <c r="K237" s="11"/>
      <c r="L237" s="5" t="s">
        <v>1106</v>
      </c>
      <c r="M237" s="50" t="s">
        <v>1107</v>
      </c>
      <c r="N237" s="50" t="s">
        <v>138</v>
      </c>
      <c r="O237" s="50"/>
      <c r="P237" s="4" t="s">
        <v>1357</v>
      </c>
    </row>
    <row r="238" spans="1:16" ht="390">
      <c r="A238" s="14" t="s">
        <v>627</v>
      </c>
      <c r="B238" s="22" t="s">
        <v>1109</v>
      </c>
      <c r="C238" s="12" t="s">
        <v>159</v>
      </c>
      <c r="D238" s="64" t="s">
        <v>498</v>
      </c>
      <c r="E238" s="3" t="s">
        <v>12</v>
      </c>
      <c r="F238" s="50" t="s">
        <v>1105</v>
      </c>
      <c r="G238" s="47" t="s">
        <v>499</v>
      </c>
      <c r="H238" s="9" t="s">
        <v>500</v>
      </c>
      <c r="I238" s="11">
        <v>150</v>
      </c>
      <c r="J238" s="11">
        <v>150</v>
      </c>
      <c r="K238" s="11"/>
      <c r="L238" s="5" t="s">
        <v>1106</v>
      </c>
      <c r="M238" s="50" t="s">
        <v>1107</v>
      </c>
      <c r="N238" s="50" t="s">
        <v>138</v>
      </c>
      <c r="O238" s="50"/>
      <c r="P238" s="18" t="s">
        <v>1160</v>
      </c>
    </row>
    <row r="239" spans="1:16" ht="409.6">
      <c r="A239" s="14" t="s">
        <v>628</v>
      </c>
      <c r="B239" s="22" t="s">
        <v>1109</v>
      </c>
      <c r="C239" s="12" t="s">
        <v>452</v>
      </c>
      <c r="D239" s="64" t="s">
        <v>629</v>
      </c>
      <c r="E239" s="3" t="s">
        <v>12</v>
      </c>
      <c r="F239" s="50" t="s">
        <v>1105</v>
      </c>
      <c r="G239" s="47" t="s">
        <v>630</v>
      </c>
      <c r="H239" s="9" t="s">
        <v>496</v>
      </c>
      <c r="I239" s="11">
        <v>66057.12539999999</v>
      </c>
      <c r="J239" s="11">
        <v>66057.12539999999</v>
      </c>
      <c r="K239" s="11"/>
      <c r="L239" s="5" t="s">
        <v>1111</v>
      </c>
      <c r="M239" s="50" t="s">
        <v>1107</v>
      </c>
      <c r="N239" s="50" t="s">
        <v>631</v>
      </c>
      <c r="O239" s="50"/>
      <c r="P239" s="4" t="s">
        <v>1358</v>
      </c>
    </row>
    <row r="240" spans="1:16" ht="390">
      <c r="A240" s="14" t="s">
        <v>632</v>
      </c>
      <c r="B240" s="22" t="s">
        <v>1109</v>
      </c>
      <c r="C240" s="12" t="s">
        <v>538</v>
      </c>
      <c r="D240" s="64" t="s">
        <v>514</v>
      </c>
      <c r="E240" s="3">
        <v>1</v>
      </c>
      <c r="F240" s="50" t="s">
        <v>1105</v>
      </c>
      <c r="G240" s="47" t="s">
        <v>499</v>
      </c>
      <c r="H240" s="9" t="s">
        <v>515</v>
      </c>
      <c r="I240" s="11">
        <v>700</v>
      </c>
      <c r="J240" s="11">
        <v>700</v>
      </c>
      <c r="K240" s="11"/>
      <c r="L240" s="5" t="s">
        <v>1106</v>
      </c>
      <c r="M240" s="50" t="s">
        <v>1107</v>
      </c>
      <c r="N240" s="50" t="s">
        <v>138</v>
      </c>
      <c r="O240" s="50"/>
      <c r="P240" s="43" t="s">
        <v>1359</v>
      </c>
    </row>
    <row r="241" spans="1:16" ht="409.6">
      <c r="A241" s="14" t="s">
        <v>633</v>
      </c>
      <c r="B241" s="22" t="s">
        <v>1109</v>
      </c>
      <c r="C241" s="12" t="s">
        <v>200</v>
      </c>
      <c r="D241" s="64" t="s">
        <v>634</v>
      </c>
      <c r="E241" s="3" t="s">
        <v>12</v>
      </c>
      <c r="F241" s="50" t="s">
        <v>1105</v>
      </c>
      <c r="G241" s="47" t="s">
        <v>512</v>
      </c>
      <c r="H241" s="9" t="s">
        <v>412</v>
      </c>
      <c r="I241" s="11">
        <v>1534.6800000000003</v>
      </c>
      <c r="J241" s="11">
        <v>1534.6800000000003</v>
      </c>
      <c r="K241" s="11"/>
      <c r="L241" s="5" t="s">
        <v>1106</v>
      </c>
      <c r="M241" s="50" t="s">
        <v>1107</v>
      </c>
      <c r="N241" s="50" t="s">
        <v>138</v>
      </c>
      <c r="O241" s="50"/>
      <c r="P241" s="18" t="s">
        <v>1360</v>
      </c>
    </row>
    <row r="242" spans="1:16" ht="303.75">
      <c r="A242" s="6" t="s">
        <v>635</v>
      </c>
      <c r="B242" s="7" t="s">
        <v>1104</v>
      </c>
      <c r="C242" s="68" t="s">
        <v>538</v>
      </c>
      <c r="D242" s="38" t="s">
        <v>636</v>
      </c>
      <c r="E242" s="8" t="s">
        <v>12</v>
      </c>
      <c r="F242" s="4" t="s">
        <v>1105</v>
      </c>
      <c r="G242" s="9" t="s">
        <v>180</v>
      </c>
      <c r="H242" s="9" t="s">
        <v>40</v>
      </c>
      <c r="I242" s="11">
        <v>2000</v>
      </c>
      <c r="J242" s="11">
        <v>2000</v>
      </c>
      <c r="K242" s="11"/>
      <c r="L242" s="5" t="s">
        <v>1106</v>
      </c>
      <c r="M242" s="22" t="s">
        <v>1107</v>
      </c>
      <c r="N242" s="4">
        <v>0</v>
      </c>
      <c r="O242" s="2"/>
      <c r="P242" s="13" t="s">
        <v>1361</v>
      </c>
    </row>
    <row r="243" spans="1:16" ht="390">
      <c r="A243" s="14" t="s">
        <v>637</v>
      </c>
      <c r="B243" s="22" t="s">
        <v>1109</v>
      </c>
      <c r="C243" s="12" t="s">
        <v>147</v>
      </c>
      <c r="D243" s="64" t="s">
        <v>498</v>
      </c>
      <c r="E243" s="3" t="s">
        <v>23</v>
      </c>
      <c r="F243" s="50" t="s">
        <v>1105</v>
      </c>
      <c r="G243" s="47" t="s">
        <v>499</v>
      </c>
      <c r="H243" s="9" t="s">
        <v>500</v>
      </c>
      <c r="I243" s="11">
        <v>200</v>
      </c>
      <c r="J243" s="11">
        <v>200</v>
      </c>
      <c r="K243" s="11"/>
      <c r="L243" s="5" t="s">
        <v>1106</v>
      </c>
      <c r="M243" s="50" t="s">
        <v>1107</v>
      </c>
      <c r="N243" s="50" t="s">
        <v>138</v>
      </c>
      <c r="O243" s="50"/>
      <c r="P243" s="13" t="s">
        <v>1362</v>
      </c>
    </row>
    <row r="244" spans="1:16" ht="390">
      <c r="A244" s="14" t="s">
        <v>638</v>
      </c>
      <c r="B244" s="22" t="s">
        <v>1109</v>
      </c>
      <c r="C244" s="12" t="s">
        <v>538</v>
      </c>
      <c r="D244" s="64" t="s">
        <v>498</v>
      </c>
      <c r="E244" s="3">
        <v>1</v>
      </c>
      <c r="F244" s="50" t="s">
        <v>1105</v>
      </c>
      <c r="G244" s="47" t="s">
        <v>499</v>
      </c>
      <c r="H244" s="9" t="s">
        <v>500</v>
      </c>
      <c r="I244" s="11">
        <v>200</v>
      </c>
      <c r="J244" s="11">
        <v>200</v>
      </c>
      <c r="K244" s="11"/>
      <c r="L244" s="5" t="s">
        <v>1106</v>
      </c>
      <c r="M244" s="50" t="s">
        <v>1107</v>
      </c>
      <c r="N244" s="50" t="s">
        <v>138</v>
      </c>
      <c r="O244" s="50"/>
      <c r="P244" s="18" t="s">
        <v>1363</v>
      </c>
    </row>
    <row r="245" spans="1:16" ht="390">
      <c r="A245" s="14" t="s">
        <v>639</v>
      </c>
      <c r="B245" s="22" t="s">
        <v>1109</v>
      </c>
      <c r="C245" s="12" t="s">
        <v>147</v>
      </c>
      <c r="D245" s="64" t="s">
        <v>514</v>
      </c>
      <c r="E245" s="3" t="s">
        <v>12</v>
      </c>
      <c r="F245" s="50" t="s">
        <v>1105</v>
      </c>
      <c r="G245" s="47" t="s">
        <v>499</v>
      </c>
      <c r="H245" s="9" t="s">
        <v>515</v>
      </c>
      <c r="I245" s="11">
        <v>900</v>
      </c>
      <c r="J245" s="11">
        <v>900</v>
      </c>
      <c r="K245" s="11"/>
      <c r="L245" s="5" t="s">
        <v>1117</v>
      </c>
      <c r="M245" s="50" t="s">
        <v>1107</v>
      </c>
      <c r="N245" s="50" t="s">
        <v>138</v>
      </c>
      <c r="O245" s="50"/>
      <c r="P245" s="13" t="s">
        <v>1364</v>
      </c>
    </row>
    <row r="246" spans="1:16" ht="409.6">
      <c r="A246" s="14" t="s">
        <v>640</v>
      </c>
      <c r="B246" s="22" t="s">
        <v>1109</v>
      </c>
      <c r="C246" s="12" t="s">
        <v>147</v>
      </c>
      <c r="D246" s="64" t="s">
        <v>474</v>
      </c>
      <c r="E246" s="3" t="s">
        <v>12</v>
      </c>
      <c r="F246" s="50" t="s">
        <v>1105</v>
      </c>
      <c r="G246" s="47" t="s">
        <v>475</v>
      </c>
      <c r="H246" s="48" t="s">
        <v>476</v>
      </c>
      <c r="I246" s="11">
        <v>49000</v>
      </c>
      <c r="J246" s="11">
        <v>49000</v>
      </c>
      <c r="K246" s="11"/>
      <c r="L246" s="5" t="s">
        <v>1106</v>
      </c>
      <c r="M246" s="50" t="s">
        <v>1107</v>
      </c>
      <c r="N246" s="50" t="s">
        <v>138</v>
      </c>
      <c r="O246" s="50"/>
      <c r="P246" s="18" t="s">
        <v>1365</v>
      </c>
    </row>
    <row r="247" spans="1:16" ht="409.6">
      <c r="A247" s="14" t="s">
        <v>641</v>
      </c>
      <c r="B247" s="22" t="s">
        <v>1109</v>
      </c>
      <c r="C247" s="12" t="s">
        <v>147</v>
      </c>
      <c r="D247" s="64" t="s">
        <v>484</v>
      </c>
      <c r="E247" s="3" t="s">
        <v>12</v>
      </c>
      <c r="F247" s="50" t="s">
        <v>1105</v>
      </c>
      <c r="G247" s="47" t="s">
        <v>485</v>
      </c>
      <c r="H247" s="9" t="s">
        <v>486</v>
      </c>
      <c r="I247" s="11">
        <v>1300</v>
      </c>
      <c r="J247" s="11">
        <v>1300</v>
      </c>
      <c r="K247" s="11"/>
      <c r="L247" s="5" t="s">
        <v>1106</v>
      </c>
      <c r="M247" s="50" t="s">
        <v>1107</v>
      </c>
      <c r="N247" s="50" t="s">
        <v>138</v>
      </c>
      <c r="O247" s="50"/>
      <c r="P247" s="4" t="s">
        <v>1366</v>
      </c>
    </row>
    <row r="248" spans="1:16" ht="409.6">
      <c r="A248" s="14" t="s">
        <v>642</v>
      </c>
      <c r="B248" s="22" t="s">
        <v>1109</v>
      </c>
      <c r="C248" s="12" t="s">
        <v>538</v>
      </c>
      <c r="D248" s="64" t="s">
        <v>643</v>
      </c>
      <c r="E248" s="3">
        <v>1</v>
      </c>
      <c r="F248" s="50" t="s">
        <v>1105</v>
      </c>
      <c r="G248" s="47" t="s">
        <v>644</v>
      </c>
      <c r="H248" s="10" t="s">
        <v>355</v>
      </c>
      <c r="I248" s="11">
        <v>271547.3820000001</v>
      </c>
      <c r="J248" s="11">
        <v>271547.3820000001</v>
      </c>
      <c r="K248" s="11"/>
      <c r="L248" s="5" t="s">
        <v>1245</v>
      </c>
      <c r="M248" s="50" t="s">
        <v>1107</v>
      </c>
      <c r="N248" s="50" t="s">
        <v>138</v>
      </c>
      <c r="O248" s="50"/>
      <c r="P248" s="18" t="s">
        <v>1367</v>
      </c>
    </row>
    <row r="249" spans="1:16" ht="409.6">
      <c r="A249" s="14" t="s">
        <v>645</v>
      </c>
      <c r="B249" s="22" t="s">
        <v>1109</v>
      </c>
      <c r="C249" s="12" t="s">
        <v>58</v>
      </c>
      <c r="D249" s="64" t="s">
        <v>646</v>
      </c>
      <c r="E249" s="3" t="s">
        <v>12</v>
      </c>
      <c r="F249" s="50" t="s">
        <v>1116</v>
      </c>
      <c r="G249" s="47" t="s">
        <v>495</v>
      </c>
      <c r="H249" s="48" t="s">
        <v>496</v>
      </c>
      <c r="I249" s="11">
        <v>390085.54200000002</v>
      </c>
      <c r="J249" s="11">
        <v>390085.54200000002</v>
      </c>
      <c r="K249" s="11"/>
      <c r="L249" s="5" t="s">
        <v>1106</v>
      </c>
      <c r="M249" s="50" t="s">
        <v>1107</v>
      </c>
      <c r="N249" s="50" t="s">
        <v>226</v>
      </c>
      <c r="O249" s="50"/>
      <c r="P249" s="18" t="s">
        <v>1368</v>
      </c>
    </row>
    <row r="250" spans="1:16" ht="409.6">
      <c r="A250" s="14" t="s">
        <v>647</v>
      </c>
      <c r="B250" s="22" t="s">
        <v>1109</v>
      </c>
      <c r="C250" s="12" t="s">
        <v>147</v>
      </c>
      <c r="D250" s="64" t="s">
        <v>648</v>
      </c>
      <c r="E250" s="3" t="s">
        <v>12</v>
      </c>
      <c r="F250" s="50" t="s">
        <v>1105</v>
      </c>
      <c r="G250" s="47" t="s">
        <v>649</v>
      </c>
      <c r="H250" s="9" t="s">
        <v>490</v>
      </c>
      <c r="I250" s="11">
        <v>6405.5250000000005</v>
      </c>
      <c r="J250" s="11">
        <v>6405.5250000000005</v>
      </c>
      <c r="K250" s="11"/>
      <c r="L250" s="5" t="s">
        <v>1106</v>
      </c>
      <c r="M250" s="50" t="s">
        <v>1107</v>
      </c>
      <c r="N250" s="50" t="s">
        <v>138</v>
      </c>
      <c r="O250" s="50"/>
      <c r="P250" s="43" t="s">
        <v>1218</v>
      </c>
    </row>
    <row r="251" spans="1:16" ht="332.25">
      <c r="A251" s="6" t="s">
        <v>650</v>
      </c>
      <c r="B251" s="2" t="s">
        <v>1104</v>
      </c>
      <c r="C251" s="68" t="s">
        <v>538</v>
      </c>
      <c r="D251" s="38" t="s">
        <v>651</v>
      </c>
      <c r="E251" s="8" t="s">
        <v>12</v>
      </c>
      <c r="F251" s="4" t="s">
        <v>1105</v>
      </c>
      <c r="G251" s="69" t="s">
        <v>88</v>
      </c>
      <c r="H251" s="10" t="s">
        <v>84</v>
      </c>
      <c r="I251" s="11">
        <v>2000</v>
      </c>
      <c r="J251" s="11">
        <v>2000</v>
      </c>
      <c r="K251" s="11"/>
      <c r="L251" s="5" t="s">
        <v>1117</v>
      </c>
      <c r="M251" s="22" t="s">
        <v>1107</v>
      </c>
      <c r="N251" s="4">
        <v>0</v>
      </c>
      <c r="O251" s="2"/>
      <c r="P251" s="13" t="s">
        <v>1369</v>
      </c>
    </row>
    <row r="252" spans="1:16" ht="409.6">
      <c r="A252" s="14" t="s">
        <v>652</v>
      </c>
      <c r="B252" s="22" t="s">
        <v>1109</v>
      </c>
      <c r="C252" s="12" t="s">
        <v>538</v>
      </c>
      <c r="D252" s="64" t="s">
        <v>653</v>
      </c>
      <c r="E252" s="3">
        <v>1</v>
      </c>
      <c r="F252" s="50" t="s">
        <v>1105</v>
      </c>
      <c r="G252" s="47" t="s">
        <v>512</v>
      </c>
      <c r="H252" s="9" t="s">
        <v>412</v>
      </c>
      <c r="I252" s="11">
        <v>2772.7434000000003</v>
      </c>
      <c r="J252" s="11">
        <v>2772.7434000000003</v>
      </c>
      <c r="K252" s="11"/>
      <c r="L252" s="5" t="s">
        <v>1106</v>
      </c>
      <c r="M252" s="50" t="s">
        <v>1107</v>
      </c>
      <c r="N252" s="50" t="s">
        <v>138</v>
      </c>
      <c r="O252" s="50"/>
      <c r="P252" s="13" t="s">
        <v>1370</v>
      </c>
    </row>
    <row r="253" spans="1:16" ht="409.6">
      <c r="A253" s="14" t="s">
        <v>1371</v>
      </c>
      <c r="B253" s="22" t="s">
        <v>1127</v>
      </c>
      <c r="C253" s="12" t="s">
        <v>147</v>
      </c>
      <c r="D253" s="64" t="s">
        <v>1372</v>
      </c>
      <c r="E253" s="3" t="s">
        <v>12</v>
      </c>
      <c r="F253" s="50" t="s">
        <v>1105</v>
      </c>
      <c r="G253" s="47" t="s">
        <v>512</v>
      </c>
      <c r="H253" s="9" t="s">
        <v>412</v>
      </c>
      <c r="I253" s="11">
        <v>0</v>
      </c>
      <c r="J253" s="11">
        <v>0</v>
      </c>
      <c r="K253" s="11"/>
      <c r="L253" s="5" t="s">
        <v>1106</v>
      </c>
      <c r="M253" s="50" t="s">
        <v>1107</v>
      </c>
      <c r="N253" s="50" t="s">
        <v>138</v>
      </c>
      <c r="O253" s="50"/>
      <c r="P253" s="4" t="s">
        <v>1373</v>
      </c>
    </row>
    <row r="254" spans="1:16" ht="409.6">
      <c r="A254" s="14" t="s">
        <v>654</v>
      </c>
      <c r="B254" s="22" t="s">
        <v>1109</v>
      </c>
      <c r="C254" s="12" t="s">
        <v>26</v>
      </c>
      <c r="D254" s="64" t="s">
        <v>655</v>
      </c>
      <c r="E254" s="3">
        <v>1</v>
      </c>
      <c r="F254" s="50" t="s">
        <v>1105</v>
      </c>
      <c r="G254" s="47" t="s">
        <v>540</v>
      </c>
      <c r="H254" s="10" t="s">
        <v>36</v>
      </c>
      <c r="I254" s="11">
        <v>49721.505000000005</v>
      </c>
      <c r="J254" s="11">
        <v>49721.505000000005</v>
      </c>
      <c r="K254" s="11"/>
      <c r="L254" s="5" t="s">
        <v>1106</v>
      </c>
      <c r="M254" s="50" t="s">
        <v>1107</v>
      </c>
      <c r="N254" s="50" t="s">
        <v>138</v>
      </c>
      <c r="O254" s="50"/>
      <c r="P254" s="18" t="s">
        <v>1158</v>
      </c>
    </row>
    <row r="255" spans="1:16" ht="409.6">
      <c r="A255" s="14" t="s">
        <v>656</v>
      </c>
      <c r="B255" s="5" t="s">
        <v>1109</v>
      </c>
      <c r="C255" s="12" t="s">
        <v>26</v>
      </c>
      <c r="D255" s="64" t="s">
        <v>657</v>
      </c>
      <c r="E255" s="3">
        <v>1</v>
      </c>
      <c r="F255" s="50" t="s">
        <v>1105</v>
      </c>
      <c r="G255" s="47" t="s">
        <v>479</v>
      </c>
      <c r="H255" s="10" t="s">
        <v>355</v>
      </c>
      <c r="I255" s="11">
        <v>525676.988136</v>
      </c>
      <c r="J255" s="11">
        <v>525676.988136</v>
      </c>
      <c r="K255" s="11"/>
      <c r="L255" s="5" t="s">
        <v>1245</v>
      </c>
      <c r="M255" s="50" t="s">
        <v>1107</v>
      </c>
      <c r="N255" s="50" t="s">
        <v>138</v>
      </c>
      <c r="O255" s="50"/>
      <c r="P255" s="18" t="s">
        <v>1374</v>
      </c>
    </row>
    <row r="256" spans="1:16" ht="409.6">
      <c r="A256" s="14" t="s">
        <v>658</v>
      </c>
      <c r="B256" s="22" t="s">
        <v>1109</v>
      </c>
      <c r="C256" s="12" t="s">
        <v>222</v>
      </c>
      <c r="D256" s="64" t="s">
        <v>484</v>
      </c>
      <c r="E256" s="3" t="s">
        <v>12</v>
      </c>
      <c r="F256" s="50" t="s">
        <v>1105</v>
      </c>
      <c r="G256" s="47" t="s">
        <v>485</v>
      </c>
      <c r="H256" s="9" t="s">
        <v>486</v>
      </c>
      <c r="I256" s="11">
        <v>12000</v>
      </c>
      <c r="J256" s="11">
        <v>12000</v>
      </c>
      <c r="K256" s="11"/>
      <c r="L256" s="5" t="s">
        <v>1106</v>
      </c>
      <c r="M256" s="50" t="s">
        <v>1107</v>
      </c>
      <c r="N256" s="50" t="s">
        <v>138</v>
      </c>
      <c r="O256" s="50"/>
      <c r="P256" s="18" t="s">
        <v>1375</v>
      </c>
    </row>
    <row r="257" spans="1:16" ht="390">
      <c r="A257" s="14" t="s">
        <v>659</v>
      </c>
      <c r="B257" s="22" t="s">
        <v>1109</v>
      </c>
      <c r="C257" s="12" t="s">
        <v>68</v>
      </c>
      <c r="D257" s="64" t="s">
        <v>498</v>
      </c>
      <c r="E257" s="3" t="s">
        <v>12</v>
      </c>
      <c r="F257" s="50" t="s">
        <v>1105</v>
      </c>
      <c r="G257" s="47" t="s">
        <v>499</v>
      </c>
      <c r="H257" s="9" t="s">
        <v>500</v>
      </c>
      <c r="I257" s="11">
        <v>400</v>
      </c>
      <c r="J257" s="11">
        <v>400</v>
      </c>
      <c r="K257" s="11"/>
      <c r="L257" s="5" t="s">
        <v>1106</v>
      </c>
      <c r="M257" s="50" t="s">
        <v>1107</v>
      </c>
      <c r="N257" s="50" t="s">
        <v>138</v>
      </c>
      <c r="O257" s="50"/>
      <c r="P257" s="18" t="s">
        <v>1376</v>
      </c>
    </row>
    <row r="258" spans="1:16" ht="409.6">
      <c r="A258" s="14" t="s">
        <v>660</v>
      </c>
      <c r="B258" s="22" t="s">
        <v>1109</v>
      </c>
      <c r="C258" s="12" t="s">
        <v>147</v>
      </c>
      <c r="D258" s="64" t="s">
        <v>661</v>
      </c>
      <c r="E258" s="3" t="s">
        <v>12</v>
      </c>
      <c r="F258" s="50" t="s">
        <v>1105</v>
      </c>
      <c r="G258" s="47" t="s">
        <v>479</v>
      </c>
      <c r="H258" s="10" t="s">
        <v>355</v>
      </c>
      <c r="I258" s="11">
        <v>208315.57304508</v>
      </c>
      <c r="J258" s="11">
        <v>208315.57304508</v>
      </c>
      <c r="K258" s="11"/>
      <c r="L258" s="5" t="s">
        <v>1245</v>
      </c>
      <c r="M258" s="50" t="s">
        <v>1107</v>
      </c>
      <c r="N258" s="50" t="s">
        <v>138</v>
      </c>
      <c r="O258" s="50"/>
      <c r="P258" s="4" t="s">
        <v>1377</v>
      </c>
    </row>
    <row r="259" spans="1:16" ht="390">
      <c r="A259" s="14" t="s">
        <v>662</v>
      </c>
      <c r="B259" s="22" t="s">
        <v>1109</v>
      </c>
      <c r="C259" s="12" t="s">
        <v>78</v>
      </c>
      <c r="D259" s="64" t="s">
        <v>498</v>
      </c>
      <c r="E259" s="3" t="s">
        <v>12</v>
      </c>
      <c r="F259" s="50" t="s">
        <v>1105</v>
      </c>
      <c r="G259" s="47" t="s">
        <v>499</v>
      </c>
      <c r="H259" s="9" t="s">
        <v>500</v>
      </c>
      <c r="I259" s="11">
        <v>133.82</v>
      </c>
      <c r="J259" s="11">
        <v>133.82</v>
      </c>
      <c r="K259" s="11"/>
      <c r="L259" s="5" t="s">
        <v>1106</v>
      </c>
      <c r="M259" s="50" t="s">
        <v>1107</v>
      </c>
      <c r="N259" s="50" t="s">
        <v>138</v>
      </c>
      <c r="O259" s="50"/>
      <c r="P259" s="18" t="s">
        <v>1378</v>
      </c>
    </row>
    <row r="260" spans="1:16" ht="409.6">
      <c r="A260" s="14" t="s">
        <v>663</v>
      </c>
      <c r="B260" s="22" t="s">
        <v>1109</v>
      </c>
      <c r="C260" s="12" t="s">
        <v>58</v>
      </c>
      <c r="D260" s="64" t="s">
        <v>664</v>
      </c>
      <c r="E260" s="3">
        <v>1</v>
      </c>
      <c r="F260" s="50" t="s">
        <v>1105</v>
      </c>
      <c r="G260" s="47" t="s">
        <v>540</v>
      </c>
      <c r="H260" s="10" t="s">
        <v>36</v>
      </c>
      <c r="I260" s="11">
        <v>26819.480000000003</v>
      </c>
      <c r="J260" s="11">
        <v>26819.480000000003</v>
      </c>
      <c r="K260" s="11"/>
      <c r="L260" s="5" t="s">
        <v>1106</v>
      </c>
      <c r="M260" s="50" t="s">
        <v>1107</v>
      </c>
      <c r="N260" s="50" t="s">
        <v>226</v>
      </c>
      <c r="O260" s="50"/>
      <c r="P260" s="18" t="s">
        <v>1158</v>
      </c>
    </row>
    <row r="261" spans="1:16" ht="409.6">
      <c r="A261" s="6" t="s">
        <v>665</v>
      </c>
      <c r="B261" s="2" t="s">
        <v>1104</v>
      </c>
      <c r="C261" s="68" t="s">
        <v>507</v>
      </c>
      <c r="D261" s="38" t="s">
        <v>666</v>
      </c>
      <c r="E261" s="8">
        <v>1</v>
      </c>
      <c r="F261" s="4" t="s">
        <v>1105</v>
      </c>
      <c r="G261" s="70" t="s">
        <v>88</v>
      </c>
      <c r="H261" s="10" t="s">
        <v>84</v>
      </c>
      <c r="I261" s="11">
        <v>10650</v>
      </c>
      <c r="J261" s="11">
        <v>10650</v>
      </c>
      <c r="K261" s="11"/>
      <c r="L261" s="5" t="s">
        <v>1117</v>
      </c>
      <c r="M261" s="22" t="s">
        <v>1107</v>
      </c>
      <c r="N261" s="4">
        <v>0</v>
      </c>
      <c r="O261" s="2"/>
      <c r="P261" s="13" t="s">
        <v>1379</v>
      </c>
    </row>
    <row r="262" spans="1:16" ht="409.6">
      <c r="A262" s="14" t="s">
        <v>667</v>
      </c>
      <c r="B262" s="22" t="s">
        <v>1109</v>
      </c>
      <c r="C262" s="12" t="s">
        <v>68</v>
      </c>
      <c r="D262" s="64" t="s">
        <v>616</v>
      </c>
      <c r="E262" s="3" t="s">
        <v>668</v>
      </c>
      <c r="F262" s="50" t="s">
        <v>1116</v>
      </c>
      <c r="G262" s="47" t="s">
        <v>618</v>
      </c>
      <c r="H262" s="9" t="s">
        <v>619</v>
      </c>
      <c r="I262" s="11">
        <v>5145</v>
      </c>
      <c r="J262" s="11">
        <v>5145</v>
      </c>
      <c r="K262" s="11"/>
      <c r="L262" s="5" t="s">
        <v>1117</v>
      </c>
      <c r="M262" s="50" t="s">
        <v>1107</v>
      </c>
      <c r="N262" s="50" t="s">
        <v>138</v>
      </c>
      <c r="O262" s="50"/>
      <c r="P262" s="13" t="s">
        <v>1380</v>
      </c>
    </row>
    <row r="263" spans="1:16" ht="409.6">
      <c r="A263" s="14" t="s">
        <v>669</v>
      </c>
      <c r="B263" s="22" t="s">
        <v>1127</v>
      </c>
      <c r="C263" s="12" t="s">
        <v>29</v>
      </c>
      <c r="D263" s="64" t="s">
        <v>670</v>
      </c>
      <c r="E263" s="3">
        <v>1</v>
      </c>
      <c r="F263" s="50" t="s">
        <v>1105</v>
      </c>
      <c r="G263" s="47" t="s">
        <v>630</v>
      </c>
      <c r="H263" s="9" t="s">
        <v>496</v>
      </c>
      <c r="I263" s="11">
        <v>0</v>
      </c>
      <c r="J263" s="11">
        <v>0</v>
      </c>
      <c r="K263" s="11"/>
      <c r="L263" s="5" t="s">
        <v>1106</v>
      </c>
      <c r="M263" s="50" t="s">
        <v>1107</v>
      </c>
      <c r="N263" s="50" t="s">
        <v>236</v>
      </c>
      <c r="O263" s="50"/>
      <c r="P263" s="13" t="s">
        <v>1381</v>
      </c>
    </row>
    <row r="264" spans="1:16" ht="409.6">
      <c r="A264" s="14" t="s">
        <v>671</v>
      </c>
      <c r="B264" s="22" t="s">
        <v>1109</v>
      </c>
      <c r="C264" s="12" t="s">
        <v>58</v>
      </c>
      <c r="D264" s="64" t="s">
        <v>672</v>
      </c>
      <c r="E264" s="3" t="s">
        <v>12</v>
      </c>
      <c r="F264" s="50" t="s">
        <v>1105</v>
      </c>
      <c r="G264" s="47" t="s">
        <v>475</v>
      </c>
      <c r="H264" s="48" t="s">
        <v>476</v>
      </c>
      <c r="I264" s="11">
        <v>91500</v>
      </c>
      <c r="J264" s="11">
        <v>91500</v>
      </c>
      <c r="K264" s="11"/>
      <c r="L264" s="5" t="s">
        <v>1106</v>
      </c>
      <c r="M264" s="50" t="s">
        <v>1107</v>
      </c>
      <c r="N264" s="50" t="s">
        <v>226</v>
      </c>
      <c r="O264" s="50"/>
      <c r="P264" s="13" t="s">
        <v>1382</v>
      </c>
    </row>
    <row r="265" spans="1:16" ht="409.6">
      <c r="A265" s="14" t="s">
        <v>673</v>
      </c>
      <c r="B265" s="22" t="s">
        <v>1109</v>
      </c>
      <c r="C265" s="12" t="s">
        <v>363</v>
      </c>
      <c r="D265" s="64" t="s">
        <v>674</v>
      </c>
      <c r="E265" s="3" t="s">
        <v>12</v>
      </c>
      <c r="F265" s="50" t="s">
        <v>1105</v>
      </c>
      <c r="G265" s="47" t="s">
        <v>495</v>
      </c>
      <c r="H265" s="9" t="s">
        <v>496</v>
      </c>
      <c r="I265" s="11">
        <v>1113662.5274999999</v>
      </c>
      <c r="J265" s="11">
        <v>1113662.5274999999</v>
      </c>
      <c r="K265" s="11"/>
      <c r="L265" s="5" t="s">
        <v>1106</v>
      </c>
      <c r="M265" s="50" t="s">
        <v>1107</v>
      </c>
      <c r="N265" s="50" t="s">
        <v>138</v>
      </c>
      <c r="O265" s="50"/>
      <c r="P265" s="4" t="s">
        <v>1383</v>
      </c>
    </row>
    <row r="266" spans="1:16" ht="409.6">
      <c r="A266" s="14" t="s">
        <v>675</v>
      </c>
      <c r="B266" s="22" t="s">
        <v>1109</v>
      </c>
      <c r="C266" s="12" t="s">
        <v>363</v>
      </c>
      <c r="D266" s="64" t="s">
        <v>676</v>
      </c>
      <c r="E266" s="3" t="s">
        <v>12</v>
      </c>
      <c r="F266" s="50" t="s">
        <v>1105</v>
      </c>
      <c r="G266" s="47" t="s">
        <v>540</v>
      </c>
      <c r="H266" s="10" t="s">
        <v>36</v>
      </c>
      <c r="I266" s="11">
        <v>31228.470000000005</v>
      </c>
      <c r="J266" s="11">
        <v>31228.470000000005</v>
      </c>
      <c r="K266" s="11"/>
      <c r="L266" s="5" t="s">
        <v>1106</v>
      </c>
      <c r="M266" s="50" t="s">
        <v>1107</v>
      </c>
      <c r="N266" s="50" t="s">
        <v>138</v>
      </c>
      <c r="O266" s="50"/>
      <c r="P266" s="18" t="s">
        <v>1384</v>
      </c>
    </row>
    <row r="267" spans="1:16" ht="409.6">
      <c r="A267" s="14" t="s">
        <v>677</v>
      </c>
      <c r="B267" s="22" t="s">
        <v>1109</v>
      </c>
      <c r="C267" s="12" t="s">
        <v>16</v>
      </c>
      <c r="D267" s="64" t="s">
        <v>678</v>
      </c>
      <c r="E267" s="3" t="s">
        <v>12</v>
      </c>
      <c r="F267" s="50" t="s">
        <v>1105</v>
      </c>
      <c r="G267" s="47" t="s">
        <v>495</v>
      </c>
      <c r="H267" s="9" t="s">
        <v>496</v>
      </c>
      <c r="I267" s="11">
        <v>385895.28600000002</v>
      </c>
      <c r="J267" s="11">
        <v>385895.28600000002</v>
      </c>
      <c r="K267" s="11"/>
      <c r="L267" s="5" t="s">
        <v>1111</v>
      </c>
      <c r="M267" s="50" t="s">
        <v>1107</v>
      </c>
      <c r="N267" s="50" t="s">
        <v>138</v>
      </c>
      <c r="O267" s="50"/>
      <c r="P267" s="4" t="s">
        <v>1161</v>
      </c>
    </row>
    <row r="268" spans="1:16" ht="409.6">
      <c r="A268" s="14" t="s">
        <v>679</v>
      </c>
      <c r="B268" s="22" t="s">
        <v>1109</v>
      </c>
      <c r="C268" s="12" t="s">
        <v>29</v>
      </c>
      <c r="D268" s="64" t="s">
        <v>680</v>
      </c>
      <c r="E268" s="3" t="s">
        <v>12</v>
      </c>
      <c r="F268" s="50" t="s">
        <v>1105</v>
      </c>
      <c r="G268" s="47" t="s">
        <v>489</v>
      </c>
      <c r="H268" s="9" t="s">
        <v>490</v>
      </c>
      <c r="I268" s="11">
        <v>11970</v>
      </c>
      <c r="J268" s="11">
        <v>11970</v>
      </c>
      <c r="K268" s="11"/>
      <c r="L268" s="5" t="s">
        <v>1106</v>
      </c>
      <c r="M268" s="50" t="s">
        <v>1107</v>
      </c>
      <c r="N268" s="50" t="s">
        <v>138</v>
      </c>
      <c r="O268" s="50"/>
      <c r="P268" s="4" t="s">
        <v>1161</v>
      </c>
    </row>
    <row r="269" spans="1:16" ht="409.6">
      <c r="A269" s="14" t="s">
        <v>681</v>
      </c>
      <c r="B269" s="5" t="s">
        <v>1109</v>
      </c>
      <c r="C269" s="12" t="s">
        <v>26</v>
      </c>
      <c r="D269" s="64" t="s">
        <v>682</v>
      </c>
      <c r="E269" s="3">
        <v>1</v>
      </c>
      <c r="F269" s="50" t="s">
        <v>1105</v>
      </c>
      <c r="G269" s="47" t="s">
        <v>489</v>
      </c>
      <c r="H269" s="10" t="s">
        <v>61</v>
      </c>
      <c r="I269" s="11">
        <v>10570.896000000001</v>
      </c>
      <c r="J269" s="11">
        <v>10570.896000000001</v>
      </c>
      <c r="K269" s="11"/>
      <c r="L269" s="5" t="s">
        <v>1106</v>
      </c>
      <c r="M269" s="50" t="s">
        <v>1107</v>
      </c>
      <c r="N269" s="50" t="s">
        <v>138</v>
      </c>
      <c r="O269" s="50"/>
      <c r="P269" s="13" t="s">
        <v>1385</v>
      </c>
    </row>
    <row r="270" spans="1:16" ht="409.6">
      <c r="A270" s="14" t="s">
        <v>683</v>
      </c>
      <c r="B270" s="22" t="s">
        <v>1109</v>
      </c>
      <c r="C270" s="12" t="s">
        <v>301</v>
      </c>
      <c r="D270" s="64" t="s">
        <v>484</v>
      </c>
      <c r="E270" s="3" t="s">
        <v>12</v>
      </c>
      <c r="F270" s="50" t="s">
        <v>1105</v>
      </c>
      <c r="G270" s="47" t="s">
        <v>485</v>
      </c>
      <c r="H270" s="9" t="s">
        <v>486</v>
      </c>
      <c r="I270" s="11">
        <v>40000</v>
      </c>
      <c r="J270" s="11">
        <v>40000</v>
      </c>
      <c r="K270" s="11"/>
      <c r="L270" s="5" t="s">
        <v>1106</v>
      </c>
      <c r="M270" s="50" t="s">
        <v>1107</v>
      </c>
      <c r="N270" s="50" t="s">
        <v>138</v>
      </c>
      <c r="O270" s="50"/>
      <c r="P270" s="22" t="s">
        <v>1386</v>
      </c>
    </row>
    <row r="271" spans="1:16" ht="332.25">
      <c r="A271" s="6" t="s">
        <v>684</v>
      </c>
      <c r="B271" s="2" t="s">
        <v>1104</v>
      </c>
      <c r="C271" s="68" t="s">
        <v>507</v>
      </c>
      <c r="D271" s="38" t="s">
        <v>316</v>
      </c>
      <c r="E271" s="8">
        <v>1</v>
      </c>
      <c r="F271" s="4" t="s">
        <v>1116</v>
      </c>
      <c r="G271" s="9" t="s">
        <v>39</v>
      </c>
      <c r="H271" s="9" t="s">
        <v>40</v>
      </c>
      <c r="I271" s="11">
        <v>2160</v>
      </c>
      <c r="J271" s="11">
        <v>2160</v>
      </c>
      <c r="K271" s="11"/>
      <c r="L271" s="5" t="s">
        <v>1106</v>
      </c>
      <c r="M271" s="22" t="s">
        <v>1107</v>
      </c>
      <c r="N271" s="4">
        <v>60</v>
      </c>
      <c r="O271" s="2"/>
      <c r="P271" s="13" t="s">
        <v>1387</v>
      </c>
    </row>
    <row r="272" spans="1:16" ht="409.6">
      <c r="A272" s="14" t="s">
        <v>685</v>
      </c>
      <c r="B272" s="22" t="s">
        <v>1109</v>
      </c>
      <c r="C272" s="12" t="s">
        <v>200</v>
      </c>
      <c r="D272" s="64" t="s">
        <v>686</v>
      </c>
      <c r="E272" s="3" t="s">
        <v>12</v>
      </c>
      <c r="F272" s="50" t="s">
        <v>1105</v>
      </c>
      <c r="G272" s="47" t="s">
        <v>630</v>
      </c>
      <c r="H272" s="9" t="s">
        <v>496</v>
      </c>
      <c r="I272" s="11">
        <v>35274.487500000003</v>
      </c>
      <c r="J272" s="11">
        <v>35274.487500000003</v>
      </c>
      <c r="K272" s="11"/>
      <c r="L272" s="5" t="s">
        <v>1106</v>
      </c>
      <c r="M272" s="50" t="s">
        <v>1107</v>
      </c>
      <c r="N272" s="50" t="s">
        <v>138</v>
      </c>
      <c r="O272" s="50"/>
      <c r="P272" s="18" t="s">
        <v>1388</v>
      </c>
    </row>
    <row r="273" spans="1:16" ht="409.6">
      <c r="A273" s="14" t="s">
        <v>687</v>
      </c>
      <c r="B273" s="22" t="s">
        <v>1109</v>
      </c>
      <c r="C273" s="12" t="s">
        <v>363</v>
      </c>
      <c r="D273" s="64" t="s">
        <v>484</v>
      </c>
      <c r="E273" s="3" t="s">
        <v>12</v>
      </c>
      <c r="F273" s="50" t="s">
        <v>1105</v>
      </c>
      <c r="G273" s="47" t="s">
        <v>485</v>
      </c>
      <c r="H273" s="9" t="s">
        <v>486</v>
      </c>
      <c r="I273" s="11">
        <v>19404</v>
      </c>
      <c r="J273" s="11">
        <v>19404</v>
      </c>
      <c r="K273" s="11"/>
      <c r="L273" s="5" t="s">
        <v>1106</v>
      </c>
      <c r="M273" s="50" t="s">
        <v>1107</v>
      </c>
      <c r="N273" s="50" t="s">
        <v>138</v>
      </c>
      <c r="O273" s="50"/>
      <c r="P273" s="13" t="s">
        <v>1389</v>
      </c>
    </row>
    <row r="274" spans="1:16" ht="390">
      <c r="A274" s="14" t="s">
        <v>688</v>
      </c>
      <c r="B274" s="22" t="s">
        <v>1109</v>
      </c>
      <c r="C274" s="71" t="s">
        <v>10</v>
      </c>
      <c r="D274" s="64" t="s">
        <v>498</v>
      </c>
      <c r="E274" s="3">
        <v>1</v>
      </c>
      <c r="F274" s="50" t="s">
        <v>1105</v>
      </c>
      <c r="G274" s="47" t="s">
        <v>499</v>
      </c>
      <c r="H274" s="9" t="s">
        <v>500</v>
      </c>
      <c r="I274" s="11">
        <v>5544</v>
      </c>
      <c r="J274" s="11">
        <v>5544</v>
      </c>
      <c r="K274" s="11"/>
      <c r="L274" s="5" t="s">
        <v>1106</v>
      </c>
      <c r="M274" s="50" t="s">
        <v>1107</v>
      </c>
      <c r="N274" s="50">
        <v>12</v>
      </c>
      <c r="O274" s="50"/>
      <c r="P274" s="22" t="s">
        <v>1390</v>
      </c>
    </row>
    <row r="275" spans="1:16" ht="57.75">
      <c r="A275" s="14"/>
      <c r="B275" s="15" t="s">
        <v>1109</v>
      </c>
      <c r="C275" s="72" t="s">
        <v>1093</v>
      </c>
      <c r="D275" s="73" t="s">
        <v>1094</v>
      </c>
      <c r="E275" s="3"/>
      <c r="F275" s="18"/>
      <c r="G275" s="19"/>
      <c r="H275" s="9"/>
      <c r="I275" s="21">
        <v>3973.2</v>
      </c>
      <c r="J275" s="21">
        <v>3973.2</v>
      </c>
      <c r="K275" s="21"/>
      <c r="L275" s="5" t="s">
        <v>1106</v>
      </c>
      <c r="M275" s="22"/>
      <c r="N275" s="4"/>
      <c r="O275" s="2"/>
      <c r="P275" s="18" t="s">
        <v>1391</v>
      </c>
    </row>
    <row r="276" spans="1:16" ht="409.6">
      <c r="A276" s="14" t="s">
        <v>689</v>
      </c>
      <c r="B276" s="22" t="s">
        <v>1109</v>
      </c>
      <c r="C276" s="71" t="s">
        <v>10</v>
      </c>
      <c r="D276" s="64" t="s">
        <v>484</v>
      </c>
      <c r="E276" s="3">
        <v>1</v>
      </c>
      <c r="F276" s="50" t="s">
        <v>1105</v>
      </c>
      <c r="G276" s="47" t="s">
        <v>485</v>
      </c>
      <c r="H276" s="9" t="s">
        <v>486</v>
      </c>
      <c r="I276" s="11">
        <v>26000</v>
      </c>
      <c r="J276" s="11">
        <v>26000</v>
      </c>
      <c r="K276" s="11"/>
      <c r="L276" s="5" t="s">
        <v>1106</v>
      </c>
      <c r="M276" s="50" t="s">
        <v>1107</v>
      </c>
      <c r="N276" s="50">
        <v>12</v>
      </c>
      <c r="O276" s="50"/>
      <c r="P276" s="13" t="s">
        <v>1392</v>
      </c>
    </row>
    <row r="277" spans="1:16" ht="409.6">
      <c r="A277" s="14" t="s">
        <v>690</v>
      </c>
      <c r="B277" s="22" t="s">
        <v>1109</v>
      </c>
      <c r="C277" s="71" t="s">
        <v>10</v>
      </c>
      <c r="D277" s="64" t="s">
        <v>474</v>
      </c>
      <c r="E277" s="3">
        <v>1</v>
      </c>
      <c r="F277" s="50" t="s">
        <v>1105</v>
      </c>
      <c r="G277" s="47" t="s">
        <v>475</v>
      </c>
      <c r="H277" s="48" t="s">
        <v>476</v>
      </c>
      <c r="I277" s="11">
        <v>440000</v>
      </c>
      <c r="J277" s="11">
        <v>440000</v>
      </c>
      <c r="K277" s="11"/>
      <c r="L277" s="5" t="s">
        <v>1106</v>
      </c>
      <c r="M277" s="50" t="s">
        <v>1107</v>
      </c>
      <c r="N277" s="50">
        <v>12</v>
      </c>
      <c r="O277" s="50"/>
      <c r="P277" s="18" t="s">
        <v>1393</v>
      </c>
    </row>
    <row r="278" spans="1:16" ht="409.6">
      <c r="A278" s="14" t="s">
        <v>691</v>
      </c>
      <c r="B278" s="22" t="s">
        <v>1109</v>
      </c>
      <c r="C278" s="71" t="s">
        <v>10</v>
      </c>
      <c r="D278" s="74" t="s">
        <v>692</v>
      </c>
      <c r="E278" s="3">
        <v>1</v>
      </c>
      <c r="F278" s="50" t="s">
        <v>1105</v>
      </c>
      <c r="G278" s="47" t="s">
        <v>479</v>
      </c>
      <c r="H278" s="10" t="s">
        <v>355</v>
      </c>
      <c r="I278" s="11">
        <v>1956034.4471759996</v>
      </c>
      <c r="J278" s="11">
        <v>1956034.4471759996</v>
      </c>
      <c r="K278" s="11"/>
      <c r="L278" s="5" t="s">
        <v>1245</v>
      </c>
      <c r="M278" s="50" t="s">
        <v>1107</v>
      </c>
      <c r="N278" s="50">
        <v>12</v>
      </c>
      <c r="O278" s="50"/>
      <c r="P278" s="4" t="s">
        <v>1394</v>
      </c>
    </row>
    <row r="279" spans="1:16" ht="409.6">
      <c r="A279" s="14" t="s">
        <v>693</v>
      </c>
      <c r="B279" s="22" t="s">
        <v>1109</v>
      </c>
      <c r="C279" s="71" t="s">
        <v>10</v>
      </c>
      <c r="D279" s="74" t="s">
        <v>694</v>
      </c>
      <c r="E279" s="3">
        <v>1</v>
      </c>
      <c r="F279" s="50" t="s">
        <v>1105</v>
      </c>
      <c r="G279" s="47" t="s">
        <v>630</v>
      </c>
      <c r="H279" s="9" t="s">
        <v>496</v>
      </c>
      <c r="I279" s="11">
        <v>53801.873999999996</v>
      </c>
      <c r="J279" s="11">
        <v>53801.873999999996</v>
      </c>
      <c r="K279" s="11"/>
      <c r="L279" s="5" t="s">
        <v>1111</v>
      </c>
      <c r="M279" s="50" t="s">
        <v>1107</v>
      </c>
      <c r="N279" s="50">
        <v>12</v>
      </c>
      <c r="O279" s="50"/>
      <c r="P279" s="22" t="s">
        <v>1395</v>
      </c>
    </row>
    <row r="280" spans="1:16" ht="409.6">
      <c r="A280" s="14" t="s">
        <v>695</v>
      </c>
      <c r="B280" s="22" t="s">
        <v>1109</v>
      </c>
      <c r="C280" s="71" t="s">
        <v>10</v>
      </c>
      <c r="D280" s="74" t="s">
        <v>696</v>
      </c>
      <c r="E280" s="3">
        <v>1</v>
      </c>
      <c r="F280" s="50" t="s">
        <v>1105</v>
      </c>
      <c r="G280" s="47" t="s">
        <v>489</v>
      </c>
      <c r="H280" s="9" t="s">
        <v>490</v>
      </c>
      <c r="I280" s="11">
        <v>20470.275000000001</v>
      </c>
      <c r="J280" s="11">
        <v>20470.275000000001</v>
      </c>
      <c r="K280" s="11"/>
      <c r="L280" s="5" t="s">
        <v>1106</v>
      </c>
      <c r="M280" s="50" t="s">
        <v>1107</v>
      </c>
      <c r="N280" s="50">
        <v>12</v>
      </c>
      <c r="O280" s="50"/>
      <c r="P280" s="13" t="s">
        <v>1396</v>
      </c>
    </row>
    <row r="281" spans="1:16" ht="409.6">
      <c r="A281" s="14" t="s">
        <v>697</v>
      </c>
      <c r="B281" s="22" t="s">
        <v>1109</v>
      </c>
      <c r="C281" s="71" t="s">
        <v>10</v>
      </c>
      <c r="D281" s="74" t="s">
        <v>698</v>
      </c>
      <c r="E281" s="3">
        <v>1</v>
      </c>
      <c r="F281" s="50" t="s">
        <v>1105</v>
      </c>
      <c r="G281" s="47" t="s">
        <v>540</v>
      </c>
      <c r="H281" s="10" t="s">
        <v>36</v>
      </c>
      <c r="I281" s="11">
        <v>59850</v>
      </c>
      <c r="J281" s="11">
        <v>59850</v>
      </c>
      <c r="K281" s="11"/>
      <c r="L281" s="5" t="s">
        <v>1106</v>
      </c>
      <c r="M281" s="50" t="s">
        <v>1107</v>
      </c>
      <c r="N281" s="50">
        <v>12</v>
      </c>
      <c r="O281" s="50"/>
      <c r="P281" s="18" t="s">
        <v>1397</v>
      </c>
    </row>
    <row r="282" spans="1:16" ht="409.6">
      <c r="A282" s="14" t="s">
        <v>699</v>
      </c>
      <c r="B282" s="22" t="s">
        <v>1109</v>
      </c>
      <c r="C282" s="12" t="s">
        <v>16</v>
      </c>
      <c r="D282" s="64" t="s">
        <v>484</v>
      </c>
      <c r="E282" s="3" t="s">
        <v>12</v>
      </c>
      <c r="F282" s="50" t="s">
        <v>1105</v>
      </c>
      <c r="G282" s="47" t="s">
        <v>485</v>
      </c>
      <c r="H282" s="9" t="s">
        <v>486</v>
      </c>
      <c r="I282" s="11">
        <v>4000</v>
      </c>
      <c r="J282" s="11">
        <v>4000</v>
      </c>
      <c r="K282" s="11"/>
      <c r="L282" s="5" t="s">
        <v>1106</v>
      </c>
      <c r="M282" s="50" t="s">
        <v>1107</v>
      </c>
      <c r="N282" s="50" t="s">
        <v>138</v>
      </c>
      <c r="O282" s="50"/>
      <c r="P282" s="18" t="s">
        <v>1398</v>
      </c>
    </row>
    <row r="283" spans="1:16" ht="409.6">
      <c r="A283" s="6" t="s">
        <v>700</v>
      </c>
      <c r="B283" s="2" t="s">
        <v>1127</v>
      </c>
      <c r="C283" s="68" t="s">
        <v>507</v>
      </c>
      <c r="D283" s="38" t="s">
        <v>701</v>
      </c>
      <c r="E283" s="8">
        <v>1</v>
      </c>
      <c r="F283" s="4" t="s">
        <v>1105</v>
      </c>
      <c r="G283" s="9" t="s">
        <v>35</v>
      </c>
      <c r="H283" s="10" t="s">
        <v>36</v>
      </c>
      <c r="I283" s="11">
        <v>10443.98</v>
      </c>
      <c r="J283" s="11">
        <v>0</v>
      </c>
      <c r="K283" s="11"/>
      <c r="L283" s="5" t="s">
        <v>1106</v>
      </c>
      <c r="M283" s="22" t="s">
        <v>1107</v>
      </c>
      <c r="N283" s="4">
        <v>12</v>
      </c>
      <c r="O283" s="2"/>
      <c r="P283" s="4" t="s">
        <v>1399</v>
      </c>
    </row>
    <row r="284" spans="1:16" ht="409.6">
      <c r="A284" s="14" t="s">
        <v>702</v>
      </c>
      <c r="B284" s="22" t="s">
        <v>1109</v>
      </c>
      <c r="C284" s="71" t="s">
        <v>10</v>
      </c>
      <c r="D284" s="74" t="s">
        <v>703</v>
      </c>
      <c r="E284" s="3" t="s">
        <v>12</v>
      </c>
      <c r="F284" s="50" t="s">
        <v>1105</v>
      </c>
      <c r="G284" s="47" t="s">
        <v>512</v>
      </c>
      <c r="H284" s="9" t="s">
        <v>412</v>
      </c>
      <c r="I284" s="11">
        <v>1944.81</v>
      </c>
      <c r="J284" s="11">
        <v>1944.81</v>
      </c>
      <c r="K284" s="11"/>
      <c r="L284" s="5" t="s">
        <v>1106</v>
      </c>
      <c r="M284" s="50" t="s">
        <v>1107</v>
      </c>
      <c r="N284" s="50">
        <v>12</v>
      </c>
      <c r="O284" s="50"/>
      <c r="P284" s="43" t="s">
        <v>1400</v>
      </c>
    </row>
    <row r="285" spans="1:16" ht="409.6">
      <c r="A285" s="14" t="s">
        <v>1401</v>
      </c>
      <c r="B285" s="22" t="s">
        <v>1127</v>
      </c>
      <c r="C285" s="71" t="s">
        <v>10</v>
      </c>
      <c r="D285" s="74" t="s">
        <v>1402</v>
      </c>
      <c r="E285" s="3">
        <v>1</v>
      </c>
      <c r="F285" s="50" t="s">
        <v>1105</v>
      </c>
      <c r="G285" s="47" t="s">
        <v>1403</v>
      </c>
      <c r="H285" s="9" t="s">
        <v>169</v>
      </c>
      <c r="I285" s="11">
        <v>0</v>
      </c>
      <c r="J285" s="11">
        <v>0</v>
      </c>
      <c r="K285" s="11"/>
      <c r="L285" s="5" t="s">
        <v>1106</v>
      </c>
      <c r="M285" s="50" t="s">
        <v>1107</v>
      </c>
      <c r="N285" s="50">
        <v>12</v>
      </c>
      <c r="O285" s="50"/>
      <c r="P285" s="13" t="s">
        <v>1404</v>
      </c>
    </row>
    <row r="286" spans="1:16" ht="409.6">
      <c r="A286" s="14" t="s">
        <v>704</v>
      </c>
      <c r="B286" s="22" t="s">
        <v>1109</v>
      </c>
      <c r="C286" s="12" t="s">
        <v>16</v>
      </c>
      <c r="D286" s="64" t="s">
        <v>474</v>
      </c>
      <c r="E286" s="3" t="s">
        <v>12</v>
      </c>
      <c r="F286" s="50" t="s">
        <v>1105</v>
      </c>
      <c r="G286" s="47" t="s">
        <v>475</v>
      </c>
      <c r="H286" s="48" t="s">
        <v>476</v>
      </c>
      <c r="I286" s="11">
        <v>60000</v>
      </c>
      <c r="J286" s="11">
        <v>60000</v>
      </c>
      <c r="K286" s="11"/>
      <c r="L286" s="5" t="s">
        <v>1106</v>
      </c>
      <c r="M286" s="50" t="s">
        <v>1107</v>
      </c>
      <c r="N286" s="50" t="s">
        <v>138</v>
      </c>
      <c r="O286" s="50"/>
      <c r="P286" s="18" t="s">
        <v>1405</v>
      </c>
    </row>
    <row r="287" spans="1:16" ht="409.6">
      <c r="A287" s="14" t="s">
        <v>705</v>
      </c>
      <c r="B287" s="22" t="s">
        <v>1109</v>
      </c>
      <c r="C287" s="12" t="s">
        <v>301</v>
      </c>
      <c r="D287" s="64" t="s">
        <v>474</v>
      </c>
      <c r="E287" s="3" t="s">
        <v>12</v>
      </c>
      <c r="F287" s="50" t="s">
        <v>1105</v>
      </c>
      <c r="G287" s="47" t="s">
        <v>475</v>
      </c>
      <c r="H287" s="48" t="s">
        <v>476</v>
      </c>
      <c r="I287" s="11">
        <v>430000</v>
      </c>
      <c r="J287" s="11">
        <v>430000</v>
      </c>
      <c r="K287" s="11"/>
      <c r="L287" s="5" t="s">
        <v>1106</v>
      </c>
      <c r="M287" s="50" t="s">
        <v>1107</v>
      </c>
      <c r="N287" s="50" t="s">
        <v>138</v>
      </c>
      <c r="O287" s="50"/>
      <c r="P287" s="43" t="s">
        <v>1406</v>
      </c>
    </row>
    <row r="288" spans="1:16" ht="390">
      <c r="A288" s="14" t="s">
        <v>706</v>
      </c>
      <c r="B288" s="22" t="s">
        <v>1109</v>
      </c>
      <c r="C288" s="12" t="s">
        <v>301</v>
      </c>
      <c r="D288" s="64" t="s">
        <v>498</v>
      </c>
      <c r="E288" s="3" t="s">
        <v>12</v>
      </c>
      <c r="F288" s="50" t="s">
        <v>1105</v>
      </c>
      <c r="G288" s="47" t="s">
        <v>499</v>
      </c>
      <c r="H288" s="9" t="s">
        <v>500</v>
      </c>
      <c r="I288" s="11">
        <v>500</v>
      </c>
      <c r="J288" s="11">
        <v>500</v>
      </c>
      <c r="K288" s="11"/>
      <c r="L288" s="5" t="s">
        <v>1106</v>
      </c>
      <c r="M288" s="50" t="s">
        <v>1107</v>
      </c>
      <c r="N288" s="50" t="s">
        <v>138</v>
      </c>
      <c r="O288" s="50"/>
      <c r="P288" s="18" t="s">
        <v>1407</v>
      </c>
    </row>
    <row r="289" spans="1:16" ht="396.75">
      <c r="A289" s="14" t="s">
        <v>707</v>
      </c>
      <c r="B289" s="22" t="s">
        <v>1109</v>
      </c>
      <c r="C289" s="12" t="s">
        <v>301</v>
      </c>
      <c r="D289" s="64" t="s">
        <v>708</v>
      </c>
      <c r="E289" s="3" t="s">
        <v>12</v>
      </c>
      <c r="F289" s="50" t="s">
        <v>1105</v>
      </c>
      <c r="G289" s="47" t="s">
        <v>499</v>
      </c>
      <c r="H289" s="9" t="s">
        <v>500</v>
      </c>
      <c r="I289" s="11">
        <v>150</v>
      </c>
      <c r="J289" s="11">
        <v>150</v>
      </c>
      <c r="K289" s="11"/>
      <c r="L289" s="5" t="s">
        <v>1106</v>
      </c>
      <c r="M289" s="50" t="s">
        <v>1107</v>
      </c>
      <c r="N289" s="50" t="s">
        <v>138</v>
      </c>
      <c r="O289" s="50"/>
      <c r="P289" s="13" t="s">
        <v>1408</v>
      </c>
    </row>
    <row r="290" spans="1:16" ht="409.6">
      <c r="A290" s="14" t="s">
        <v>709</v>
      </c>
      <c r="B290" s="22" t="s">
        <v>1109</v>
      </c>
      <c r="C290" s="75" t="s">
        <v>710</v>
      </c>
      <c r="D290" s="64" t="s">
        <v>711</v>
      </c>
      <c r="E290" s="3" t="s">
        <v>712</v>
      </c>
      <c r="F290" s="50" t="s">
        <v>1105</v>
      </c>
      <c r="G290" s="47" t="s">
        <v>475</v>
      </c>
      <c r="H290" s="48" t="s">
        <v>476</v>
      </c>
      <c r="I290" s="11">
        <v>1344420</v>
      </c>
      <c r="J290" s="11">
        <v>1344420</v>
      </c>
      <c r="K290" s="11"/>
      <c r="L290" s="5" t="s">
        <v>1106</v>
      </c>
      <c r="M290" s="50" t="s">
        <v>1107</v>
      </c>
      <c r="N290" s="50" t="s">
        <v>138</v>
      </c>
      <c r="O290" s="50"/>
      <c r="P290" s="43" t="s">
        <v>1409</v>
      </c>
    </row>
    <row r="291" spans="1:16" ht="409.6">
      <c r="A291" s="14" t="s">
        <v>713</v>
      </c>
      <c r="B291" s="22" t="s">
        <v>1109</v>
      </c>
      <c r="C291" s="75" t="s">
        <v>710</v>
      </c>
      <c r="D291" s="64" t="s">
        <v>714</v>
      </c>
      <c r="E291" s="3" t="s">
        <v>712</v>
      </c>
      <c r="F291" s="50" t="s">
        <v>1105</v>
      </c>
      <c r="G291" s="47" t="s">
        <v>475</v>
      </c>
      <c r="H291" s="48" t="s">
        <v>476</v>
      </c>
      <c r="I291" s="11">
        <v>941094</v>
      </c>
      <c r="J291" s="11">
        <v>941094</v>
      </c>
      <c r="K291" s="11"/>
      <c r="L291" s="5" t="s">
        <v>1106</v>
      </c>
      <c r="M291" s="50" t="s">
        <v>1107</v>
      </c>
      <c r="N291" s="50" t="s">
        <v>138</v>
      </c>
      <c r="O291" s="50"/>
      <c r="P291" s="43" t="s">
        <v>1410</v>
      </c>
    </row>
    <row r="292" spans="1:16" ht="409.6">
      <c r="A292" s="6" t="s">
        <v>715</v>
      </c>
      <c r="B292" s="2" t="s">
        <v>1127</v>
      </c>
      <c r="C292" s="68" t="s">
        <v>363</v>
      </c>
      <c r="D292" s="38" t="s">
        <v>716</v>
      </c>
      <c r="E292" s="8">
        <v>1</v>
      </c>
      <c r="F292" s="4" t="s">
        <v>1105</v>
      </c>
      <c r="G292" s="9" t="s">
        <v>717</v>
      </c>
      <c r="H292" s="10" t="s">
        <v>61</v>
      </c>
      <c r="I292" s="11">
        <v>11400</v>
      </c>
      <c r="J292" s="11">
        <v>11400</v>
      </c>
      <c r="K292" s="11"/>
      <c r="L292" s="5" t="s">
        <v>1106</v>
      </c>
      <c r="M292" s="22" t="s">
        <v>1107</v>
      </c>
      <c r="N292" s="4">
        <v>12</v>
      </c>
      <c r="O292" s="2"/>
      <c r="P292" s="18" t="s">
        <v>1160</v>
      </c>
    </row>
    <row r="293" spans="1:16" ht="409.6">
      <c r="A293" s="14" t="s">
        <v>718</v>
      </c>
      <c r="B293" s="22" t="s">
        <v>1109</v>
      </c>
      <c r="C293" s="75" t="s">
        <v>710</v>
      </c>
      <c r="D293" s="64" t="s">
        <v>719</v>
      </c>
      <c r="E293" s="3">
        <v>1</v>
      </c>
      <c r="F293" s="50" t="s">
        <v>1105</v>
      </c>
      <c r="G293" s="47" t="s">
        <v>489</v>
      </c>
      <c r="H293" s="9" t="s">
        <v>490</v>
      </c>
      <c r="I293" s="11">
        <v>55809.761700000003</v>
      </c>
      <c r="J293" s="11">
        <v>55809.761700000003</v>
      </c>
      <c r="K293" s="11"/>
      <c r="L293" s="5" t="s">
        <v>1106</v>
      </c>
      <c r="M293" s="50" t="s">
        <v>1107</v>
      </c>
      <c r="N293" s="50" t="s">
        <v>138</v>
      </c>
      <c r="O293" s="50"/>
      <c r="P293" s="18" t="s">
        <v>1263</v>
      </c>
    </row>
    <row r="294" spans="1:16" ht="409.6">
      <c r="A294" s="14" t="s">
        <v>720</v>
      </c>
      <c r="B294" s="22" t="s">
        <v>1109</v>
      </c>
      <c r="C294" s="75" t="s">
        <v>710</v>
      </c>
      <c r="D294" s="64" t="s">
        <v>721</v>
      </c>
      <c r="E294" s="3">
        <v>1</v>
      </c>
      <c r="F294" s="50" t="s">
        <v>1105</v>
      </c>
      <c r="G294" s="47" t="s">
        <v>489</v>
      </c>
      <c r="H294" s="9" t="s">
        <v>490</v>
      </c>
      <c r="I294" s="11">
        <v>47880</v>
      </c>
      <c r="J294" s="11">
        <v>47880</v>
      </c>
      <c r="K294" s="11"/>
      <c r="L294" s="5" t="s">
        <v>1106</v>
      </c>
      <c r="M294" s="50" t="s">
        <v>1107</v>
      </c>
      <c r="N294" s="50" t="s">
        <v>138</v>
      </c>
      <c r="O294" s="50"/>
      <c r="P294" s="13" t="s">
        <v>1411</v>
      </c>
    </row>
    <row r="295" spans="1:16" ht="409.6">
      <c r="A295" s="14" t="s">
        <v>722</v>
      </c>
      <c r="B295" s="22" t="s">
        <v>1109</v>
      </c>
      <c r="C295" s="75" t="s">
        <v>710</v>
      </c>
      <c r="D295" s="64" t="s">
        <v>723</v>
      </c>
      <c r="E295" s="3">
        <v>1</v>
      </c>
      <c r="F295" s="50" t="s">
        <v>1105</v>
      </c>
      <c r="G295" s="47" t="s">
        <v>724</v>
      </c>
      <c r="H295" s="9" t="s">
        <v>725</v>
      </c>
      <c r="I295" s="11">
        <v>131040</v>
      </c>
      <c r="J295" s="11">
        <v>131040</v>
      </c>
      <c r="K295" s="11"/>
      <c r="L295" s="5" t="s">
        <v>1412</v>
      </c>
      <c r="M295" s="50" t="s">
        <v>1107</v>
      </c>
      <c r="N295" s="50" t="s">
        <v>620</v>
      </c>
      <c r="O295" s="50"/>
      <c r="P295" s="13" t="s">
        <v>1107</v>
      </c>
    </row>
    <row r="296" spans="1:16" ht="409.6">
      <c r="A296" s="14" t="s">
        <v>726</v>
      </c>
      <c r="B296" s="22" t="s">
        <v>1109</v>
      </c>
      <c r="C296" s="75" t="s">
        <v>363</v>
      </c>
      <c r="D296" s="64" t="s">
        <v>727</v>
      </c>
      <c r="E296" s="3">
        <v>1</v>
      </c>
      <c r="F296" s="50" t="s">
        <v>1105</v>
      </c>
      <c r="G296" s="47" t="s">
        <v>479</v>
      </c>
      <c r="H296" s="10" t="s">
        <v>355</v>
      </c>
      <c r="I296" s="11">
        <v>378942.89466000011</v>
      </c>
      <c r="J296" s="11">
        <v>378942.89466000011</v>
      </c>
      <c r="K296" s="11"/>
      <c r="L296" s="5" t="s">
        <v>1245</v>
      </c>
      <c r="M296" s="50" t="s">
        <v>1107</v>
      </c>
      <c r="N296" s="50" t="s">
        <v>620</v>
      </c>
      <c r="O296" s="50"/>
      <c r="P296" s="13" t="s">
        <v>1413</v>
      </c>
    </row>
    <row r="297" spans="1:16" ht="409.6">
      <c r="A297" s="14" t="s">
        <v>728</v>
      </c>
      <c r="B297" s="22" t="s">
        <v>1109</v>
      </c>
      <c r="C297" s="12" t="s">
        <v>531</v>
      </c>
      <c r="D297" s="64" t="s">
        <v>484</v>
      </c>
      <c r="E297" s="3" t="s">
        <v>12</v>
      </c>
      <c r="F297" s="50" t="s">
        <v>1105</v>
      </c>
      <c r="G297" s="47" t="s">
        <v>485</v>
      </c>
      <c r="H297" s="9" t="s">
        <v>486</v>
      </c>
      <c r="I297" s="11">
        <v>2400</v>
      </c>
      <c r="J297" s="11">
        <v>2400</v>
      </c>
      <c r="K297" s="11"/>
      <c r="L297" s="5" t="s">
        <v>1106</v>
      </c>
      <c r="M297" s="50" t="s">
        <v>1107</v>
      </c>
      <c r="N297" s="50" t="s">
        <v>138</v>
      </c>
      <c r="O297" s="50"/>
      <c r="P297" s="22" t="s">
        <v>1414</v>
      </c>
    </row>
    <row r="298" spans="1:16" ht="409.6">
      <c r="A298" s="14" t="s">
        <v>729</v>
      </c>
      <c r="B298" s="22" t="s">
        <v>1109</v>
      </c>
      <c r="C298" s="12" t="s">
        <v>531</v>
      </c>
      <c r="D298" s="64" t="s">
        <v>730</v>
      </c>
      <c r="E298" s="3" t="s">
        <v>12</v>
      </c>
      <c r="F298" s="50" t="s">
        <v>1415</v>
      </c>
      <c r="G298" s="47" t="s">
        <v>495</v>
      </c>
      <c r="H298" s="9" t="s">
        <v>496</v>
      </c>
      <c r="I298" s="11">
        <v>480375</v>
      </c>
      <c r="J298" s="11">
        <v>480375</v>
      </c>
      <c r="K298" s="11"/>
      <c r="L298" s="5" t="s">
        <v>1106</v>
      </c>
      <c r="M298" s="50" t="s">
        <v>1107</v>
      </c>
      <c r="N298" s="50" t="s">
        <v>138</v>
      </c>
      <c r="O298" s="50"/>
      <c r="P298" s="4" t="s">
        <v>1161</v>
      </c>
    </row>
    <row r="299" spans="1:16" ht="409.6">
      <c r="A299" s="14" t="s">
        <v>731</v>
      </c>
      <c r="B299" s="5" t="s">
        <v>1109</v>
      </c>
      <c r="C299" s="12" t="s">
        <v>26</v>
      </c>
      <c r="D299" s="64" t="s">
        <v>732</v>
      </c>
      <c r="E299" s="3">
        <v>1</v>
      </c>
      <c r="F299" s="50" t="s">
        <v>1105</v>
      </c>
      <c r="G299" s="47" t="s">
        <v>495</v>
      </c>
      <c r="H299" s="48" t="s">
        <v>496</v>
      </c>
      <c r="I299" s="11">
        <v>976123.40017500008</v>
      </c>
      <c r="J299" s="11">
        <v>976123.40017500008</v>
      </c>
      <c r="K299" s="11"/>
      <c r="L299" s="5" t="s">
        <v>1106</v>
      </c>
      <c r="M299" s="50" t="s">
        <v>1107</v>
      </c>
      <c r="N299" s="50" t="s">
        <v>138</v>
      </c>
      <c r="O299" s="50"/>
      <c r="P299" s="4" t="s">
        <v>1416</v>
      </c>
    </row>
    <row r="300" spans="1:16" ht="409.6">
      <c r="A300" s="14" t="s">
        <v>733</v>
      </c>
      <c r="B300" s="22" t="s">
        <v>1109</v>
      </c>
      <c r="C300" s="12" t="s">
        <v>68</v>
      </c>
      <c r="D300" s="64" t="s">
        <v>734</v>
      </c>
      <c r="E300" s="3" t="s">
        <v>12</v>
      </c>
      <c r="F300" s="50" t="s">
        <v>1105</v>
      </c>
      <c r="G300" s="47" t="s">
        <v>479</v>
      </c>
      <c r="H300" s="10" t="s">
        <v>355</v>
      </c>
      <c r="I300" s="11">
        <v>433775.81934000005</v>
      </c>
      <c r="J300" s="11">
        <v>433775.81934000005</v>
      </c>
      <c r="K300" s="11"/>
      <c r="L300" s="5" t="s">
        <v>1245</v>
      </c>
      <c r="M300" s="50" t="s">
        <v>1107</v>
      </c>
      <c r="N300" s="50" t="s">
        <v>138</v>
      </c>
      <c r="O300" s="50"/>
      <c r="P300" s="13" t="s">
        <v>1417</v>
      </c>
    </row>
    <row r="301" spans="1:16" ht="409.6">
      <c r="A301" s="14" t="s">
        <v>735</v>
      </c>
      <c r="B301" s="22" t="s">
        <v>1109</v>
      </c>
      <c r="C301" s="12" t="s">
        <v>68</v>
      </c>
      <c r="D301" s="64" t="s">
        <v>736</v>
      </c>
      <c r="E301" s="3" t="s">
        <v>12</v>
      </c>
      <c r="F301" s="50" t="s">
        <v>1105</v>
      </c>
      <c r="G301" s="47" t="s">
        <v>540</v>
      </c>
      <c r="H301" s="10" t="s">
        <v>36</v>
      </c>
      <c r="I301" s="11">
        <v>12717.5</v>
      </c>
      <c r="J301" s="11">
        <v>12717.5</v>
      </c>
      <c r="K301" s="11"/>
      <c r="L301" s="5" t="s">
        <v>1106</v>
      </c>
      <c r="M301" s="50" t="s">
        <v>1107</v>
      </c>
      <c r="N301" s="50" t="s">
        <v>138</v>
      </c>
      <c r="O301" s="50"/>
      <c r="P301" s="18" t="s">
        <v>1418</v>
      </c>
    </row>
    <row r="302" spans="1:16" ht="409.6">
      <c r="A302" s="14" t="s">
        <v>737</v>
      </c>
      <c r="B302" s="22" t="s">
        <v>1109</v>
      </c>
      <c r="C302" s="12" t="s">
        <v>63</v>
      </c>
      <c r="D302" s="64" t="s">
        <v>738</v>
      </c>
      <c r="E302" s="3" t="s">
        <v>12</v>
      </c>
      <c r="F302" s="50" t="s">
        <v>1105</v>
      </c>
      <c r="G302" s="47" t="s">
        <v>495</v>
      </c>
      <c r="H302" s="9" t="s">
        <v>496</v>
      </c>
      <c r="I302" s="11">
        <v>260400</v>
      </c>
      <c r="J302" s="11">
        <v>260400</v>
      </c>
      <c r="K302" s="11"/>
      <c r="L302" s="5" t="s">
        <v>1106</v>
      </c>
      <c r="M302" s="50" t="s">
        <v>1107</v>
      </c>
      <c r="N302" s="50" t="s">
        <v>138</v>
      </c>
      <c r="O302" s="50"/>
      <c r="P302" s="13" t="s">
        <v>1419</v>
      </c>
    </row>
    <row r="303" spans="1:16" ht="409.6">
      <c r="A303" s="6" t="s">
        <v>739</v>
      </c>
      <c r="B303" s="2" t="s">
        <v>1104</v>
      </c>
      <c r="C303" s="68" t="s">
        <v>363</v>
      </c>
      <c r="D303" s="38" t="s">
        <v>740</v>
      </c>
      <c r="E303" s="8">
        <v>1</v>
      </c>
      <c r="F303" s="4" t="s">
        <v>1105</v>
      </c>
      <c r="G303" s="9" t="s">
        <v>31</v>
      </c>
      <c r="H303" s="10" t="s">
        <v>32</v>
      </c>
      <c r="I303" s="11">
        <v>88814.78</v>
      </c>
      <c r="J303" s="11">
        <v>88814.78</v>
      </c>
      <c r="K303" s="11"/>
      <c r="L303" s="5" t="s">
        <v>1121</v>
      </c>
      <c r="M303" s="22" t="s">
        <v>1107</v>
      </c>
      <c r="N303" s="4">
        <v>12</v>
      </c>
      <c r="O303" s="2"/>
      <c r="P303" s="13" t="s">
        <v>1107</v>
      </c>
    </row>
    <row r="304" spans="1:16" ht="409.6">
      <c r="A304" s="14" t="s">
        <v>741</v>
      </c>
      <c r="B304" s="22" t="s">
        <v>1109</v>
      </c>
      <c r="C304" s="12" t="s">
        <v>68</v>
      </c>
      <c r="D304" s="64" t="s">
        <v>742</v>
      </c>
      <c r="E304" s="3" t="s">
        <v>12</v>
      </c>
      <c r="F304" s="50" t="s">
        <v>1105</v>
      </c>
      <c r="G304" s="47" t="s">
        <v>489</v>
      </c>
      <c r="H304" s="9" t="s">
        <v>490</v>
      </c>
      <c r="I304" s="11">
        <v>8573.0399999999991</v>
      </c>
      <c r="J304" s="11">
        <v>8573.0399999999991</v>
      </c>
      <c r="K304" s="11"/>
      <c r="L304" s="5" t="s">
        <v>1106</v>
      </c>
      <c r="M304" s="50" t="s">
        <v>1107</v>
      </c>
      <c r="N304" s="50" t="s">
        <v>138</v>
      </c>
      <c r="O304" s="50"/>
      <c r="P304" s="13" t="s">
        <v>1420</v>
      </c>
    </row>
    <row r="305" spans="1:16" ht="409.6">
      <c r="A305" s="14" t="s">
        <v>743</v>
      </c>
      <c r="B305" s="22" t="s">
        <v>1109</v>
      </c>
      <c r="C305" s="12" t="s">
        <v>63</v>
      </c>
      <c r="D305" s="64" t="s">
        <v>744</v>
      </c>
      <c r="E305" s="3" t="s">
        <v>12</v>
      </c>
      <c r="F305" s="50" t="s">
        <v>1105</v>
      </c>
      <c r="G305" s="47" t="s">
        <v>479</v>
      </c>
      <c r="H305" s="10" t="s">
        <v>355</v>
      </c>
      <c r="I305" s="11">
        <v>313358.12248800002</v>
      </c>
      <c r="J305" s="11">
        <v>313358.12248800002</v>
      </c>
      <c r="K305" s="11"/>
      <c r="L305" s="5" t="s">
        <v>1245</v>
      </c>
      <c r="M305" s="50" t="s">
        <v>1107</v>
      </c>
      <c r="N305" s="50" t="s">
        <v>138</v>
      </c>
      <c r="O305" s="50"/>
      <c r="P305" s="13" t="s">
        <v>1421</v>
      </c>
    </row>
    <row r="306" spans="1:16" ht="409.6">
      <c r="A306" s="14" t="s">
        <v>745</v>
      </c>
      <c r="B306" s="22" t="s">
        <v>1109</v>
      </c>
      <c r="C306" s="12" t="s">
        <v>63</v>
      </c>
      <c r="D306" s="64" t="s">
        <v>474</v>
      </c>
      <c r="E306" s="3" t="s">
        <v>12</v>
      </c>
      <c r="F306" s="50" t="s">
        <v>1105</v>
      </c>
      <c r="G306" s="47" t="s">
        <v>475</v>
      </c>
      <c r="H306" s="48" t="s">
        <v>476</v>
      </c>
      <c r="I306" s="11">
        <v>90000</v>
      </c>
      <c r="J306" s="11">
        <v>90000</v>
      </c>
      <c r="K306" s="11"/>
      <c r="L306" s="5" t="s">
        <v>1106</v>
      </c>
      <c r="M306" s="50" t="s">
        <v>1107</v>
      </c>
      <c r="N306" s="50" t="s">
        <v>138</v>
      </c>
      <c r="O306" s="50"/>
      <c r="P306" s="13" t="s">
        <v>1420</v>
      </c>
    </row>
    <row r="307" spans="1:16" ht="409.6">
      <c r="A307" s="14" t="s">
        <v>746</v>
      </c>
      <c r="B307" s="22" t="s">
        <v>1109</v>
      </c>
      <c r="C307" s="12" t="s">
        <v>90</v>
      </c>
      <c r="D307" s="64" t="s">
        <v>747</v>
      </c>
      <c r="E307" s="3" t="s">
        <v>12</v>
      </c>
      <c r="F307" s="50" t="s">
        <v>1105</v>
      </c>
      <c r="G307" s="47" t="s">
        <v>479</v>
      </c>
      <c r="H307" s="10" t="s">
        <v>355</v>
      </c>
      <c r="I307" s="11">
        <v>421624.12551599997</v>
      </c>
      <c r="J307" s="11">
        <v>421624.12551599997</v>
      </c>
      <c r="K307" s="11"/>
      <c r="L307" s="5" t="s">
        <v>1245</v>
      </c>
      <c r="M307" s="50" t="s">
        <v>1107</v>
      </c>
      <c r="N307" s="50" t="s">
        <v>138</v>
      </c>
      <c r="O307" s="50"/>
      <c r="P307" s="13" t="s">
        <v>1422</v>
      </c>
    </row>
    <row r="308" spans="1:16" ht="409.6">
      <c r="A308" s="14" t="s">
        <v>748</v>
      </c>
      <c r="B308" s="22" t="s">
        <v>1109</v>
      </c>
      <c r="C308" s="12" t="s">
        <v>63</v>
      </c>
      <c r="D308" s="64" t="s">
        <v>484</v>
      </c>
      <c r="E308" s="3" t="s">
        <v>12</v>
      </c>
      <c r="F308" s="50" t="s">
        <v>1105</v>
      </c>
      <c r="G308" s="47" t="s">
        <v>485</v>
      </c>
      <c r="H308" s="9" t="s">
        <v>486</v>
      </c>
      <c r="I308" s="11">
        <v>900</v>
      </c>
      <c r="J308" s="11">
        <v>900</v>
      </c>
      <c r="K308" s="11"/>
      <c r="L308" s="5" t="s">
        <v>1106</v>
      </c>
      <c r="M308" s="50" t="s">
        <v>1107</v>
      </c>
      <c r="N308" s="50" t="s">
        <v>138</v>
      </c>
      <c r="O308" s="50"/>
      <c r="P308" s="13" t="s">
        <v>1423</v>
      </c>
    </row>
    <row r="309" spans="1:16" ht="409.6">
      <c r="A309" s="14" t="s">
        <v>749</v>
      </c>
      <c r="B309" s="5" t="s">
        <v>1109</v>
      </c>
      <c r="C309" s="12" t="s">
        <v>26</v>
      </c>
      <c r="D309" s="64" t="s">
        <v>616</v>
      </c>
      <c r="E309" s="3" t="s">
        <v>750</v>
      </c>
      <c r="F309" s="50" t="s">
        <v>1424</v>
      </c>
      <c r="G309" s="47" t="s">
        <v>618</v>
      </c>
      <c r="H309" s="9" t="s">
        <v>751</v>
      </c>
      <c r="I309" s="11">
        <v>9516.5300000000007</v>
      </c>
      <c r="J309" s="11">
        <v>9516.5300000000007</v>
      </c>
      <c r="K309" s="11"/>
      <c r="L309" s="5" t="s">
        <v>1117</v>
      </c>
      <c r="M309" s="50" t="s">
        <v>1107</v>
      </c>
      <c r="N309" s="50" t="s">
        <v>138</v>
      </c>
      <c r="O309" s="50"/>
      <c r="P309" s="43" t="s">
        <v>1425</v>
      </c>
    </row>
    <row r="310" spans="1:16" ht="409.6">
      <c r="A310" s="14" t="s">
        <v>752</v>
      </c>
      <c r="B310" s="22" t="s">
        <v>1109</v>
      </c>
      <c r="C310" s="12" t="s">
        <v>315</v>
      </c>
      <c r="D310" s="64" t="s">
        <v>753</v>
      </c>
      <c r="E310" s="3" t="s">
        <v>12</v>
      </c>
      <c r="F310" s="50" t="s">
        <v>1105</v>
      </c>
      <c r="G310" s="47" t="s">
        <v>540</v>
      </c>
      <c r="H310" s="10" t="s">
        <v>36</v>
      </c>
      <c r="I310" s="11">
        <v>76237.875</v>
      </c>
      <c r="J310" s="11">
        <v>76237.875</v>
      </c>
      <c r="K310" s="11"/>
      <c r="L310" s="5" t="s">
        <v>1106</v>
      </c>
      <c r="M310" s="50" t="s">
        <v>1107</v>
      </c>
      <c r="N310" s="50" t="s">
        <v>226</v>
      </c>
      <c r="O310" s="50"/>
      <c r="P310" s="13" t="s">
        <v>1426</v>
      </c>
    </row>
    <row r="311" spans="1:16" ht="409.6">
      <c r="A311" s="14" t="s">
        <v>754</v>
      </c>
      <c r="B311" s="22" t="s">
        <v>1109</v>
      </c>
      <c r="C311" s="12" t="s">
        <v>163</v>
      </c>
      <c r="D311" s="64" t="s">
        <v>755</v>
      </c>
      <c r="E311" s="3" t="s">
        <v>12</v>
      </c>
      <c r="F311" s="50" t="s">
        <v>1105</v>
      </c>
      <c r="G311" s="47" t="s">
        <v>512</v>
      </c>
      <c r="H311" s="9" t="s">
        <v>412</v>
      </c>
      <c r="I311" s="11">
        <v>9571.4639999999999</v>
      </c>
      <c r="J311" s="11">
        <v>9571.4639999999999</v>
      </c>
      <c r="K311" s="11"/>
      <c r="L311" s="5" t="s">
        <v>1106</v>
      </c>
      <c r="M311" s="50" t="s">
        <v>1107</v>
      </c>
      <c r="N311" s="50" t="s">
        <v>138</v>
      </c>
      <c r="O311" s="50"/>
      <c r="P311" s="13" t="s">
        <v>1427</v>
      </c>
    </row>
    <row r="312" spans="1:16" ht="409.6">
      <c r="A312" s="14" t="s">
        <v>756</v>
      </c>
      <c r="B312" s="22" t="s">
        <v>1109</v>
      </c>
      <c r="C312" s="12" t="s">
        <v>163</v>
      </c>
      <c r="D312" s="64" t="s">
        <v>755</v>
      </c>
      <c r="E312" s="3" t="s">
        <v>12</v>
      </c>
      <c r="F312" s="50" t="s">
        <v>1105</v>
      </c>
      <c r="G312" s="47" t="s">
        <v>512</v>
      </c>
      <c r="H312" s="9" t="s">
        <v>412</v>
      </c>
      <c r="I312" s="11">
        <v>1026.3834000000002</v>
      </c>
      <c r="J312" s="11">
        <v>1026.3834000000002</v>
      </c>
      <c r="K312" s="11"/>
      <c r="L312" s="5" t="s">
        <v>1106</v>
      </c>
      <c r="M312" s="50" t="s">
        <v>1107</v>
      </c>
      <c r="N312" s="50" t="s">
        <v>138</v>
      </c>
      <c r="O312" s="50"/>
      <c r="P312" s="18" t="s">
        <v>1428</v>
      </c>
    </row>
    <row r="313" spans="1:16" ht="409.6">
      <c r="A313" s="6" t="s">
        <v>757</v>
      </c>
      <c r="B313" s="2" t="s">
        <v>1104</v>
      </c>
      <c r="C313" s="68" t="s">
        <v>531</v>
      </c>
      <c r="D313" s="38" t="s">
        <v>758</v>
      </c>
      <c r="E313" s="8" t="s">
        <v>23</v>
      </c>
      <c r="F313" s="4" t="s">
        <v>1429</v>
      </c>
      <c r="G313" s="9" t="s">
        <v>579</v>
      </c>
      <c r="H313" s="10" t="s">
        <v>256</v>
      </c>
      <c r="I313" s="11">
        <v>4500</v>
      </c>
      <c r="J313" s="11">
        <v>4500</v>
      </c>
      <c r="K313" s="11"/>
      <c r="L313" s="5" t="s">
        <v>1121</v>
      </c>
      <c r="M313" s="22" t="s">
        <v>1107</v>
      </c>
      <c r="N313" s="4">
        <v>0</v>
      </c>
      <c r="O313" s="2"/>
      <c r="P313" s="18" t="s">
        <v>1430</v>
      </c>
    </row>
    <row r="314" spans="1:16" ht="409.6">
      <c r="A314" s="14" t="s">
        <v>759</v>
      </c>
      <c r="B314" s="22" t="s">
        <v>1109</v>
      </c>
      <c r="C314" s="12" t="s">
        <v>531</v>
      </c>
      <c r="D314" s="64" t="s">
        <v>474</v>
      </c>
      <c r="E314" s="3" t="s">
        <v>12</v>
      </c>
      <c r="F314" s="50" t="s">
        <v>1105</v>
      </c>
      <c r="G314" s="47" t="s">
        <v>475</v>
      </c>
      <c r="H314" s="48" t="s">
        <v>476</v>
      </c>
      <c r="I314" s="11">
        <v>67000</v>
      </c>
      <c r="J314" s="11">
        <v>67000</v>
      </c>
      <c r="K314" s="11"/>
      <c r="L314" s="5" t="s">
        <v>1106</v>
      </c>
      <c r="M314" s="50" t="s">
        <v>1107</v>
      </c>
      <c r="N314" s="50" t="s">
        <v>138</v>
      </c>
      <c r="O314" s="50"/>
      <c r="P314" s="18" t="s">
        <v>1431</v>
      </c>
    </row>
    <row r="315" spans="1:16" ht="409.6">
      <c r="A315" s="14" t="s">
        <v>760</v>
      </c>
      <c r="B315" s="22" t="s">
        <v>1109</v>
      </c>
      <c r="C315" s="12" t="s">
        <v>16</v>
      </c>
      <c r="D315" s="64" t="s">
        <v>761</v>
      </c>
      <c r="E315" s="3" t="s">
        <v>12</v>
      </c>
      <c r="F315" s="50" t="s">
        <v>1105</v>
      </c>
      <c r="G315" s="47" t="s">
        <v>479</v>
      </c>
      <c r="H315" s="10" t="s">
        <v>355</v>
      </c>
      <c r="I315" s="11">
        <v>268589.41836000007</v>
      </c>
      <c r="J315" s="11">
        <v>268589.41836000007</v>
      </c>
      <c r="K315" s="11"/>
      <c r="L315" s="5" t="s">
        <v>1245</v>
      </c>
      <c r="M315" s="50" t="s">
        <v>1107</v>
      </c>
      <c r="N315" s="50" t="s">
        <v>138</v>
      </c>
      <c r="O315" s="50"/>
      <c r="P315" s="13" t="s">
        <v>1432</v>
      </c>
    </row>
    <row r="316" spans="1:16" ht="409.6">
      <c r="A316" s="14" t="s">
        <v>762</v>
      </c>
      <c r="B316" s="22" t="s">
        <v>1109</v>
      </c>
      <c r="C316" s="12" t="s">
        <v>163</v>
      </c>
      <c r="D316" s="64" t="s">
        <v>763</v>
      </c>
      <c r="E316" s="3" t="s">
        <v>12</v>
      </c>
      <c r="F316" s="50" t="s">
        <v>1105</v>
      </c>
      <c r="G316" s="47" t="s">
        <v>540</v>
      </c>
      <c r="H316" s="10" t="s">
        <v>36</v>
      </c>
      <c r="I316" s="11">
        <v>19716</v>
      </c>
      <c r="J316" s="11">
        <v>19716</v>
      </c>
      <c r="K316" s="11"/>
      <c r="L316" s="5" t="s">
        <v>1106</v>
      </c>
      <c r="M316" s="50" t="s">
        <v>1107</v>
      </c>
      <c r="N316" s="50" t="s">
        <v>138</v>
      </c>
      <c r="O316" s="50"/>
      <c r="P316" s="13" t="s">
        <v>1107</v>
      </c>
    </row>
    <row r="317" spans="1:16" ht="409.6">
      <c r="A317" s="14" t="s">
        <v>764</v>
      </c>
      <c r="B317" s="22" t="s">
        <v>1109</v>
      </c>
      <c r="C317" s="12" t="s">
        <v>90</v>
      </c>
      <c r="D317" s="64" t="s">
        <v>765</v>
      </c>
      <c r="E317" s="3" t="s">
        <v>12</v>
      </c>
      <c r="F317" s="50" t="s">
        <v>1105</v>
      </c>
      <c r="G317" s="47" t="s">
        <v>489</v>
      </c>
      <c r="H317" s="9" t="s">
        <v>490</v>
      </c>
      <c r="I317" s="11">
        <v>9261</v>
      </c>
      <c r="J317" s="11">
        <v>9261</v>
      </c>
      <c r="K317" s="11"/>
      <c r="L317" s="5" t="s">
        <v>1106</v>
      </c>
      <c r="M317" s="50" t="s">
        <v>1107</v>
      </c>
      <c r="N317" s="50" t="s">
        <v>138</v>
      </c>
      <c r="O317" s="50"/>
      <c r="P317" s="13" t="s">
        <v>1433</v>
      </c>
    </row>
    <row r="318" spans="1:16" ht="409.6">
      <c r="A318" s="14" t="s">
        <v>766</v>
      </c>
      <c r="B318" s="22" t="s">
        <v>1109</v>
      </c>
      <c r="C318" s="12" t="s">
        <v>163</v>
      </c>
      <c r="D318" s="64" t="s">
        <v>474</v>
      </c>
      <c r="E318" s="3" t="s">
        <v>12</v>
      </c>
      <c r="F318" s="50" t="s">
        <v>1105</v>
      </c>
      <c r="G318" s="47" t="s">
        <v>475</v>
      </c>
      <c r="H318" s="48" t="s">
        <v>476</v>
      </c>
      <c r="I318" s="11">
        <v>85000</v>
      </c>
      <c r="J318" s="11">
        <v>85000</v>
      </c>
      <c r="K318" s="11"/>
      <c r="L318" s="5" t="s">
        <v>1106</v>
      </c>
      <c r="M318" s="50" t="s">
        <v>1107</v>
      </c>
      <c r="N318" s="50" t="s">
        <v>138</v>
      </c>
      <c r="O318" s="50"/>
      <c r="P318" s="13" t="s">
        <v>1434</v>
      </c>
    </row>
    <row r="319" spans="1:16" ht="409.6">
      <c r="A319" s="14" t="s">
        <v>767</v>
      </c>
      <c r="B319" s="22" t="s">
        <v>1109</v>
      </c>
      <c r="C319" s="12" t="s">
        <v>200</v>
      </c>
      <c r="D319" s="64" t="s">
        <v>768</v>
      </c>
      <c r="E319" s="3" t="s">
        <v>610</v>
      </c>
      <c r="F319" s="50" t="s">
        <v>1105</v>
      </c>
      <c r="G319" s="47" t="s">
        <v>549</v>
      </c>
      <c r="H319" s="10" t="s">
        <v>355</v>
      </c>
      <c r="I319" s="11">
        <v>250359.95419200003</v>
      </c>
      <c r="J319" s="11">
        <v>250359.95419200003</v>
      </c>
      <c r="K319" s="11"/>
      <c r="L319" s="5" t="s">
        <v>1245</v>
      </c>
      <c r="M319" s="50" t="s">
        <v>1107</v>
      </c>
      <c r="N319" s="50" t="s">
        <v>138</v>
      </c>
      <c r="O319" s="50"/>
      <c r="P319" s="13" t="s">
        <v>1435</v>
      </c>
    </row>
    <row r="320" spans="1:16" ht="409.6">
      <c r="A320" s="14" t="s">
        <v>769</v>
      </c>
      <c r="B320" s="22" t="s">
        <v>1109</v>
      </c>
      <c r="C320" s="12" t="s">
        <v>163</v>
      </c>
      <c r="D320" s="64" t="s">
        <v>484</v>
      </c>
      <c r="E320" s="3" t="s">
        <v>12</v>
      </c>
      <c r="F320" s="50" t="s">
        <v>1105</v>
      </c>
      <c r="G320" s="47" t="s">
        <v>485</v>
      </c>
      <c r="H320" s="9" t="s">
        <v>486</v>
      </c>
      <c r="I320" s="11">
        <v>6500</v>
      </c>
      <c r="J320" s="11">
        <v>6500</v>
      </c>
      <c r="K320" s="11"/>
      <c r="L320" s="5" t="s">
        <v>1106</v>
      </c>
      <c r="M320" s="50" t="s">
        <v>1107</v>
      </c>
      <c r="N320" s="50" t="s">
        <v>138</v>
      </c>
      <c r="O320" s="50"/>
      <c r="P320" s="13" t="s">
        <v>1436</v>
      </c>
    </row>
    <row r="321" spans="1:16" ht="390">
      <c r="A321" s="14" t="s">
        <v>770</v>
      </c>
      <c r="B321" s="22" t="s">
        <v>1109</v>
      </c>
      <c r="C321" s="12" t="s">
        <v>363</v>
      </c>
      <c r="D321" s="64" t="s">
        <v>498</v>
      </c>
      <c r="E321" s="3" t="s">
        <v>12</v>
      </c>
      <c r="F321" s="50" t="s">
        <v>1105</v>
      </c>
      <c r="G321" s="47" t="s">
        <v>499</v>
      </c>
      <c r="H321" s="9" t="s">
        <v>500</v>
      </c>
      <c r="I321" s="11">
        <v>100</v>
      </c>
      <c r="J321" s="11">
        <v>100</v>
      </c>
      <c r="K321" s="11"/>
      <c r="L321" s="5" t="s">
        <v>1106</v>
      </c>
      <c r="M321" s="50" t="s">
        <v>1107</v>
      </c>
      <c r="N321" s="50" t="s">
        <v>138</v>
      </c>
      <c r="O321" s="50"/>
      <c r="P321" s="13" t="s">
        <v>1413</v>
      </c>
    </row>
    <row r="322" spans="1:16" ht="409.6">
      <c r="A322" s="14" t="s">
        <v>771</v>
      </c>
      <c r="B322" s="22" t="s">
        <v>1109</v>
      </c>
      <c r="C322" s="12" t="s">
        <v>200</v>
      </c>
      <c r="D322" s="64" t="s">
        <v>772</v>
      </c>
      <c r="E322" s="3" t="s">
        <v>12</v>
      </c>
      <c r="F322" s="50" t="s">
        <v>1105</v>
      </c>
      <c r="G322" s="47" t="s">
        <v>495</v>
      </c>
      <c r="H322" s="9" t="s">
        <v>496</v>
      </c>
      <c r="I322" s="11">
        <v>193698.54</v>
      </c>
      <c r="J322" s="11">
        <v>193698.54</v>
      </c>
      <c r="K322" s="11"/>
      <c r="L322" s="5" t="s">
        <v>1106</v>
      </c>
      <c r="M322" s="50" t="s">
        <v>1107</v>
      </c>
      <c r="N322" s="50" t="s">
        <v>138</v>
      </c>
      <c r="O322" s="50"/>
      <c r="P322" s="13" t="s">
        <v>1413</v>
      </c>
    </row>
    <row r="323" spans="1:16" ht="409.6">
      <c r="A323" s="14" t="s">
        <v>773</v>
      </c>
      <c r="B323" s="22" t="s">
        <v>1109</v>
      </c>
      <c r="C323" s="12" t="s">
        <v>315</v>
      </c>
      <c r="D323" s="64" t="s">
        <v>774</v>
      </c>
      <c r="E323" s="3">
        <v>1</v>
      </c>
      <c r="F323" s="50" t="s">
        <v>1105</v>
      </c>
      <c r="G323" s="47" t="s">
        <v>512</v>
      </c>
      <c r="H323" s="9" t="s">
        <v>412</v>
      </c>
      <c r="I323" s="11">
        <v>1587.9969000000001</v>
      </c>
      <c r="J323" s="11">
        <v>1587.9969000000001</v>
      </c>
      <c r="K323" s="11"/>
      <c r="L323" s="5" t="s">
        <v>1106</v>
      </c>
      <c r="M323" s="50" t="s">
        <v>1107</v>
      </c>
      <c r="N323" s="50">
        <v>12</v>
      </c>
      <c r="O323" s="50"/>
      <c r="P323" s="13" t="s">
        <v>1437</v>
      </c>
    </row>
    <row r="324" spans="1:16" ht="409.6">
      <c r="A324" s="6" t="s">
        <v>775</v>
      </c>
      <c r="B324" s="2" t="s">
        <v>1104</v>
      </c>
      <c r="C324" s="68" t="s">
        <v>507</v>
      </c>
      <c r="D324" s="38" t="s">
        <v>776</v>
      </c>
      <c r="E324" s="8" t="s">
        <v>777</v>
      </c>
      <c r="F324" s="4" t="s">
        <v>1438</v>
      </c>
      <c r="G324" s="9" t="s">
        <v>71</v>
      </c>
      <c r="H324" s="10" t="s">
        <v>72</v>
      </c>
      <c r="I324" s="11">
        <v>30000</v>
      </c>
      <c r="J324" s="11">
        <v>30000</v>
      </c>
      <c r="K324" s="11"/>
      <c r="L324" s="5" t="s">
        <v>1117</v>
      </c>
      <c r="M324" s="22" t="s">
        <v>1107</v>
      </c>
      <c r="N324" s="4">
        <v>0</v>
      </c>
      <c r="O324" s="2"/>
      <c r="P324" s="4" t="s">
        <v>1439</v>
      </c>
    </row>
    <row r="325" spans="1:16" ht="409.6">
      <c r="A325" s="14" t="s">
        <v>778</v>
      </c>
      <c r="B325" s="22" t="s">
        <v>1109</v>
      </c>
      <c r="C325" s="12" t="s">
        <v>86</v>
      </c>
      <c r="D325" s="64" t="s">
        <v>779</v>
      </c>
      <c r="E325" s="3" t="s">
        <v>12</v>
      </c>
      <c r="F325" s="50" t="s">
        <v>1105</v>
      </c>
      <c r="G325" s="47" t="s">
        <v>495</v>
      </c>
      <c r="H325" s="9" t="s">
        <v>496</v>
      </c>
      <c r="I325" s="11">
        <v>486464.1054</v>
      </c>
      <c r="J325" s="11">
        <v>486464.1054</v>
      </c>
      <c r="K325" s="11"/>
      <c r="L325" s="5" t="s">
        <v>1111</v>
      </c>
      <c r="M325" s="50" t="s">
        <v>1107</v>
      </c>
      <c r="N325" s="50" t="s">
        <v>138</v>
      </c>
      <c r="O325" s="50"/>
      <c r="P325" s="13" t="s">
        <v>1440</v>
      </c>
    </row>
    <row r="326" spans="1:16" ht="409.6">
      <c r="A326" s="14" t="s">
        <v>780</v>
      </c>
      <c r="B326" s="22" t="s">
        <v>1109</v>
      </c>
      <c r="C326" s="12" t="s">
        <v>457</v>
      </c>
      <c r="D326" s="64" t="s">
        <v>484</v>
      </c>
      <c r="E326" s="3" t="s">
        <v>12</v>
      </c>
      <c r="F326" s="50" t="s">
        <v>1105</v>
      </c>
      <c r="G326" s="47" t="s">
        <v>485</v>
      </c>
      <c r="H326" s="9" t="s">
        <v>486</v>
      </c>
      <c r="I326" s="11">
        <v>4200</v>
      </c>
      <c r="J326" s="11">
        <v>4200</v>
      </c>
      <c r="K326" s="11"/>
      <c r="L326" s="5" t="s">
        <v>1106</v>
      </c>
      <c r="M326" s="50" t="s">
        <v>1107</v>
      </c>
      <c r="N326" s="50" t="s">
        <v>138</v>
      </c>
      <c r="O326" s="50"/>
      <c r="P326" s="18" t="s">
        <v>1441</v>
      </c>
    </row>
    <row r="327" spans="1:16" ht="390">
      <c r="A327" s="14" t="s">
        <v>781</v>
      </c>
      <c r="B327" s="22" t="s">
        <v>1109</v>
      </c>
      <c r="C327" s="12" t="s">
        <v>363</v>
      </c>
      <c r="D327" s="64" t="s">
        <v>514</v>
      </c>
      <c r="E327" s="3" t="s">
        <v>12</v>
      </c>
      <c r="F327" s="18" t="s">
        <v>1105</v>
      </c>
      <c r="G327" s="47" t="s">
        <v>499</v>
      </c>
      <c r="H327" s="9" t="s">
        <v>515</v>
      </c>
      <c r="I327" s="11">
        <v>900</v>
      </c>
      <c r="J327" s="11">
        <v>900</v>
      </c>
      <c r="K327" s="11"/>
      <c r="L327" s="5" t="s">
        <v>1117</v>
      </c>
      <c r="M327" s="50" t="s">
        <v>1107</v>
      </c>
      <c r="N327" s="50" t="s">
        <v>138</v>
      </c>
      <c r="O327" s="50"/>
      <c r="P327" s="18" t="s">
        <v>1442</v>
      </c>
    </row>
    <row r="328" spans="1:16" ht="409.6">
      <c r="A328" s="14" t="s">
        <v>782</v>
      </c>
      <c r="B328" s="22" t="s">
        <v>1109</v>
      </c>
      <c r="C328" s="12" t="s">
        <v>16</v>
      </c>
      <c r="D328" s="64" t="s">
        <v>783</v>
      </c>
      <c r="E328" s="3" t="s">
        <v>12</v>
      </c>
      <c r="F328" s="18"/>
      <c r="G328" s="47" t="s">
        <v>499</v>
      </c>
      <c r="H328" s="9" t="s">
        <v>500</v>
      </c>
      <c r="I328" s="11">
        <v>40</v>
      </c>
      <c r="J328" s="11">
        <v>40</v>
      </c>
      <c r="K328" s="11"/>
      <c r="L328" s="5" t="s">
        <v>1106</v>
      </c>
      <c r="M328" s="50" t="s">
        <v>1107</v>
      </c>
      <c r="N328" s="50" t="s">
        <v>138</v>
      </c>
      <c r="O328" s="50"/>
      <c r="P328" s="4" t="s">
        <v>1443</v>
      </c>
    </row>
    <row r="329" spans="1:16" ht="409.6">
      <c r="A329" s="14" t="s">
        <v>784</v>
      </c>
      <c r="B329" s="22" t="s">
        <v>1109</v>
      </c>
      <c r="C329" s="12" t="s">
        <v>86</v>
      </c>
      <c r="D329" s="64" t="s">
        <v>474</v>
      </c>
      <c r="E329" s="3" t="s">
        <v>12</v>
      </c>
      <c r="F329" s="18"/>
      <c r="G329" s="47" t="s">
        <v>475</v>
      </c>
      <c r="H329" s="48" t="s">
        <v>476</v>
      </c>
      <c r="I329" s="11">
        <v>61000</v>
      </c>
      <c r="J329" s="11">
        <v>61000</v>
      </c>
      <c r="K329" s="11"/>
      <c r="L329" s="5" t="s">
        <v>1106</v>
      </c>
      <c r="M329" s="50" t="s">
        <v>1107</v>
      </c>
      <c r="N329" s="50" t="s">
        <v>138</v>
      </c>
      <c r="O329" s="50"/>
      <c r="P329" s="22" t="s">
        <v>1444</v>
      </c>
    </row>
    <row r="330" spans="1:16" ht="390">
      <c r="A330" s="14" t="s">
        <v>785</v>
      </c>
      <c r="B330" s="22" t="s">
        <v>1109</v>
      </c>
      <c r="C330" s="12" t="s">
        <v>531</v>
      </c>
      <c r="D330" s="64" t="s">
        <v>498</v>
      </c>
      <c r="E330" s="3" t="s">
        <v>12</v>
      </c>
      <c r="F330" s="18"/>
      <c r="G330" s="47" t="s">
        <v>499</v>
      </c>
      <c r="H330" s="9" t="s">
        <v>500</v>
      </c>
      <c r="I330" s="11">
        <v>50</v>
      </c>
      <c r="J330" s="11">
        <v>50</v>
      </c>
      <c r="K330" s="11"/>
      <c r="L330" s="5" t="s">
        <v>1106</v>
      </c>
      <c r="M330" s="50" t="s">
        <v>1107</v>
      </c>
      <c r="N330" s="50" t="s">
        <v>138</v>
      </c>
      <c r="O330" s="50"/>
      <c r="P330" s="13" t="s">
        <v>1445</v>
      </c>
    </row>
    <row r="331" spans="1:16" ht="409.6">
      <c r="A331" s="14" t="s">
        <v>786</v>
      </c>
      <c r="B331" s="22" t="s">
        <v>1109</v>
      </c>
      <c r="C331" s="12" t="s">
        <v>163</v>
      </c>
      <c r="D331" s="64" t="s">
        <v>787</v>
      </c>
      <c r="E331" s="3" t="s">
        <v>12</v>
      </c>
      <c r="F331" s="18"/>
      <c r="G331" s="47" t="s">
        <v>495</v>
      </c>
      <c r="H331" s="9" t="s">
        <v>496</v>
      </c>
      <c r="I331" s="11">
        <v>320989.44150000007</v>
      </c>
      <c r="J331" s="11">
        <v>320989.44150000007</v>
      </c>
      <c r="K331" s="11"/>
      <c r="L331" s="5" t="s">
        <v>1106</v>
      </c>
      <c r="M331" s="50" t="s">
        <v>1107</v>
      </c>
      <c r="N331" s="50" t="s">
        <v>138</v>
      </c>
      <c r="O331" s="50"/>
      <c r="P331" s="13" t="s">
        <v>1107</v>
      </c>
    </row>
    <row r="332" spans="1:16" ht="409.6">
      <c r="A332" s="14" t="s">
        <v>788</v>
      </c>
      <c r="B332" s="22" t="s">
        <v>1109</v>
      </c>
      <c r="C332" s="12" t="s">
        <v>86</v>
      </c>
      <c r="D332" s="64" t="s">
        <v>789</v>
      </c>
      <c r="E332" s="3" t="s">
        <v>12</v>
      </c>
      <c r="F332" s="18"/>
      <c r="G332" s="47" t="s">
        <v>489</v>
      </c>
      <c r="H332" s="9" t="s">
        <v>490</v>
      </c>
      <c r="I332" s="11">
        <v>9324</v>
      </c>
      <c r="J332" s="11">
        <v>9324</v>
      </c>
      <c r="K332" s="11"/>
      <c r="L332" s="5" t="s">
        <v>1106</v>
      </c>
      <c r="M332" s="50" t="s">
        <v>1107</v>
      </c>
      <c r="N332" s="50" t="s">
        <v>138</v>
      </c>
      <c r="O332" s="50"/>
      <c r="P332" s="13" t="s">
        <v>1446</v>
      </c>
    </row>
    <row r="333" spans="1:16" ht="409.6">
      <c r="A333" s="14" t="s">
        <v>790</v>
      </c>
      <c r="B333" s="22" t="s">
        <v>1109</v>
      </c>
      <c r="C333" s="12" t="s">
        <v>163</v>
      </c>
      <c r="D333" s="64" t="s">
        <v>791</v>
      </c>
      <c r="E333" s="3" t="s">
        <v>12</v>
      </c>
      <c r="F333" s="18"/>
      <c r="G333" s="47" t="s">
        <v>630</v>
      </c>
      <c r="H333" s="9" t="s">
        <v>496</v>
      </c>
      <c r="I333" s="11">
        <v>20097.504000000001</v>
      </c>
      <c r="J333" s="11">
        <v>20097.504000000001</v>
      </c>
      <c r="K333" s="11"/>
      <c r="L333" s="5" t="s">
        <v>1111</v>
      </c>
      <c r="M333" s="50" t="s">
        <v>1107</v>
      </c>
      <c r="N333" s="50" t="s">
        <v>138</v>
      </c>
      <c r="O333" s="50"/>
      <c r="P333" s="13" t="s">
        <v>1447</v>
      </c>
    </row>
    <row r="334" spans="1:16" ht="409.6">
      <c r="A334" s="14" t="s">
        <v>792</v>
      </c>
      <c r="B334" s="22" t="s">
        <v>1109</v>
      </c>
      <c r="C334" s="12" t="s">
        <v>163</v>
      </c>
      <c r="D334" s="64" t="s">
        <v>793</v>
      </c>
      <c r="E334" s="3" t="s">
        <v>12</v>
      </c>
      <c r="F334" s="18"/>
      <c r="G334" s="47" t="s">
        <v>495</v>
      </c>
      <c r="H334" s="9" t="s">
        <v>496</v>
      </c>
      <c r="I334" s="11">
        <v>132604.29</v>
      </c>
      <c r="J334" s="11">
        <v>132604.29</v>
      </c>
      <c r="K334" s="11"/>
      <c r="L334" s="5" t="s">
        <v>1111</v>
      </c>
      <c r="M334" s="50" t="s">
        <v>1107</v>
      </c>
      <c r="N334" s="50" t="s">
        <v>138</v>
      </c>
      <c r="O334" s="50"/>
      <c r="P334" s="13" t="s">
        <v>1448</v>
      </c>
    </row>
    <row r="335" spans="1:16" ht="409.6">
      <c r="A335" s="6" t="s">
        <v>794</v>
      </c>
      <c r="B335" s="2" t="s">
        <v>1104</v>
      </c>
      <c r="C335" s="68" t="s">
        <v>363</v>
      </c>
      <c r="D335" s="38" t="s">
        <v>795</v>
      </c>
      <c r="E335" s="3" t="s">
        <v>796</v>
      </c>
      <c r="F335" s="4" t="s">
        <v>1134</v>
      </c>
      <c r="G335" s="9" t="s">
        <v>107</v>
      </c>
      <c r="H335" s="9" t="s">
        <v>108</v>
      </c>
      <c r="I335" s="11">
        <v>34215</v>
      </c>
      <c r="J335" s="11">
        <v>34215</v>
      </c>
      <c r="K335" s="11"/>
      <c r="L335" s="5" t="s">
        <v>1117</v>
      </c>
      <c r="M335" s="22" t="s">
        <v>1107</v>
      </c>
      <c r="N335" s="4">
        <v>0</v>
      </c>
      <c r="O335" s="2"/>
      <c r="P335" s="18" t="s">
        <v>1449</v>
      </c>
    </row>
    <row r="336" spans="1:16" ht="409.6">
      <c r="A336" s="14" t="s">
        <v>797</v>
      </c>
      <c r="B336" s="22" t="s">
        <v>1109</v>
      </c>
      <c r="C336" s="12" t="s">
        <v>58</v>
      </c>
      <c r="D336" s="64" t="s">
        <v>798</v>
      </c>
      <c r="E336" s="3" t="s">
        <v>610</v>
      </c>
      <c r="F336" s="18"/>
      <c r="G336" s="47" t="s">
        <v>479</v>
      </c>
      <c r="H336" s="10" t="s">
        <v>355</v>
      </c>
      <c r="I336" s="11">
        <v>304996.68880800006</v>
      </c>
      <c r="J336" s="11">
        <v>304996.68880800006</v>
      </c>
      <c r="K336" s="11"/>
      <c r="L336" s="5" t="s">
        <v>1245</v>
      </c>
      <c r="M336" s="50" t="s">
        <v>1107</v>
      </c>
      <c r="N336" s="50" t="s">
        <v>226</v>
      </c>
      <c r="O336" s="50"/>
      <c r="P336" s="18" t="s">
        <v>1450</v>
      </c>
    </row>
    <row r="337" spans="1:16" ht="390">
      <c r="A337" s="14" t="s">
        <v>799</v>
      </c>
      <c r="B337" s="22" t="s">
        <v>1109</v>
      </c>
      <c r="C337" s="12" t="s">
        <v>163</v>
      </c>
      <c r="D337" s="64" t="s">
        <v>498</v>
      </c>
      <c r="E337" s="3" t="s">
        <v>12</v>
      </c>
      <c r="F337" s="18"/>
      <c r="G337" s="47" t="s">
        <v>499</v>
      </c>
      <c r="H337" s="9" t="s">
        <v>500</v>
      </c>
      <c r="I337" s="11">
        <v>100</v>
      </c>
      <c r="J337" s="11">
        <v>100</v>
      </c>
      <c r="K337" s="11"/>
      <c r="L337" s="5" t="s">
        <v>1106</v>
      </c>
      <c r="M337" s="50" t="s">
        <v>1107</v>
      </c>
      <c r="N337" s="50" t="s">
        <v>138</v>
      </c>
      <c r="O337" s="50"/>
      <c r="P337" s="18" t="s">
        <v>1451</v>
      </c>
    </row>
    <row r="338" spans="1:16" ht="409.6">
      <c r="A338" s="14" t="s">
        <v>800</v>
      </c>
      <c r="B338" s="22" t="s">
        <v>1109</v>
      </c>
      <c r="C338" s="12" t="s">
        <v>90</v>
      </c>
      <c r="D338" s="64" t="s">
        <v>474</v>
      </c>
      <c r="E338" s="3" t="s">
        <v>12</v>
      </c>
      <c r="F338" s="18"/>
      <c r="G338" s="47" t="s">
        <v>475</v>
      </c>
      <c r="H338" s="48" t="s">
        <v>476</v>
      </c>
      <c r="I338" s="11">
        <v>85000</v>
      </c>
      <c r="J338" s="11">
        <v>85000</v>
      </c>
      <c r="K338" s="11"/>
      <c r="L338" s="5" t="s">
        <v>1106</v>
      </c>
      <c r="M338" s="50" t="s">
        <v>1107</v>
      </c>
      <c r="N338" s="50" t="s">
        <v>138</v>
      </c>
      <c r="O338" s="50"/>
      <c r="P338" s="18" t="s">
        <v>1452</v>
      </c>
    </row>
    <row r="339" spans="1:16" ht="409.6">
      <c r="A339" s="14" t="s">
        <v>801</v>
      </c>
      <c r="B339" s="22" t="s">
        <v>1109</v>
      </c>
      <c r="C339" s="12" t="s">
        <v>86</v>
      </c>
      <c r="D339" s="64" t="s">
        <v>802</v>
      </c>
      <c r="E339" s="3" t="s">
        <v>12</v>
      </c>
      <c r="F339" s="18"/>
      <c r="G339" s="47" t="s">
        <v>479</v>
      </c>
      <c r="H339" s="48" t="s">
        <v>355</v>
      </c>
      <c r="I339" s="11">
        <v>240661.73527199996</v>
      </c>
      <c r="J339" s="11">
        <v>240661.73527199996</v>
      </c>
      <c r="K339" s="11"/>
      <c r="L339" s="5" t="s">
        <v>1245</v>
      </c>
      <c r="M339" s="50" t="s">
        <v>1107</v>
      </c>
      <c r="N339" s="50" t="s">
        <v>138</v>
      </c>
      <c r="O339" s="50"/>
      <c r="P339" s="13" t="s">
        <v>1453</v>
      </c>
    </row>
    <row r="340" spans="1:16" ht="409.6">
      <c r="A340" s="14" t="s">
        <v>803</v>
      </c>
      <c r="B340" s="22" t="s">
        <v>1109</v>
      </c>
      <c r="C340" s="12" t="s">
        <v>26</v>
      </c>
      <c r="D340" s="64" t="s">
        <v>474</v>
      </c>
      <c r="E340" s="3">
        <v>1</v>
      </c>
      <c r="F340" s="50" t="s">
        <v>1105</v>
      </c>
      <c r="G340" s="47" t="s">
        <v>475</v>
      </c>
      <c r="H340" s="48" t="s">
        <v>476</v>
      </c>
      <c r="I340" s="11">
        <v>205000</v>
      </c>
      <c r="J340" s="11">
        <v>205000</v>
      </c>
      <c r="K340" s="11"/>
      <c r="L340" s="5" t="s">
        <v>1106</v>
      </c>
      <c r="M340" s="50" t="s">
        <v>1107</v>
      </c>
      <c r="N340" s="50" t="s">
        <v>138</v>
      </c>
      <c r="O340" s="50"/>
      <c r="P340" s="13" t="s">
        <v>1454</v>
      </c>
    </row>
    <row r="341" spans="1:16" ht="409.6">
      <c r="A341" s="14" t="s">
        <v>804</v>
      </c>
      <c r="B341" s="22" t="s">
        <v>1109</v>
      </c>
      <c r="C341" s="12" t="s">
        <v>86</v>
      </c>
      <c r="D341" s="64" t="s">
        <v>484</v>
      </c>
      <c r="E341" s="3" t="s">
        <v>12</v>
      </c>
      <c r="F341" s="18"/>
      <c r="G341" s="47" t="s">
        <v>485</v>
      </c>
      <c r="H341" s="9" t="s">
        <v>486</v>
      </c>
      <c r="I341" s="11">
        <v>2500</v>
      </c>
      <c r="J341" s="11">
        <v>2500</v>
      </c>
      <c r="K341" s="11"/>
      <c r="L341" s="5" t="s">
        <v>1106</v>
      </c>
      <c r="M341" s="50" t="s">
        <v>1107</v>
      </c>
      <c r="N341" s="50" t="s">
        <v>138</v>
      </c>
      <c r="O341" s="50"/>
      <c r="P341" s="13" t="s">
        <v>1455</v>
      </c>
    </row>
    <row r="342" spans="1:16" ht="390">
      <c r="A342" s="14" t="s">
        <v>805</v>
      </c>
      <c r="B342" s="22" t="s">
        <v>1109</v>
      </c>
      <c r="C342" s="12" t="s">
        <v>86</v>
      </c>
      <c r="D342" s="64" t="s">
        <v>498</v>
      </c>
      <c r="E342" s="3" t="s">
        <v>12</v>
      </c>
      <c r="F342" s="18"/>
      <c r="G342" s="47" t="s">
        <v>499</v>
      </c>
      <c r="H342" s="9" t="s">
        <v>500</v>
      </c>
      <c r="I342" s="11">
        <v>50</v>
      </c>
      <c r="J342" s="11">
        <v>50</v>
      </c>
      <c r="K342" s="11"/>
      <c r="L342" s="5" t="s">
        <v>1106</v>
      </c>
      <c r="M342" s="50" t="s">
        <v>1107</v>
      </c>
      <c r="N342" s="50" t="s">
        <v>138</v>
      </c>
      <c r="O342" s="50"/>
      <c r="P342" s="4" t="s">
        <v>1456</v>
      </c>
    </row>
    <row r="343" spans="1:16" ht="409.6">
      <c r="A343" s="14" t="s">
        <v>806</v>
      </c>
      <c r="B343" s="5" t="s">
        <v>1109</v>
      </c>
      <c r="C343" s="12" t="s">
        <v>26</v>
      </c>
      <c r="D343" s="64" t="s">
        <v>484</v>
      </c>
      <c r="E343" s="3">
        <v>1</v>
      </c>
      <c r="F343" s="50" t="s">
        <v>1105</v>
      </c>
      <c r="G343" s="47" t="s">
        <v>485</v>
      </c>
      <c r="H343" s="9" t="s">
        <v>486</v>
      </c>
      <c r="I343" s="11">
        <v>6000</v>
      </c>
      <c r="J343" s="11">
        <v>6000</v>
      </c>
      <c r="K343" s="11"/>
      <c r="L343" s="5" t="s">
        <v>1106</v>
      </c>
      <c r="M343" s="50" t="s">
        <v>1107</v>
      </c>
      <c r="N343" s="50" t="s">
        <v>138</v>
      </c>
      <c r="O343" s="50"/>
      <c r="P343" s="4" t="s">
        <v>1457</v>
      </c>
    </row>
    <row r="344" spans="1:16" ht="390">
      <c r="A344" s="14" t="s">
        <v>807</v>
      </c>
      <c r="B344" s="22" t="s">
        <v>1109</v>
      </c>
      <c r="C344" s="12" t="s">
        <v>26</v>
      </c>
      <c r="D344" s="64" t="s">
        <v>498</v>
      </c>
      <c r="E344" s="3">
        <v>1</v>
      </c>
      <c r="F344" s="50" t="s">
        <v>1105</v>
      </c>
      <c r="G344" s="47" t="s">
        <v>499</v>
      </c>
      <c r="H344" s="48" t="s">
        <v>500</v>
      </c>
      <c r="I344" s="11">
        <v>200</v>
      </c>
      <c r="J344" s="11">
        <v>200</v>
      </c>
      <c r="K344" s="11"/>
      <c r="L344" s="5" t="s">
        <v>1106</v>
      </c>
      <c r="M344" s="50" t="s">
        <v>1107</v>
      </c>
      <c r="N344" s="50" t="s">
        <v>138</v>
      </c>
      <c r="O344" s="50"/>
      <c r="P344" s="13" t="s">
        <v>1458</v>
      </c>
    </row>
    <row r="345" spans="1:16" ht="409.6">
      <c r="A345" s="14" t="s">
        <v>808</v>
      </c>
      <c r="B345" s="22" t="s">
        <v>1109</v>
      </c>
      <c r="C345" s="12" t="s">
        <v>457</v>
      </c>
      <c r="D345" s="64" t="s">
        <v>809</v>
      </c>
      <c r="E345" s="3" t="s">
        <v>12</v>
      </c>
      <c r="F345" s="18"/>
      <c r="G345" s="47" t="s">
        <v>479</v>
      </c>
      <c r="H345" s="10" t="s">
        <v>355</v>
      </c>
      <c r="I345" s="11">
        <v>170922.48736800003</v>
      </c>
      <c r="J345" s="11">
        <v>170922.48736800003</v>
      </c>
      <c r="K345" s="11"/>
      <c r="L345" s="5" t="s">
        <v>1245</v>
      </c>
      <c r="M345" s="50" t="s">
        <v>1107</v>
      </c>
      <c r="N345" s="50" t="s">
        <v>138</v>
      </c>
      <c r="O345" s="50"/>
      <c r="P345" s="4" t="s">
        <v>1168</v>
      </c>
    </row>
    <row r="346" spans="1:16" ht="390">
      <c r="A346" s="6" t="s">
        <v>810</v>
      </c>
      <c r="B346" s="2" t="s">
        <v>1104</v>
      </c>
      <c r="C346" s="68" t="s">
        <v>63</v>
      </c>
      <c r="D346" s="38" t="s">
        <v>811</v>
      </c>
      <c r="E346" s="3">
        <v>250</v>
      </c>
      <c r="F346" s="4" t="s">
        <v>1116</v>
      </c>
      <c r="G346" s="9" t="s">
        <v>812</v>
      </c>
      <c r="H346" s="10" t="s">
        <v>174</v>
      </c>
      <c r="I346" s="11">
        <v>7500</v>
      </c>
      <c r="J346" s="11">
        <v>7500</v>
      </c>
      <c r="K346" s="11"/>
      <c r="L346" s="5" t="s">
        <v>1117</v>
      </c>
      <c r="M346" s="22" t="s">
        <v>1107</v>
      </c>
      <c r="N346" s="4">
        <v>12</v>
      </c>
      <c r="O346" s="2"/>
      <c r="P346" s="13" t="s">
        <v>1459</v>
      </c>
    </row>
    <row r="347" spans="1:16" ht="390">
      <c r="A347" s="14" t="s">
        <v>813</v>
      </c>
      <c r="B347" s="22" t="s">
        <v>1109</v>
      </c>
      <c r="C347" s="12" t="s">
        <v>457</v>
      </c>
      <c r="D347" s="64" t="s">
        <v>498</v>
      </c>
      <c r="E347" s="3" t="s">
        <v>12</v>
      </c>
      <c r="F347" s="18"/>
      <c r="G347" s="47" t="s">
        <v>499</v>
      </c>
      <c r="H347" s="9" t="s">
        <v>500</v>
      </c>
      <c r="I347" s="11">
        <v>15</v>
      </c>
      <c r="J347" s="11">
        <v>15</v>
      </c>
      <c r="K347" s="11"/>
      <c r="L347" s="5" t="s">
        <v>1106</v>
      </c>
      <c r="M347" s="50" t="s">
        <v>1107</v>
      </c>
      <c r="N347" s="50" t="s">
        <v>138</v>
      </c>
      <c r="O347" s="50"/>
      <c r="P347" s="18" t="s">
        <v>1460</v>
      </c>
    </row>
    <row r="348" spans="1:16" ht="409.6">
      <c r="A348" s="14" t="s">
        <v>814</v>
      </c>
      <c r="B348" s="22" t="s">
        <v>1109</v>
      </c>
      <c r="C348" s="12" t="s">
        <v>230</v>
      </c>
      <c r="D348" s="64" t="s">
        <v>484</v>
      </c>
      <c r="E348" s="3" t="s">
        <v>12</v>
      </c>
      <c r="F348" s="18"/>
      <c r="G348" s="47" t="s">
        <v>485</v>
      </c>
      <c r="H348" s="9" t="s">
        <v>486</v>
      </c>
      <c r="I348" s="11">
        <v>8000</v>
      </c>
      <c r="J348" s="11">
        <v>8000</v>
      </c>
      <c r="K348" s="11"/>
      <c r="L348" s="5" t="s">
        <v>1106</v>
      </c>
      <c r="M348" s="50" t="s">
        <v>1107</v>
      </c>
      <c r="N348" s="50" t="s">
        <v>138</v>
      </c>
      <c r="O348" s="50"/>
      <c r="P348" s="22" t="s">
        <v>1461</v>
      </c>
    </row>
    <row r="349" spans="1:16" ht="409.6">
      <c r="A349" s="14" t="s">
        <v>1462</v>
      </c>
      <c r="B349" s="22" t="s">
        <v>1127</v>
      </c>
      <c r="C349" s="12" t="s">
        <v>90</v>
      </c>
      <c r="D349" s="64" t="s">
        <v>1463</v>
      </c>
      <c r="E349" s="3" t="s">
        <v>12</v>
      </c>
      <c r="F349" s="18"/>
      <c r="G349" s="47" t="s">
        <v>512</v>
      </c>
      <c r="H349" s="9" t="s">
        <v>1464</v>
      </c>
      <c r="I349" s="11">
        <v>0</v>
      </c>
      <c r="J349" s="11">
        <v>0</v>
      </c>
      <c r="K349" s="11"/>
      <c r="L349" s="5" t="s">
        <v>1106</v>
      </c>
      <c r="M349" s="50" t="s">
        <v>1107</v>
      </c>
      <c r="N349" s="50" t="s">
        <v>1465</v>
      </c>
      <c r="O349" s="50"/>
      <c r="P349" s="43" t="s">
        <v>1466</v>
      </c>
    </row>
    <row r="350" spans="1:16" ht="409.6">
      <c r="A350" s="14" t="s">
        <v>815</v>
      </c>
      <c r="B350" s="22" t="s">
        <v>1109</v>
      </c>
      <c r="C350" s="12" t="s">
        <v>315</v>
      </c>
      <c r="D350" s="64" t="s">
        <v>816</v>
      </c>
      <c r="E350" s="3" t="s">
        <v>12</v>
      </c>
      <c r="F350" s="18"/>
      <c r="G350" s="47" t="s">
        <v>489</v>
      </c>
      <c r="H350" s="9" t="s">
        <v>490</v>
      </c>
      <c r="I350" s="11">
        <v>15372</v>
      </c>
      <c r="J350" s="11">
        <v>15372</v>
      </c>
      <c r="K350" s="11"/>
      <c r="L350" s="5" t="s">
        <v>1117</v>
      </c>
      <c r="M350" s="50" t="s">
        <v>1107</v>
      </c>
      <c r="N350" s="50">
        <v>12</v>
      </c>
      <c r="O350" s="50"/>
      <c r="P350" s="22" t="s">
        <v>1467</v>
      </c>
    </row>
    <row r="351" spans="1:16" ht="409.6">
      <c r="A351" s="14" t="s">
        <v>817</v>
      </c>
      <c r="B351" s="22" t="s">
        <v>1109</v>
      </c>
      <c r="C351" s="12" t="s">
        <v>230</v>
      </c>
      <c r="D351" s="64" t="s">
        <v>474</v>
      </c>
      <c r="E351" s="3" t="s">
        <v>12</v>
      </c>
      <c r="F351" s="18"/>
      <c r="G351" s="47" t="s">
        <v>475</v>
      </c>
      <c r="H351" s="48" t="s">
        <v>476</v>
      </c>
      <c r="I351" s="11">
        <v>150000</v>
      </c>
      <c r="J351" s="11">
        <v>150000</v>
      </c>
      <c r="K351" s="11"/>
      <c r="L351" s="5" t="s">
        <v>1106</v>
      </c>
      <c r="M351" s="50" t="s">
        <v>1107</v>
      </c>
      <c r="N351" s="50" t="s">
        <v>138</v>
      </c>
      <c r="O351" s="50"/>
      <c r="P351" s="43" t="s">
        <v>1468</v>
      </c>
    </row>
    <row r="352" spans="1:16" ht="409.6">
      <c r="A352" s="14" t="s">
        <v>818</v>
      </c>
      <c r="B352" s="22" t="s">
        <v>1109</v>
      </c>
      <c r="C352" s="12" t="s">
        <v>90</v>
      </c>
      <c r="D352" s="64" t="s">
        <v>484</v>
      </c>
      <c r="E352" s="3" t="s">
        <v>12</v>
      </c>
      <c r="F352" s="18"/>
      <c r="G352" s="47" t="s">
        <v>485</v>
      </c>
      <c r="H352" s="9" t="s">
        <v>486</v>
      </c>
      <c r="I352" s="11">
        <v>9500</v>
      </c>
      <c r="J352" s="11">
        <v>9500</v>
      </c>
      <c r="K352" s="11"/>
      <c r="L352" s="5" t="s">
        <v>1106</v>
      </c>
      <c r="M352" s="50" t="s">
        <v>1107</v>
      </c>
      <c r="N352" s="50" t="s">
        <v>138</v>
      </c>
      <c r="O352" s="50"/>
      <c r="P352" s="34" t="s">
        <v>1161</v>
      </c>
    </row>
    <row r="353" spans="1:16" ht="390">
      <c r="A353" s="14" t="s">
        <v>819</v>
      </c>
      <c r="B353" s="22" t="s">
        <v>1109</v>
      </c>
      <c r="C353" s="12" t="s">
        <v>230</v>
      </c>
      <c r="D353" s="64" t="s">
        <v>498</v>
      </c>
      <c r="E353" s="3" t="s">
        <v>12</v>
      </c>
      <c r="F353" s="18"/>
      <c r="G353" s="47" t="s">
        <v>499</v>
      </c>
      <c r="H353" s="9" t="s">
        <v>500</v>
      </c>
      <c r="I353" s="11">
        <v>80</v>
      </c>
      <c r="J353" s="11">
        <v>80</v>
      </c>
      <c r="K353" s="11"/>
      <c r="L353" s="5" t="s">
        <v>1106</v>
      </c>
      <c r="M353" s="50" t="s">
        <v>1107</v>
      </c>
      <c r="N353" s="50" t="s">
        <v>620</v>
      </c>
      <c r="O353" s="50"/>
      <c r="P353" s="13" t="s">
        <v>1469</v>
      </c>
    </row>
    <row r="354" spans="1:16" ht="390">
      <c r="A354" s="14" t="s">
        <v>820</v>
      </c>
      <c r="B354" s="22" t="s">
        <v>1109</v>
      </c>
      <c r="C354" s="12" t="s">
        <v>90</v>
      </c>
      <c r="D354" s="64" t="s">
        <v>498</v>
      </c>
      <c r="E354" s="3" t="s">
        <v>12</v>
      </c>
      <c r="F354" s="18"/>
      <c r="G354" s="47" t="s">
        <v>499</v>
      </c>
      <c r="H354" s="9" t="s">
        <v>500</v>
      </c>
      <c r="I354" s="11">
        <v>135</v>
      </c>
      <c r="J354" s="11">
        <v>135</v>
      </c>
      <c r="K354" s="11"/>
      <c r="L354" s="5" t="s">
        <v>1106</v>
      </c>
      <c r="M354" s="50" t="s">
        <v>1107</v>
      </c>
      <c r="N354" s="50" t="s">
        <v>138</v>
      </c>
      <c r="O354" s="50"/>
      <c r="P354" s="13" t="s">
        <v>1470</v>
      </c>
    </row>
    <row r="355" spans="1:16" ht="409.6">
      <c r="A355" s="14" t="s">
        <v>821</v>
      </c>
      <c r="B355" s="22" t="s">
        <v>1109</v>
      </c>
      <c r="C355" s="12" t="s">
        <v>315</v>
      </c>
      <c r="D355" s="64" t="s">
        <v>822</v>
      </c>
      <c r="E355" s="3" t="s">
        <v>12</v>
      </c>
      <c r="F355" s="18"/>
      <c r="G355" s="47" t="s">
        <v>512</v>
      </c>
      <c r="H355" s="9" t="s">
        <v>412</v>
      </c>
      <c r="I355" s="11">
        <v>3501.4518000000007</v>
      </c>
      <c r="J355" s="11">
        <v>3501.4518000000007</v>
      </c>
      <c r="K355" s="11"/>
      <c r="L355" s="5" t="s">
        <v>1106</v>
      </c>
      <c r="M355" s="50" t="s">
        <v>1107</v>
      </c>
      <c r="N355" s="50" t="s">
        <v>226</v>
      </c>
      <c r="O355" s="50"/>
      <c r="P355" s="13" t="s">
        <v>1471</v>
      </c>
    </row>
    <row r="356" spans="1:16" ht="332.25">
      <c r="A356" s="6" t="s">
        <v>823</v>
      </c>
      <c r="B356" s="2" t="s">
        <v>1127</v>
      </c>
      <c r="C356" s="68" t="s">
        <v>538</v>
      </c>
      <c r="D356" s="38" t="s">
        <v>824</v>
      </c>
      <c r="E356" s="8">
        <v>1</v>
      </c>
      <c r="F356" s="4" t="s">
        <v>1105</v>
      </c>
      <c r="G356" s="9" t="s">
        <v>35</v>
      </c>
      <c r="H356" s="10" t="s">
        <v>36</v>
      </c>
      <c r="I356" s="11">
        <v>20000</v>
      </c>
      <c r="J356" s="11">
        <v>0</v>
      </c>
      <c r="K356" s="11"/>
      <c r="L356" s="5" t="s">
        <v>1106</v>
      </c>
      <c r="M356" s="22" t="s">
        <v>1107</v>
      </c>
      <c r="N356" s="4">
        <v>0</v>
      </c>
      <c r="O356" s="2"/>
      <c r="P356" s="13" t="s">
        <v>1472</v>
      </c>
    </row>
    <row r="357" spans="1:16" ht="409.6">
      <c r="A357" s="14" t="s">
        <v>825</v>
      </c>
      <c r="B357" s="22" t="s">
        <v>1109</v>
      </c>
      <c r="C357" s="12" t="s">
        <v>230</v>
      </c>
      <c r="D357" s="64" t="s">
        <v>826</v>
      </c>
      <c r="E357" s="3" t="s">
        <v>12</v>
      </c>
      <c r="F357" s="18"/>
      <c r="G357" s="47" t="s">
        <v>489</v>
      </c>
      <c r="H357" s="9" t="s">
        <v>490</v>
      </c>
      <c r="I357" s="11">
        <v>20162.88</v>
      </c>
      <c r="J357" s="11">
        <v>20162.88</v>
      </c>
      <c r="K357" s="11"/>
      <c r="L357" s="5" t="s">
        <v>1106</v>
      </c>
      <c r="M357" s="50" t="s">
        <v>1107</v>
      </c>
      <c r="N357" s="50" t="s">
        <v>138</v>
      </c>
      <c r="O357" s="50"/>
      <c r="P357" s="13" t="s">
        <v>1473</v>
      </c>
    </row>
    <row r="358" spans="1:16" ht="409.6">
      <c r="A358" s="14" t="s">
        <v>827</v>
      </c>
      <c r="B358" s="16" t="s">
        <v>1109</v>
      </c>
      <c r="C358" s="76" t="s">
        <v>828</v>
      </c>
      <c r="D358" s="64" t="s">
        <v>829</v>
      </c>
      <c r="E358" s="3" t="s">
        <v>12</v>
      </c>
      <c r="F358" s="18" t="s">
        <v>1105</v>
      </c>
      <c r="G358" s="19" t="s">
        <v>830</v>
      </c>
      <c r="H358" s="9" t="s">
        <v>567</v>
      </c>
      <c r="I358" s="11">
        <f>851778.94*1.07*12</f>
        <v>10936841.589600001</v>
      </c>
      <c r="J358" s="11">
        <f>851778.94*1.07*12</f>
        <v>10936841.589600001</v>
      </c>
      <c r="K358" s="11"/>
      <c r="L358" s="5" t="s">
        <v>1245</v>
      </c>
      <c r="M358" s="22" t="s">
        <v>1107</v>
      </c>
      <c r="N358" s="4">
        <v>12</v>
      </c>
      <c r="O358" s="2"/>
      <c r="P358" s="18" t="s">
        <v>1474</v>
      </c>
    </row>
    <row r="359" spans="1:16" ht="188.25">
      <c r="A359" s="22" t="s">
        <v>833</v>
      </c>
      <c r="B359" s="16" t="s">
        <v>1104</v>
      </c>
      <c r="C359" s="77" t="s">
        <v>538</v>
      </c>
      <c r="D359" s="38" t="s">
        <v>834</v>
      </c>
      <c r="E359" s="3"/>
      <c r="F359" s="18"/>
      <c r="G359" s="26"/>
      <c r="H359" s="9"/>
      <c r="I359" s="11">
        <v>25000</v>
      </c>
      <c r="J359" s="11">
        <v>25000</v>
      </c>
      <c r="K359" s="11"/>
      <c r="L359" s="5"/>
      <c r="M359" s="22"/>
      <c r="N359" s="4"/>
      <c r="O359" s="2"/>
      <c r="P359" s="13" t="s">
        <v>1475</v>
      </c>
    </row>
    <row r="360" spans="1:16" ht="174">
      <c r="A360" s="22" t="s">
        <v>835</v>
      </c>
      <c r="B360" s="16" t="s">
        <v>1104</v>
      </c>
      <c r="C360" s="77" t="s">
        <v>538</v>
      </c>
      <c r="D360" s="38" t="s">
        <v>836</v>
      </c>
      <c r="E360" s="3"/>
      <c r="F360" s="18"/>
      <c r="G360" s="26"/>
      <c r="H360" s="9"/>
      <c r="I360" s="11">
        <v>3500</v>
      </c>
      <c r="J360" s="11">
        <v>3500</v>
      </c>
      <c r="K360" s="11"/>
      <c r="L360" s="5"/>
      <c r="M360" s="22"/>
      <c r="N360" s="4"/>
      <c r="O360" s="2"/>
      <c r="P360" s="29" t="s">
        <v>1476</v>
      </c>
    </row>
    <row r="361" spans="1:16" ht="409.6">
      <c r="A361" s="22" t="s">
        <v>837</v>
      </c>
      <c r="B361" s="16" t="s">
        <v>1104</v>
      </c>
      <c r="C361" s="77" t="s">
        <v>16</v>
      </c>
      <c r="D361" s="38" t="s">
        <v>838</v>
      </c>
      <c r="E361" s="3"/>
      <c r="F361" s="18"/>
      <c r="G361" s="26"/>
      <c r="H361" s="9"/>
      <c r="I361" s="11">
        <v>100.26</v>
      </c>
      <c r="J361" s="11">
        <v>100.26</v>
      </c>
      <c r="K361" s="11"/>
      <c r="L361" s="5"/>
      <c r="M361" s="22"/>
      <c r="N361" s="4"/>
      <c r="O361" s="2"/>
      <c r="P361" s="13" t="s">
        <v>1477</v>
      </c>
    </row>
    <row r="362" spans="1:16" ht="409.6">
      <c r="A362" s="6" t="s">
        <v>839</v>
      </c>
      <c r="B362" s="2" t="s">
        <v>1104</v>
      </c>
      <c r="C362" s="68" t="s">
        <v>10</v>
      </c>
      <c r="D362" s="38" t="s">
        <v>840</v>
      </c>
      <c r="E362" s="8" t="s">
        <v>12</v>
      </c>
      <c r="F362" s="4" t="s">
        <v>1105</v>
      </c>
      <c r="G362" s="9" t="s">
        <v>841</v>
      </c>
      <c r="H362" s="10" t="s">
        <v>76</v>
      </c>
      <c r="I362" s="11">
        <v>5100</v>
      </c>
      <c r="J362" s="11">
        <v>5100</v>
      </c>
      <c r="K362" s="11"/>
      <c r="L362" s="5" t="s">
        <v>1117</v>
      </c>
      <c r="M362" s="22" t="s">
        <v>1107</v>
      </c>
      <c r="N362" s="4">
        <v>0</v>
      </c>
      <c r="O362" s="2"/>
      <c r="P362" s="13" t="s">
        <v>1478</v>
      </c>
    </row>
    <row r="363" spans="1:16" ht="245.25">
      <c r="A363" s="22" t="s">
        <v>842</v>
      </c>
      <c r="B363" s="16" t="s">
        <v>1104</v>
      </c>
      <c r="C363" s="77" t="s">
        <v>26</v>
      </c>
      <c r="D363" s="38" t="s">
        <v>843</v>
      </c>
      <c r="E363" s="3"/>
      <c r="F363" s="18"/>
      <c r="G363" s="26"/>
      <c r="H363" s="9"/>
      <c r="I363" s="11">
        <v>3500</v>
      </c>
      <c r="J363" s="11">
        <v>3500</v>
      </c>
      <c r="K363" s="11"/>
      <c r="L363" s="5"/>
      <c r="M363" s="22"/>
      <c r="N363" s="4"/>
      <c r="O363" s="2"/>
      <c r="P363" s="13" t="s">
        <v>1479</v>
      </c>
    </row>
    <row r="364" spans="1:16" ht="216.75">
      <c r="A364" s="22" t="s">
        <v>844</v>
      </c>
      <c r="B364" s="16" t="s">
        <v>1104</v>
      </c>
      <c r="C364" s="77" t="s">
        <v>538</v>
      </c>
      <c r="D364" s="38" t="s">
        <v>845</v>
      </c>
      <c r="E364" s="3"/>
      <c r="F364" s="18"/>
      <c r="G364" s="26"/>
      <c r="H364" s="9"/>
      <c r="I364" s="11">
        <v>4700</v>
      </c>
      <c r="J364" s="11">
        <v>4700</v>
      </c>
      <c r="K364" s="11"/>
      <c r="L364" s="5"/>
      <c r="M364" s="22"/>
      <c r="N364" s="4"/>
      <c r="O364" s="2"/>
      <c r="P364" s="18" t="s">
        <v>1160</v>
      </c>
    </row>
    <row r="365" spans="1:16" ht="201.75">
      <c r="A365" s="22" t="s">
        <v>846</v>
      </c>
      <c r="B365" s="16" t="s">
        <v>1104</v>
      </c>
      <c r="C365" s="77" t="s">
        <v>538</v>
      </c>
      <c r="D365" s="38" t="s">
        <v>847</v>
      </c>
      <c r="E365" s="3"/>
      <c r="F365" s="18"/>
      <c r="G365" s="26"/>
      <c r="H365" s="9"/>
      <c r="I365" s="11">
        <v>5000</v>
      </c>
      <c r="J365" s="11">
        <v>5000</v>
      </c>
      <c r="K365" s="11"/>
      <c r="L365" s="5"/>
      <c r="M365" s="22"/>
      <c r="N365" s="4"/>
      <c r="O365" s="2"/>
      <c r="P365" s="4" t="s">
        <v>1480</v>
      </c>
    </row>
    <row r="366" spans="1:16" ht="409.6">
      <c r="A366" s="22" t="s">
        <v>848</v>
      </c>
      <c r="B366" s="16" t="s">
        <v>1104</v>
      </c>
      <c r="C366" s="77" t="s">
        <v>26</v>
      </c>
      <c r="D366" s="38" t="s">
        <v>849</v>
      </c>
      <c r="E366" s="3"/>
      <c r="F366" s="18"/>
      <c r="G366" s="26"/>
      <c r="H366" s="9"/>
      <c r="I366" s="11">
        <v>11977</v>
      </c>
      <c r="J366" s="11">
        <v>11977</v>
      </c>
      <c r="K366" s="11"/>
      <c r="L366" s="5"/>
      <c r="M366" s="22"/>
      <c r="N366" s="4"/>
      <c r="O366" s="2"/>
      <c r="P366" s="13" t="s">
        <v>1481</v>
      </c>
    </row>
    <row r="367" spans="1:16" ht="144.75">
      <c r="A367" s="22" t="s">
        <v>850</v>
      </c>
      <c r="B367" s="16" t="s">
        <v>1104</v>
      </c>
      <c r="C367" s="77" t="s">
        <v>10</v>
      </c>
      <c r="D367" s="38" t="s">
        <v>851</v>
      </c>
      <c r="E367" s="3"/>
      <c r="F367" s="18"/>
      <c r="G367" s="26"/>
      <c r="H367" s="9"/>
      <c r="I367" s="11">
        <v>650</v>
      </c>
      <c r="J367" s="11">
        <v>650</v>
      </c>
      <c r="K367" s="11"/>
      <c r="L367" s="5"/>
      <c r="M367" s="22"/>
      <c r="N367" s="4"/>
      <c r="O367" s="2"/>
      <c r="P367" s="13" t="s">
        <v>1482</v>
      </c>
    </row>
    <row r="368" spans="1:16" ht="216.75">
      <c r="A368" s="22" t="s">
        <v>852</v>
      </c>
      <c r="B368" s="16" t="s">
        <v>1104</v>
      </c>
      <c r="C368" s="77" t="s">
        <v>10</v>
      </c>
      <c r="D368" s="38" t="s">
        <v>853</v>
      </c>
      <c r="E368" s="3"/>
      <c r="F368" s="18"/>
      <c r="G368" s="26"/>
      <c r="H368" s="9"/>
      <c r="I368" s="11">
        <v>700</v>
      </c>
      <c r="J368" s="11">
        <v>700</v>
      </c>
      <c r="K368" s="11"/>
      <c r="L368" s="5"/>
      <c r="M368" s="22"/>
      <c r="N368" s="4"/>
      <c r="O368" s="2"/>
      <c r="P368" s="22" t="s">
        <v>1483</v>
      </c>
    </row>
    <row r="369" spans="1:16" ht="159">
      <c r="A369" s="22" t="s">
        <v>854</v>
      </c>
      <c r="B369" s="16" t="s">
        <v>1104</v>
      </c>
      <c r="C369" s="77" t="s">
        <v>10</v>
      </c>
      <c r="D369" s="38" t="s">
        <v>855</v>
      </c>
      <c r="E369" s="3"/>
      <c r="F369" s="18"/>
      <c r="G369" s="26"/>
      <c r="H369" s="9"/>
      <c r="I369" s="11">
        <v>2600</v>
      </c>
      <c r="J369" s="11">
        <v>2600</v>
      </c>
      <c r="K369" s="11"/>
      <c r="L369" s="5"/>
      <c r="M369" s="22"/>
      <c r="N369" s="4"/>
      <c r="O369" s="2"/>
      <c r="P369" s="13" t="s">
        <v>1484</v>
      </c>
    </row>
    <row r="370" spans="1:16" ht="121.5">
      <c r="A370" s="22" t="s">
        <v>856</v>
      </c>
      <c r="B370" s="16" t="s">
        <v>1104</v>
      </c>
      <c r="C370" s="77" t="s">
        <v>10</v>
      </c>
      <c r="D370" s="38" t="s">
        <v>857</v>
      </c>
      <c r="E370" s="3"/>
      <c r="F370" s="18"/>
      <c r="G370" s="26"/>
      <c r="H370" s="9"/>
      <c r="I370" s="11">
        <v>17000</v>
      </c>
      <c r="J370" s="11">
        <v>17000</v>
      </c>
      <c r="K370" s="11"/>
      <c r="L370" s="5"/>
      <c r="M370" s="22"/>
      <c r="N370" s="4"/>
      <c r="O370" s="2"/>
      <c r="P370" s="13" t="s">
        <v>1485</v>
      </c>
    </row>
    <row r="371" spans="1:16" ht="390">
      <c r="A371" s="6" t="s">
        <v>858</v>
      </c>
      <c r="B371" s="2" t="s">
        <v>1104</v>
      </c>
      <c r="C371" s="68" t="s">
        <v>531</v>
      </c>
      <c r="D371" s="38" t="s">
        <v>859</v>
      </c>
      <c r="E371" s="8" t="s">
        <v>319</v>
      </c>
      <c r="F371" s="4" t="s">
        <v>1429</v>
      </c>
      <c r="G371" s="9" t="s">
        <v>19</v>
      </c>
      <c r="H371" s="10" t="s">
        <v>20</v>
      </c>
      <c r="I371" s="11">
        <v>1400</v>
      </c>
      <c r="J371" s="11">
        <v>1400</v>
      </c>
      <c r="K371" s="11"/>
      <c r="L371" s="5" t="s">
        <v>1117</v>
      </c>
      <c r="M371" s="22" t="s">
        <v>1107</v>
      </c>
      <c r="N371" s="4">
        <v>0</v>
      </c>
      <c r="O371" s="2"/>
      <c r="P371" s="13" t="s">
        <v>1486</v>
      </c>
    </row>
    <row r="372" spans="1:16" ht="409.6">
      <c r="A372" s="22" t="s">
        <v>860</v>
      </c>
      <c r="B372" s="16" t="s">
        <v>1149</v>
      </c>
      <c r="C372" s="77" t="s">
        <v>10</v>
      </c>
      <c r="D372" s="38" t="s">
        <v>861</v>
      </c>
      <c r="E372" s="3"/>
      <c r="F372" s="18"/>
      <c r="G372" s="26"/>
      <c r="H372" s="9"/>
      <c r="I372" s="11">
        <v>30000</v>
      </c>
      <c r="J372" s="11">
        <v>0</v>
      </c>
      <c r="K372" s="11"/>
      <c r="L372" s="5"/>
      <c r="M372" s="22"/>
      <c r="N372" s="4"/>
      <c r="O372" s="2"/>
      <c r="P372" s="13" t="s">
        <v>1487</v>
      </c>
    </row>
    <row r="373" spans="1:16" ht="409.6">
      <c r="A373" s="78" t="s">
        <v>1488</v>
      </c>
      <c r="B373" s="79" t="s">
        <v>1104</v>
      </c>
      <c r="C373" s="80" t="s">
        <v>10</v>
      </c>
      <c r="D373" s="81" t="s">
        <v>1489</v>
      </c>
      <c r="E373" s="82"/>
      <c r="F373" s="29"/>
      <c r="G373" s="83"/>
      <c r="H373" s="31"/>
      <c r="I373" s="20">
        <v>0</v>
      </c>
      <c r="J373" s="20">
        <v>0</v>
      </c>
      <c r="K373" s="20"/>
      <c r="L373" s="28"/>
      <c r="M373" s="78"/>
      <c r="N373" s="34"/>
      <c r="O373" s="35" t="s">
        <v>1490</v>
      </c>
      <c r="P373" s="13" t="s">
        <v>1491</v>
      </c>
    </row>
    <row r="374" spans="1:16" ht="409.6">
      <c r="A374" s="22" t="s">
        <v>862</v>
      </c>
      <c r="B374" s="16" t="s">
        <v>1149</v>
      </c>
      <c r="C374" s="77" t="s">
        <v>10</v>
      </c>
      <c r="D374" s="38" t="s">
        <v>863</v>
      </c>
      <c r="E374" s="3"/>
      <c r="F374" s="18"/>
      <c r="G374" s="26"/>
      <c r="H374" s="9"/>
      <c r="I374" s="11">
        <v>60000</v>
      </c>
      <c r="J374" s="11">
        <v>0</v>
      </c>
      <c r="K374" s="11"/>
      <c r="L374" s="5"/>
      <c r="M374" s="22"/>
      <c r="N374" s="4"/>
      <c r="O374" s="2"/>
      <c r="P374" s="13" t="s">
        <v>1492</v>
      </c>
    </row>
    <row r="375" spans="1:16" ht="409.6">
      <c r="A375" s="22" t="s">
        <v>864</v>
      </c>
      <c r="B375" s="16" t="s">
        <v>1149</v>
      </c>
      <c r="C375" s="77" t="s">
        <v>10</v>
      </c>
      <c r="D375" s="38" t="s">
        <v>865</v>
      </c>
      <c r="E375" s="3"/>
      <c r="F375" s="18"/>
      <c r="G375" s="26"/>
      <c r="H375" s="9"/>
      <c r="I375" s="11">
        <v>12000</v>
      </c>
      <c r="J375" s="11">
        <v>12000</v>
      </c>
      <c r="K375" s="11"/>
      <c r="L375" s="5"/>
      <c r="M375" s="22"/>
      <c r="N375" s="4"/>
      <c r="O375" s="2"/>
      <c r="P375" s="13" t="s">
        <v>1493</v>
      </c>
    </row>
    <row r="376" spans="1:16" ht="409.6">
      <c r="A376" s="22" t="s">
        <v>866</v>
      </c>
      <c r="B376" s="16" t="s">
        <v>1104</v>
      </c>
      <c r="C376" s="77" t="s">
        <v>10</v>
      </c>
      <c r="D376" s="38" t="s">
        <v>867</v>
      </c>
      <c r="E376" s="3"/>
      <c r="F376" s="18"/>
      <c r="G376" s="26"/>
      <c r="H376" s="9"/>
      <c r="I376" s="11">
        <v>81028.12</v>
      </c>
      <c r="J376" s="11">
        <v>0</v>
      </c>
      <c r="K376" s="11"/>
      <c r="L376" s="5"/>
      <c r="M376" s="22"/>
      <c r="N376" s="4"/>
      <c r="O376" s="35" t="s">
        <v>1494</v>
      </c>
      <c r="P376" s="18" t="s">
        <v>1495</v>
      </c>
    </row>
    <row r="377" spans="1:16" ht="318">
      <c r="A377" s="6" t="s">
        <v>868</v>
      </c>
      <c r="B377" s="2" t="s">
        <v>1104</v>
      </c>
      <c r="C377" s="68" t="s">
        <v>538</v>
      </c>
      <c r="D377" s="38" t="s">
        <v>869</v>
      </c>
      <c r="E377" s="8" t="s">
        <v>152</v>
      </c>
      <c r="F377" s="4" t="s">
        <v>1116</v>
      </c>
      <c r="G377" s="9" t="s">
        <v>870</v>
      </c>
      <c r="H377" s="10" t="s">
        <v>36</v>
      </c>
      <c r="I377" s="11">
        <v>180000</v>
      </c>
      <c r="J377" s="20"/>
      <c r="K377" s="20"/>
      <c r="L377" s="5" t="s">
        <v>1121</v>
      </c>
      <c r="M377" s="22" t="s">
        <v>1107</v>
      </c>
      <c r="N377" s="4">
        <v>0</v>
      </c>
      <c r="O377" s="2"/>
      <c r="P377" s="13" t="s">
        <v>1496</v>
      </c>
    </row>
    <row r="378" spans="1:16" ht="87">
      <c r="A378" s="22" t="s">
        <v>871</v>
      </c>
      <c r="B378" s="16" t="s">
        <v>1104</v>
      </c>
      <c r="C378" s="77" t="s">
        <v>26</v>
      </c>
      <c r="D378" s="38" t="s">
        <v>872</v>
      </c>
      <c r="E378" s="3"/>
      <c r="F378" s="18"/>
      <c r="G378" s="26"/>
      <c r="H378" s="9"/>
      <c r="I378" s="11">
        <v>8000</v>
      </c>
      <c r="J378" s="11">
        <v>8000</v>
      </c>
      <c r="K378" s="11"/>
      <c r="L378" s="5"/>
      <c r="M378" s="22"/>
      <c r="N378" s="4"/>
      <c r="O378" s="2"/>
      <c r="P378" s="13" t="s">
        <v>1497</v>
      </c>
    </row>
    <row r="379" spans="1:16" ht="409.6">
      <c r="A379" s="22" t="s">
        <v>873</v>
      </c>
      <c r="B379" s="16" t="s">
        <v>1104</v>
      </c>
      <c r="C379" s="77" t="s">
        <v>363</v>
      </c>
      <c r="D379" s="38" t="s">
        <v>874</v>
      </c>
      <c r="E379" s="3"/>
      <c r="F379" s="18"/>
      <c r="G379" s="26"/>
      <c r="H379" s="9"/>
      <c r="I379" s="11">
        <v>56256.85</v>
      </c>
      <c r="J379" s="11">
        <v>56256.85</v>
      </c>
      <c r="K379" s="11"/>
      <c r="L379" s="5"/>
      <c r="M379" s="22"/>
      <c r="N379" s="4"/>
      <c r="O379" s="2"/>
      <c r="P379" s="22" t="s">
        <v>1498</v>
      </c>
    </row>
    <row r="380" spans="1:16" ht="130.5">
      <c r="A380" s="22" t="s">
        <v>875</v>
      </c>
      <c r="B380" s="16" t="s">
        <v>1104</v>
      </c>
      <c r="C380" s="77" t="s">
        <v>26</v>
      </c>
      <c r="D380" s="38" t="s">
        <v>876</v>
      </c>
      <c r="E380" s="3"/>
      <c r="F380" s="18"/>
      <c r="G380" s="26"/>
      <c r="H380" s="9"/>
      <c r="I380" s="11">
        <v>2700</v>
      </c>
      <c r="J380" s="11">
        <v>2700</v>
      </c>
      <c r="K380" s="11"/>
      <c r="L380" s="5"/>
      <c r="M380" s="22"/>
      <c r="N380" s="4"/>
      <c r="O380" s="2"/>
      <c r="P380" s="84">
        <v>393226.98</v>
      </c>
    </row>
    <row r="381" spans="1:16" ht="409.6">
      <c r="A381" s="22" t="s">
        <v>877</v>
      </c>
      <c r="B381" s="16" t="s">
        <v>1127</v>
      </c>
      <c r="C381" s="77" t="s">
        <v>363</v>
      </c>
      <c r="D381" s="38" t="s">
        <v>878</v>
      </c>
      <c r="E381" s="3"/>
      <c r="F381" s="18"/>
      <c r="G381" s="26"/>
      <c r="H381" s="9"/>
      <c r="I381" s="11">
        <v>11457</v>
      </c>
      <c r="J381" s="11">
        <v>11457</v>
      </c>
      <c r="K381" s="11"/>
      <c r="L381" s="5"/>
      <c r="M381" s="22"/>
      <c r="N381" s="4"/>
      <c r="O381" s="2"/>
      <c r="P381" s="18" t="s">
        <v>1499</v>
      </c>
    </row>
    <row r="382" spans="1:16" ht="60.75">
      <c r="A382" s="22" t="s">
        <v>879</v>
      </c>
      <c r="B382" s="16" t="s">
        <v>1104</v>
      </c>
      <c r="C382" s="77" t="s">
        <v>26</v>
      </c>
      <c r="D382" s="38" t="s">
        <v>880</v>
      </c>
      <c r="E382" s="3"/>
      <c r="F382" s="18"/>
      <c r="G382" s="26"/>
      <c r="H382" s="9"/>
      <c r="I382" s="11">
        <v>2500</v>
      </c>
      <c r="J382" s="11">
        <v>2500</v>
      </c>
      <c r="K382" s="11"/>
      <c r="L382" s="5"/>
      <c r="M382" s="22"/>
      <c r="N382" s="4"/>
      <c r="O382" s="2"/>
      <c r="P382" s="13" t="s">
        <v>1500</v>
      </c>
    </row>
    <row r="383" spans="1:16" ht="409.6">
      <c r="A383" s="22" t="s">
        <v>881</v>
      </c>
      <c r="B383" s="16" t="s">
        <v>1104</v>
      </c>
      <c r="C383" s="77" t="s">
        <v>26</v>
      </c>
      <c r="D383" s="38" t="s">
        <v>882</v>
      </c>
      <c r="E383" s="3"/>
      <c r="F383" s="18"/>
      <c r="G383" s="26"/>
      <c r="H383" s="9"/>
      <c r="I383" s="11">
        <v>24300</v>
      </c>
      <c r="J383" s="11">
        <v>0</v>
      </c>
      <c r="K383" s="11"/>
      <c r="L383" s="5"/>
      <c r="M383" s="22"/>
      <c r="N383" s="4"/>
      <c r="O383" s="2"/>
      <c r="P383" s="13" t="s">
        <v>1501</v>
      </c>
    </row>
    <row r="384" spans="1:16" ht="409.6">
      <c r="A384" s="22" t="s">
        <v>883</v>
      </c>
      <c r="B384" s="16" t="s">
        <v>1104</v>
      </c>
      <c r="C384" s="77" t="s">
        <v>10</v>
      </c>
      <c r="D384" s="38" t="s">
        <v>884</v>
      </c>
      <c r="E384" s="3"/>
      <c r="F384" s="18"/>
      <c r="G384" s="26"/>
      <c r="H384" s="9"/>
      <c r="I384" s="11">
        <v>4800</v>
      </c>
      <c r="J384" s="11">
        <v>4800</v>
      </c>
      <c r="K384" s="11"/>
      <c r="L384" s="5"/>
      <c r="M384" s="22"/>
      <c r="N384" s="4"/>
      <c r="O384" s="2"/>
      <c r="P384" s="13" t="s">
        <v>1502</v>
      </c>
    </row>
    <row r="385" spans="1:16" ht="159">
      <c r="A385" s="22" t="s">
        <v>885</v>
      </c>
      <c r="B385" s="16" t="s">
        <v>1104</v>
      </c>
      <c r="C385" s="77" t="s">
        <v>452</v>
      </c>
      <c r="D385" s="38" t="s">
        <v>886</v>
      </c>
      <c r="E385" s="3"/>
      <c r="F385" s="18"/>
      <c r="G385" s="26"/>
      <c r="H385" s="9"/>
      <c r="I385" s="11">
        <v>14000</v>
      </c>
      <c r="J385" s="11">
        <v>14000</v>
      </c>
      <c r="K385" s="11"/>
      <c r="L385" s="5"/>
      <c r="M385" s="22"/>
      <c r="N385" s="4"/>
      <c r="O385" s="2"/>
      <c r="P385" s="13" t="s">
        <v>1503</v>
      </c>
    </row>
    <row r="386" spans="1:16" ht="303.75">
      <c r="A386" s="22" t="s">
        <v>887</v>
      </c>
      <c r="B386" s="16" t="s">
        <v>1104</v>
      </c>
      <c r="C386" s="77" t="s">
        <v>26</v>
      </c>
      <c r="D386" s="38" t="s">
        <v>888</v>
      </c>
      <c r="E386" s="3"/>
      <c r="F386" s="18"/>
      <c r="G386" s="26"/>
      <c r="H386" s="9"/>
      <c r="I386" s="11">
        <v>12000</v>
      </c>
      <c r="J386" s="11">
        <v>12000</v>
      </c>
      <c r="K386" s="11"/>
      <c r="L386" s="5"/>
      <c r="M386" s="22"/>
      <c r="N386" s="4"/>
      <c r="O386" s="2"/>
      <c r="P386" s="13" t="s">
        <v>1504</v>
      </c>
    </row>
    <row r="387" spans="1:16" ht="409.6">
      <c r="A387" s="6" t="s">
        <v>889</v>
      </c>
      <c r="B387" s="2" t="s">
        <v>1104</v>
      </c>
      <c r="C387" s="68" t="s">
        <v>163</v>
      </c>
      <c r="D387" s="38" t="s">
        <v>890</v>
      </c>
      <c r="E387" s="8" t="s">
        <v>12</v>
      </c>
      <c r="F387" s="4" t="s">
        <v>1105</v>
      </c>
      <c r="G387" s="9" t="s">
        <v>88</v>
      </c>
      <c r="H387" s="10" t="s">
        <v>84</v>
      </c>
      <c r="I387" s="11">
        <v>1405</v>
      </c>
      <c r="J387" s="11">
        <v>1405</v>
      </c>
      <c r="K387" s="11"/>
      <c r="L387" s="5" t="s">
        <v>1117</v>
      </c>
      <c r="M387" s="22" t="s">
        <v>1107</v>
      </c>
      <c r="N387" s="4">
        <v>0</v>
      </c>
      <c r="O387" s="2"/>
      <c r="P387" s="13" t="s">
        <v>1505</v>
      </c>
    </row>
    <row r="388" spans="1:16" ht="303.75">
      <c r="A388" s="22" t="s">
        <v>891</v>
      </c>
      <c r="B388" s="16" t="s">
        <v>1104</v>
      </c>
      <c r="C388" s="77" t="s">
        <v>58</v>
      </c>
      <c r="D388" s="38" t="s">
        <v>892</v>
      </c>
      <c r="E388" s="3"/>
      <c r="F388" s="18"/>
      <c r="G388" s="26"/>
      <c r="H388" s="9"/>
      <c r="I388" s="11">
        <v>8000</v>
      </c>
      <c r="J388" s="11">
        <v>8000</v>
      </c>
      <c r="K388" s="11"/>
      <c r="L388" s="5"/>
      <c r="M388" s="22"/>
      <c r="N388" s="4"/>
      <c r="O388" s="2"/>
      <c r="P388" s="13" t="s">
        <v>1506</v>
      </c>
    </row>
    <row r="389" spans="1:16" ht="409.6">
      <c r="A389" s="22" t="s">
        <v>893</v>
      </c>
      <c r="B389" s="16" t="s">
        <v>1104</v>
      </c>
      <c r="C389" s="77" t="s">
        <v>58</v>
      </c>
      <c r="D389" s="38" t="s">
        <v>894</v>
      </c>
      <c r="E389" s="3"/>
      <c r="F389" s="18"/>
      <c r="G389" s="26"/>
      <c r="H389" s="9"/>
      <c r="I389" s="11">
        <v>4500</v>
      </c>
      <c r="J389" s="11">
        <v>4500</v>
      </c>
      <c r="K389" s="11"/>
      <c r="L389" s="5"/>
      <c r="M389" s="22"/>
      <c r="N389" s="4"/>
      <c r="O389" s="2"/>
      <c r="P389" s="13" t="s">
        <v>1507</v>
      </c>
    </row>
    <row r="390" spans="1:16" ht="201.75">
      <c r="A390" s="22" t="s">
        <v>895</v>
      </c>
      <c r="B390" s="16" t="s">
        <v>1104</v>
      </c>
      <c r="C390" s="77" t="s">
        <v>301</v>
      </c>
      <c r="D390" s="38" t="s">
        <v>896</v>
      </c>
      <c r="E390" s="3"/>
      <c r="F390" s="18"/>
      <c r="G390" s="26"/>
      <c r="H390" s="9"/>
      <c r="I390" s="11">
        <v>6000</v>
      </c>
      <c r="J390" s="11">
        <v>6000</v>
      </c>
      <c r="K390" s="11"/>
      <c r="L390" s="5"/>
      <c r="M390" s="22"/>
      <c r="N390" s="4"/>
      <c r="O390" s="2"/>
      <c r="P390" s="13" t="s">
        <v>1508</v>
      </c>
    </row>
    <row r="391" spans="1:16" ht="332.25">
      <c r="A391" s="6" t="s">
        <v>897</v>
      </c>
      <c r="B391" s="2" t="s">
        <v>1104</v>
      </c>
      <c r="C391" s="68" t="s">
        <v>63</v>
      </c>
      <c r="D391" s="38" t="s">
        <v>898</v>
      </c>
      <c r="E391" s="8" t="s">
        <v>899</v>
      </c>
      <c r="F391" s="4" t="s">
        <v>1116</v>
      </c>
      <c r="G391" s="9" t="s">
        <v>35</v>
      </c>
      <c r="H391" s="10" t="s">
        <v>36</v>
      </c>
      <c r="I391" s="11">
        <v>5082.99</v>
      </c>
      <c r="J391" s="11">
        <v>5082.99</v>
      </c>
      <c r="K391" s="11"/>
      <c r="L391" s="5" t="s">
        <v>1106</v>
      </c>
      <c r="M391" s="22" t="s">
        <v>1107</v>
      </c>
      <c r="N391" s="4">
        <v>1</v>
      </c>
      <c r="O391" s="2"/>
      <c r="P391" s="5" t="s">
        <v>1509</v>
      </c>
    </row>
    <row r="392" spans="1:16" ht="288.75">
      <c r="A392" s="6" t="s">
        <v>900</v>
      </c>
      <c r="B392" s="2" t="s">
        <v>1104</v>
      </c>
      <c r="C392" s="68" t="s">
        <v>163</v>
      </c>
      <c r="D392" s="38" t="s">
        <v>901</v>
      </c>
      <c r="E392" s="8" t="s">
        <v>12</v>
      </c>
      <c r="F392" s="4" t="s">
        <v>1105</v>
      </c>
      <c r="G392" s="9" t="s">
        <v>80</v>
      </c>
      <c r="H392" s="9" t="s">
        <v>40</v>
      </c>
      <c r="I392" s="11">
        <v>1512.5</v>
      </c>
      <c r="J392" s="11">
        <v>1512.5</v>
      </c>
      <c r="K392" s="11"/>
      <c r="L392" s="5" t="s">
        <v>1106</v>
      </c>
      <c r="M392" s="22" t="s">
        <v>1107</v>
      </c>
      <c r="N392" s="4">
        <v>0</v>
      </c>
      <c r="O392" s="2"/>
      <c r="P392" s="18" t="s">
        <v>1510</v>
      </c>
    </row>
    <row r="393" spans="1:16" ht="375.75">
      <c r="A393" s="6" t="s">
        <v>902</v>
      </c>
      <c r="B393" s="85" t="s">
        <v>1104</v>
      </c>
      <c r="C393" s="68" t="s">
        <v>63</v>
      </c>
      <c r="D393" s="44" t="s">
        <v>903</v>
      </c>
      <c r="E393" s="3">
        <v>48</v>
      </c>
      <c r="F393" s="4" t="s">
        <v>1116</v>
      </c>
      <c r="G393" s="9" t="s">
        <v>904</v>
      </c>
      <c r="H393" s="10" t="s">
        <v>174</v>
      </c>
      <c r="I393" s="11">
        <f>432</f>
        <v>432</v>
      </c>
      <c r="J393" s="11">
        <f>432</f>
        <v>432</v>
      </c>
      <c r="K393" s="11"/>
      <c r="L393" s="5" t="s">
        <v>1117</v>
      </c>
      <c r="M393" s="22" t="s">
        <v>1107</v>
      </c>
      <c r="N393" s="4">
        <v>0</v>
      </c>
      <c r="O393" s="2"/>
      <c r="P393" s="13" t="s">
        <v>1511</v>
      </c>
    </row>
    <row r="394" spans="1:16" ht="409.6">
      <c r="A394" s="6" t="s">
        <v>905</v>
      </c>
      <c r="B394" s="2" t="s">
        <v>1104</v>
      </c>
      <c r="C394" s="68" t="s">
        <v>68</v>
      </c>
      <c r="D394" s="38" t="s">
        <v>906</v>
      </c>
      <c r="E394" s="3">
        <v>9</v>
      </c>
      <c r="F394" s="4" t="s">
        <v>1512</v>
      </c>
      <c r="G394" s="9" t="s">
        <v>907</v>
      </c>
      <c r="H394" s="10" t="s">
        <v>256</v>
      </c>
      <c r="I394" s="11">
        <v>16100</v>
      </c>
      <c r="J394" s="11">
        <v>16100</v>
      </c>
      <c r="K394" s="11"/>
      <c r="L394" s="5" t="s">
        <v>1121</v>
      </c>
      <c r="M394" s="22" t="s">
        <v>1107</v>
      </c>
      <c r="N394" s="4">
        <v>0</v>
      </c>
      <c r="O394" s="2"/>
      <c r="P394" s="43" t="s">
        <v>1513</v>
      </c>
    </row>
    <row r="395" spans="1:16" ht="390">
      <c r="A395" s="6" t="s">
        <v>908</v>
      </c>
      <c r="B395" s="2" t="s">
        <v>1104</v>
      </c>
      <c r="C395" s="68" t="s">
        <v>507</v>
      </c>
      <c r="D395" s="38" t="s">
        <v>909</v>
      </c>
      <c r="E395" s="8" t="s">
        <v>249</v>
      </c>
      <c r="F395" s="4" t="s">
        <v>1134</v>
      </c>
      <c r="G395" s="9" t="s">
        <v>910</v>
      </c>
      <c r="H395" s="10" t="s">
        <v>112</v>
      </c>
      <c r="I395" s="11">
        <v>3500</v>
      </c>
      <c r="J395" s="11">
        <v>3500</v>
      </c>
      <c r="K395" s="11"/>
      <c r="L395" s="5" t="s">
        <v>1117</v>
      </c>
      <c r="M395" s="22" t="s">
        <v>1107</v>
      </c>
      <c r="N395" s="4">
        <v>0</v>
      </c>
      <c r="O395" s="2"/>
      <c r="P395" s="13" t="s">
        <v>1514</v>
      </c>
    </row>
    <row r="396" spans="1:16" ht="332.25">
      <c r="A396" s="6" t="s">
        <v>911</v>
      </c>
      <c r="B396" s="2" t="s">
        <v>1104</v>
      </c>
      <c r="C396" s="68" t="s">
        <v>163</v>
      </c>
      <c r="D396" s="38" t="s">
        <v>912</v>
      </c>
      <c r="E396" s="8" t="s">
        <v>12</v>
      </c>
      <c r="F396" s="4" t="s">
        <v>1105</v>
      </c>
      <c r="G396" s="9" t="s">
        <v>39</v>
      </c>
      <c r="H396" s="9" t="s">
        <v>40</v>
      </c>
      <c r="I396" s="11">
        <v>2165.9</v>
      </c>
      <c r="J396" s="11">
        <v>2165.9</v>
      </c>
      <c r="K396" s="11"/>
      <c r="L396" s="5" t="s">
        <v>1106</v>
      </c>
      <c r="M396" s="22" t="s">
        <v>1107</v>
      </c>
      <c r="N396" s="4">
        <v>0</v>
      </c>
      <c r="O396" s="2"/>
      <c r="P396" s="13" t="s">
        <v>1107</v>
      </c>
    </row>
    <row r="397" spans="1:16" ht="346.5">
      <c r="A397" s="6" t="s">
        <v>913</v>
      </c>
      <c r="B397" s="2" t="s">
        <v>1104</v>
      </c>
      <c r="C397" s="68" t="s">
        <v>63</v>
      </c>
      <c r="D397" s="38" t="s">
        <v>914</v>
      </c>
      <c r="E397" s="8">
        <v>1</v>
      </c>
      <c r="F397" s="4" t="s">
        <v>1105</v>
      </c>
      <c r="G397" s="9" t="s">
        <v>88</v>
      </c>
      <c r="H397" s="10" t="s">
        <v>84</v>
      </c>
      <c r="I397" s="11">
        <v>1150</v>
      </c>
      <c r="J397" s="11">
        <v>1150</v>
      </c>
      <c r="K397" s="11"/>
      <c r="L397" s="5" t="s">
        <v>1117</v>
      </c>
      <c r="M397" s="22" t="s">
        <v>1107</v>
      </c>
      <c r="N397" s="4">
        <v>0</v>
      </c>
      <c r="O397" s="2"/>
      <c r="P397" s="5" t="s">
        <v>1515</v>
      </c>
    </row>
    <row r="398" spans="1:16" ht="409.6">
      <c r="A398" s="6" t="s">
        <v>915</v>
      </c>
      <c r="B398" s="2" t="s">
        <v>1104</v>
      </c>
      <c r="C398" s="68" t="s">
        <v>63</v>
      </c>
      <c r="D398" s="38" t="s">
        <v>916</v>
      </c>
      <c r="E398" s="8" t="s">
        <v>12</v>
      </c>
      <c r="F398" s="4" t="s">
        <v>1116</v>
      </c>
      <c r="G398" s="9" t="s">
        <v>917</v>
      </c>
      <c r="H398" s="10" t="s">
        <v>918</v>
      </c>
      <c r="I398" s="11">
        <v>1773.7</v>
      </c>
      <c r="J398" s="11">
        <v>1773.7</v>
      </c>
      <c r="K398" s="11"/>
      <c r="L398" s="5" t="s">
        <v>1106</v>
      </c>
      <c r="M398" s="22" t="s">
        <v>1107</v>
      </c>
      <c r="N398" s="4">
        <v>0</v>
      </c>
      <c r="O398" s="2"/>
      <c r="P398" s="13" t="s">
        <v>1516</v>
      </c>
    </row>
    <row r="399" spans="1:16" ht="346.5">
      <c r="A399" s="6" t="s">
        <v>919</v>
      </c>
      <c r="B399" s="2" t="s">
        <v>1104</v>
      </c>
      <c r="C399" s="68" t="s">
        <v>507</v>
      </c>
      <c r="D399" s="38" t="s">
        <v>920</v>
      </c>
      <c r="E399" s="8" t="s">
        <v>921</v>
      </c>
      <c r="F399" s="4" t="s">
        <v>1134</v>
      </c>
      <c r="G399" s="9" t="s">
        <v>51</v>
      </c>
      <c r="H399" s="10" t="s">
        <v>52</v>
      </c>
      <c r="I399" s="11">
        <v>7500</v>
      </c>
      <c r="J399" s="11">
        <v>7500</v>
      </c>
      <c r="K399" s="11"/>
      <c r="L399" s="5" t="s">
        <v>1106</v>
      </c>
      <c r="M399" s="22" t="s">
        <v>1107</v>
      </c>
      <c r="N399" s="4">
        <v>0</v>
      </c>
      <c r="O399" s="2"/>
      <c r="P399" s="13" t="s">
        <v>1517</v>
      </c>
    </row>
    <row r="400" spans="1:16" ht="346.5">
      <c r="A400" s="6" t="s">
        <v>922</v>
      </c>
      <c r="B400" s="2" t="s">
        <v>1104</v>
      </c>
      <c r="C400" s="68" t="s">
        <v>159</v>
      </c>
      <c r="D400" s="38" t="s">
        <v>923</v>
      </c>
      <c r="E400" s="8">
        <v>1</v>
      </c>
      <c r="F400" s="4" t="s">
        <v>1105</v>
      </c>
      <c r="G400" s="9" t="s">
        <v>39</v>
      </c>
      <c r="H400" s="9" t="s">
        <v>40</v>
      </c>
      <c r="I400" s="11">
        <v>1626.41</v>
      </c>
      <c r="J400" s="11">
        <v>1626.41</v>
      </c>
      <c r="K400" s="11"/>
      <c r="L400" s="5" t="s">
        <v>1106</v>
      </c>
      <c r="M400" s="22" t="s">
        <v>1107</v>
      </c>
      <c r="N400" s="4">
        <v>1</v>
      </c>
      <c r="O400" s="2"/>
      <c r="P400" s="13" t="s">
        <v>1107</v>
      </c>
    </row>
    <row r="401" spans="1:16" ht="332.25">
      <c r="A401" s="6" t="s">
        <v>924</v>
      </c>
      <c r="B401" s="2" t="s">
        <v>1104</v>
      </c>
      <c r="C401" s="68" t="s">
        <v>531</v>
      </c>
      <c r="D401" s="38" t="s">
        <v>925</v>
      </c>
      <c r="E401" s="8">
        <v>1</v>
      </c>
      <c r="F401" s="4" t="s">
        <v>1105</v>
      </c>
      <c r="G401" s="9" t="s">
        <v>39</v>
      </c>
      <c r="H401" s="9" t="s">
        <v>40</v>
      </c>
      <c r="I401" s="11">
        <v>4500</v>
      </c>
      <c r="J401" s="11">
        <v>4500</v>
      </c>
      <c r="K401" s="11"/>
      <c r="L401" s="5" t="s">
        <v>1106</v>
      </c>
      <c r="M401" s="22" t="s">
        <v>1107</v>
      </c>
      <c r="N401" s="4">
        <v>0</v>
      </c>
      <c r="O401" s="2"/>
      <c r="P401" s="13" t="s">
        <v>1518</v>
      </c>
    </row>
    <row r="402" spans="1:16" ht="332.25">
      <c r="A402" s="6" t="s">
        <v>926</v>
      </c>
      <c r="B402" s="2" t="s">
        <v>1104</v>
      </c>
      <c r="C402" s="68" t="s">
        <v>531</v>
      </c>
      <c r="D402" s="38" t="s">
        <v>927</v>
      </c>
      <c r="E402" s="8">
        <v>1</v>
      </c>
      <c r="F402" s="4" t="s">
        <v>1105</v>
      </c>
      <c r="G402" s="9" t="s">
        <v>35</v>
      </c>
      <c r="H402" s="10" t="s">
        <v>36</v>
      </c>
      <c r="I402" s="11">
        <v>7500</v>
      </c>
      <c r="J402" s="11">
        <v>7500</v>
      </c>
      <c r="K402" s="11"/>
      <c r="L402" s="5" t="s">
        <v>1106</v>
      </c>
      <c r="M402" s="22" t="s">
        <v>1107</v>
      </c>
      <c r="N402" s="4">
        <v>0</v>
      </c>
      <c r="O402" s="2"/>
      <c r="P402" s="13" t="s">
        <v>1519</v>
      </c>
    </row>
    <row r="403" spans="1:16" ht="231">
      <c r="A403" s="6" t="s">
        <v>928</v>
      </c>
      <c r="B403" s="2" t="s">
        <v>1104</v>
      </c>
      <c r="C403" s="68" t="s">
        <v>531</v>
      </c>
      <c r="D403" s="38" t="s">
        <v>929</v>
      </c>
      <c r="E403" s="3">
        <v>120.9</v>
      </c>
      <c r="F403" s="4" t="s">
        <v>1134</v>
      </c>
      <c r="G403" s="9" t="s">
        <v>930</v>
      </c>
      <c r="H403" s="10" t="s">
        <v>48</v>
      </c>
      <c r="I403" s="11">
        <v>4500</v>
      </c>
      <c r="J403" s="11">
        <v>4500</v>
      </c>
      <c r="K403" s="11"/>
      <c r="L403" s="5" t="s">
        <v>1106</v>
      </c>
      <c r="M403" s="22" t="s">
        <v>1107</v>
      </c>
      <c r="N403" s="4">
        <v>0</v>
      </c>
      <c r="O403" s="2"/>
      <c r="P403" s="16" t="s">
        <v>1520</v>
      </c>
    </row>
    <row r="404" spans="1:16" ht="409.6">
      <c r="A404" s="6" t="s">
        <v>931</v>
      </c>
      <c r="B404" s="2" t="s">
        <v>1104</v>
      </c>
      <c r="C404" s="2" t="s">
        <v>58</v>
      </c>
      <c r="D404" s="4" t="s">
        <v>932</v>
      </c>
      <c r="E404" s="8" t="s">
        <v>207</v>
      </c>
      <c r="F404" s="4" t="s">
        <v>1116</v>
      </c>
      <c r="G404" s="9" t="s">
        <v>933</v>
      </c>
      <c r="H404" s="10" t="s">
        <v>24</v>
      </c>
      <c r="I404" s="11">
        <v>7500</v>
      </c>
      <c r="J404" s="11">
        <v>7500</v>
      </c>
      <c r="K404" s="11"/>
      <c r="L404" s="5" t="s">
        <v>1121</v>
      </c>
      <c r="M404" s="22" t="s">
        <v>1107</v>
      </c>
      <c r="N404" s="4">
        <v>0</v>
      </c>
      <c r="O404" s="2"/>
      <c r="P404" s="16"/>
    </row>
    <row r="405" spans="1:16" ht="375.75">
      <c r="A405" s="6" t="s">
        <v>934</v>
      </c>
      <c r="B405" s="2" t="s">
        <v>1104</v>
      </c>
      <c r="C405" s="2" t="s">
        <v>531</v>
      </c>
      <c r="D405" s="4" t="s">
        <v>935</v>
      </c>
      <c r="E405" s="8" t="s">
        <v>12</v>
      </c>
      <c r="F405" s="4" t="s">
        <v>1116</v>
      </c>
      <c r="G405" s="9" t="s">
        <v>936</v>
      </c>
      <c r="H405" s="9" t="s">
        <v>288</v>
      </c>
      <c r="I405" s="11">
        <v>2500</v>
      </c>
      <c r="J405" s="11">
        <v>2500</v>
      </c>
      <c r="K405" s="11"/>
      <c r="L405" s="5" t="s">
        <v>1121</v>
      </c>
      <c r="M405" s="22" t="s">
        <v>1107</v>
      </c>
      <c r="N405" s="4">
        <v>0</v>
      </c>
      <c r="O405" s="2"/>
      <c r="P405" s="16"/>
    </row>
    <row r="406" spans="1:16" ht="409.6">
      <c r="A406" s="6" t="s">
        <v>937</v>
      </c>
      <c r="B406" s="2" t="s">
        <v>1104</v>
      </c>
      <c r="C406" s="2" t="s">
        <v>531</v>
      </c>
      <c r="D406" s="4" t="s">
        <v>938</v>
      </c>
      <c r="E406" s="8" t="s">
        <v>207</v>
      </c>
      <c r="F406" s="4" t="s">
        <v>1116</v>
      </c>
      <c r="G406" s="9" t="s">
        <v>939</v>
      </c>
      <c r="H406" s="9" t="s">
        <v>288</v>
      </c>
      <c r="I406" s="11">
        <v>9900</v>
      </c>
      <c r="J406" s="11">
        <v>9900</v>
      </c>
      <c r="K406" s="11"/>
      <c r="L406" s="5" t="s">
        <v>1121</v>
      </c>
      <c r="M406" s="22" t="s">
        <v>1107</v>
      </c>
      <c r="N406" s="4">
        <v>0</v>
      </c>
      <c r="O406" s="2"/>
      <c r="P406" s="16"/>
    </row>
    <row r="407" spans="1:16" ht="409.6">
      <c r="A407" s="6" t="s">
        <v>940</v>
      </c>
      <c r="B407" s="2" t="s">
        <v>1104</v>
      </c>
      <c r="C407" s="2" t="s">
        <v>531</v>
      </c>
      <c r="D407" s="4" t="s">
        <v>941</v>
      </c>
      <c r="E407" s="8">
        <v>1</v>
      </c>
      <c r="F407" s="4" t="s">
        <v>1116</v>
      </c>
      <c r="G407" s="9" t="s">
        <v>942</v>
      </c>
      <c r="H407" s="9" t="s">
        <v>288</v>
      </c>
      <c r="I407" s="11">
        <v>2000</v>
      </c>
      <c r="J407" s="11">
        <v>2000</v>
      </c>
      <c r="K407" s="11"/>
      <c r="L407" s="5" t="s">
        <v>1121</v>
      </c>
      <c r="M407" s="22" t="s">
        <v>1107</v>
      </c>
      <c r="N407" s="4">
        <v>0</v>
      </c>
      <c r="O407" s="2"/>
      <c r="P407" s="16"/>
    </row>
    <row r="408" spans="1:16" ht="274.5">
      <c r="A408" s="6" t="s">
        <v>943</v>
      </c>
      <c r="B408" s="2" t="s">
        <v>1127</v>
      </c>
      <c r="C408" s="2" t="s">
        <v>531</v>
      </c>
      <c r="D408" s="4" t="s">
        <v>944</v>
      </c>
      <c r="E408" s="3">
        <v>1</v>
      </c>
      <c r="F408" s="4" t="s">
        <v>1105</v>
      </c>
      <c r="G408" s="9" t="s">
        <v>945</v>
      </c>
      <c r="H408" s="10" t="s">
        <v>61</v>
      </c>
      <c r="I408" s="11">
        <v>14400</v>
      </c>
      <c r="J408" s="11">
        <v>14400</v>
      </c>
      <c r="K408" s="11"/>
      <c r="L408" s="5" t="s">
        <v>1106</v>
      </c>
      <c r="M408" s="22" t="s">
        <v>1107</v>
      </c>
      <c r="N408" s="4">
        <v>12</v>
      </c>
      <c r="O408" s="2"/>
      <c r="P408" s="16"/>
    </row>
    <row r="409" spans="1:16" ht="332.25">
      <c r="A409" s="6" t="s">
        <v>946</v>
      </c>
      <c r="B409" s="2" t="s">
        <v>1104</v>
      </c>
      <c r="C409" s="2" t="s">
        <v>507</v>
      </c>
      <c r="D409" s="4" t="s">
        <v>947</v>
      </c>
      <c r="E409" s="3" t="s">
        <v>270</v>
      </c>
      <c r="F409" s="4" t="s">
        <v>1116</v>
      </c>
      <c r="G409" s="9" t="s">
        <v>31</v>
      </c>
      <c r="H409" s="10" t="s">
        <v>32</v>
      </c>
      <c r="I409" s="11">
        <v>90000</v>
      </c>
      <c r="J409" s="11">
        <v>90000</v>
      </c>
      <c r="K409" s="11"/>
      <c r="L409" s="5" t="s">
        <v>1121</v>
      </c>
      <c r="M409" s="22" t="s">
        <v>1107</v>
      </c>
      <c r="N409" s="4">
        <v>0</v>
      </c>
      <c r="O409" s="2"/>
      <c r="P409" s="16"/>
    </row>
    <row r="410" spans="1:16" ht="409.6">
      <c r="A410" s="6" t="s">
        <v>948</v>
      </c>
      <c r="B410" s="2" t="s">
        <v>1104</v>
      </c>
      <c r="C410" s="2" t="s">
        <v>531</v>
      </c>
      <c r="D410" s="86" t="s">
        <v>949</v>
      </c>
      <c r="E410" s="8">
        <v>1</v>
      </c>
      <c r="F410" s="4" t="s">
        <v>1105</v>
      </c>
      <c r="G410" s="9" t="s">
        <v>83</v>
      </c>
      <c r="H410" s="10" t="s">
        <v>84</v>
      </c>
      <c r="I410" s="11">
        <v>3500</v>
      </c>
      <c r="J410" s="11">
        <v>3500</v>
      </c>
      <c r="K410" s="11"/>
      <c r="L410" s="5" t="s">
        <v>1117</v>
      </c>
      <c r="M410" s="22" t="s">
        <v>1107</v>
      </c>
      <c r="N410" s="4">
        <v>0</v>
      </c>
      <c r="O410" s="2"/>
      <c r="P410" s="16"/>
    </row>
    <row r="411" spans="1:16" ht="332.25">
      <c r="A411" s="6" t="s">
        <v>950</v>
      </c>
      <c r="B411" s="2" t="s">
        <v>1104</v>
      </c>
      <c r="C411" s="2" t="s">
        <v>473</v>
      </c>
      <c r="D411" s="4" t="s">
        <v>951</v>
      </c>
      <c r="E411" s="8" t="s">
        <v>392</v>
      </c>
      <c r="F411" s="4" t="s">
        <v>1116</v>
      </c>
      <c r="G411" s="9" t="s">
        <v>88</v>
      </c>
      <c r="H411" s="10" t="s">
        <v>84</v>
      </c>
      <c r="I411" s="11">
        <v>2000</v>
      </c>
      <c r="J411" s="11">
        <v>2000</v>
      </c>
      <c r="K411" s="11"/>
      <c r="L411" s="5" t="s">
        <v>1117</v>
      </c>
      <c r="M411" s="22" t="s">
        <v>1107</v>
      </c>
      <c r="N411" s="4">
        <v>0</v>
      </c>
      <c r="O411" s="2"/>
      <c r="P411" s="16"/>
    </row>
    <row r="412" spans="1:16" ht="409.6">
      <c r="A412" s="6" t="s">
        <v>952</v>
      </c>
      <c r="B412" s="2" t="s">
        <v>1104</v>
      </c>
      <c r="C412" s="2" t="s">
        <v>473</v>
      </c>
      <c r="D412" s="4" t="s">
        <v>953</v>
      </c>
      <c r="E412" s="8" t="s">
        <v>12</v>
      </c>
      <c r="F412" s="4" t="s">
        <v>1105</v>
      </c>
      <c r="G412" s="9" t="s">
        <v>954</v>
      </c>
      <c r="H412" s="10" t="s">
        <v>955</v>
      </c>
      <c r="I412" s="11">
        <v>15000</v>
      </c>
      <c r="J412" s="11">
        <v>15000</v>
      </c>
      <c r="K412" s="11"/>
      <c r="L412" s="5" t="s">
        <v>1106</v>
      </c>
      <c r="M412" s="22" t="s">
        <v>1107</v>
      </c>
      <c r="N412" s="4">
        <v>0</v>
      </c>
      <c r="O412" s="2"/>
      <c r="P412" s="16"/>
    </row>
    <row r="413" spans="1:16" ht="332.25">
      <c r="A413" s="6" t="s">
        <v>956</v>
      </c>
      <c r="B413" s="2" t="s">
        <v>1104</v>
      </c>
      <c r="C413" s="2" t="s">
        <v>473</v>
      </c>
      <c r="D413" s="4" t="s">
        <v>957</v>
      </c>
      <c r="E413" s="8" t="s">
        <v>12</v>
      </c>
      <c r="F413" s="4" t="s">
        <v>1105</v>
      </c>
      <c r="G413" s="9" t="s">
        <v>39</v>
      </c>
      <c r="H413" s="9" t="s">
        <v>40</v>
      </c>
      <c r="I413" s="11">
        <v>10000</v>
      </c>
      <c r="J413" s="11">
        <v>10000</v>
      </c>
      <c r="K413" s="11"/>
      <c r="L413" s="5" t="s">
        <v>1106</v>
      </c>
      <c r="M413" s="22" t="s">
        <v>1107</v>
      </c>
      <c r="N413" s="4">
        <v>0</v>
      </c>
      <c r="O413" s="2"/>
      <c r="P413" s="16"/>
    </row>
    <row r="414" spans="1:16" ht="409.6">
      <c r="A414" s="27" t="s">
        <v>958</v>
      </c>
      <c r="B414" s="35" t="s">
        <v>1109</v>
      </c>
      <c r="C414" s="35" t="s">
        <v>200</v>
      </c>
      <c r="D414" s="34" t="s">
        <v>959</v>
      </c>
      <c r="E414" s="30" t="s">
        <v>12</v>
      </c>
      <c r="F414" s="34" t="s">
        <v>1116</v>
      </c>
      <c r="G414" s="31" t="s">
        <v>960</v>
      </c>
      <c r="H414" s="32" t="s">
        <v>355</v>
      </c>
      <c r="I414" s="20">
        <f>231599.52-231599.52</f>
        <v>0</v>
      </c>
      <c r="J414" s="20">
        <f>231599.52-231599.52</f>
        <v>0</v>
      </c>
      <c r="K414" s="20"/>
      <c r="L414" s="28" t="s">
        <v>1245</v>
      </c>
      <c r="M414" s="78" t="s">
        <v>1107</v>
      </c>
      <c r="N414" s="34">
        <v>24</v>
      </c>
      <c r="O414" s="35"/>
      <c r="P414" s="16"/>
    </row>
    <row r="415" spans="1:16" ht="303.75">
      <c r="A415" s="6" t="s">
        <v>961</v>
      </c>
      <c r="B415" s="7" t="s">
        <v>1104</v>
      </c>
      <c r="C415" s="2" t="s">
        <v>10</v>
      </c>
      <c r="D415" s="4" t="s">
        <v>962</v>
      </c>
      <c r="E415" s="8" t="s">
        <v>12</v>
      </c>
      <c r="F415" s="4" t="s">
        <v>1105</v>
      </c>
      <c r="G415" s="9" t="s">
        <v>338</v>
      </c>
      <c r="H415" s="9" t="s">
        <v>214</v>
      </c>
      <c r="I415" s="11">
        <v>40000</v>
      </c>
      <c r="J415" s="11">
        <v>40000</v>
      </c>
      <c r="K415" s="11"/>
      <c r="L415" s="5" t="s">
        <v>1106</v>
      </c>
      <c r="M415" s="22" t="s">
        <v>1107</v>
      </c>
      <c r="N415" s="4">
        <v>0</v>
      </c>
      <c r="O415" s="2"/>
      <c r="P415" s="16"/>
    </row>
    <row r="416" spans="1:16" ht="361.5">
      <c r="A416" s="6" t="s">
        <v>963</v>
      </c>
      <c r="B416" s="2" t="s">
        <v>1104</v>
      </c>
      <c r="C416" s="2" t="s">
        <v>473</v>
      </c>
      <c r="D416" s="4" t="s">
        <v>964</v>
      </c>
      <c r="E416" s="8" t="s">
        <v>12</v>
      </c>
      <c r="F416" s="4" t="s">
        <v>1105</v>
      </c>
      <c r="G416" s="9" t="s">
        <v>96</v>
      </c>
      <c r="H416" s="10" t="s">
        <v>572</v>
      </c>
      <c r="I416" s="11">
        <v>6000</v>
      </c>
      <c r="J416" s="11">
        <v>6000</v>
      </c>
      <c r="K416" s="11"/>
      <c r="L416" s="5" t="s">
        <v>1106</v>
      </c>
      <c r="M416" s="22" t="s">
        <v>1107</v>
      </c>
      <c r="N416" s="4">
        <v>0</v>
      </c>
      <c r="O416" s="2"/>
      <c r="P416" s="16"/>
    </row>
    <row r="417" spans="1:16" ht="409.6">
      <c r="A417" s="6" t="s">
        <v>965</v>
      </c>
      <c r="B417" s="2" t="s">
        <v>1104</v>
      </c>
      <c r="C417" s="2" t="s">
        <v>473</v>
      </c>
      <c r="D417" s="4" t="s">
        <v>966</v>
      </c>
      <c r="E417" s="8" t="s">
        <v>12</v>
      </c>
      <c r="F417" s="4" t="s">
        <v>1105</v>
      </c>
      <c r="G417" s="9" t="s">
        <v>967</v>
      </c>
      <c r="H417" s="10" t="s">
        <v>14</v>
      </c>
      <c r="I417" s="11">
        <v>1200</v>
      </c>
      <c r="J417" s="11">
        <v>1200</v>
      </c>
      <c r="K417" s="11"/>
      <c r="L417" s="5" t="s">
        <v>1106</v>
      </c>
      <c r="M417" s="22" t="s">
        <v>1107</v>
      </c>
      <c r="N417" s="4">
        <v>0</v>
      </c>
      <c r="O417" s="2"/>
      <c r="P417" s="16"/>
    </row>
    <row r="418" spans="1:16" ht="390">
      <c r="A418" s="6" t="s">
        <v>968</v>
      </c>
      <c r="B418" s="2" t="s">
        <v>1104</v>
      </c>
      <c r="C418" s="2" t="s">
        <v>200</v>
      </c>
      <c r="D418" s="4" t="s">
        <v>969</v>
      </c>
      <c r="E418" s="8" t="s">
        <v>18</v>
      </c>
      <c r="F418" s="4" t="s">
        <v>1116</v>
      </c>
      <c r="G418" s="9" t="s">
        <v>83</v>
      </c>
      <c r="H418" s="10" t="s">
        <v>84</v>
      </c>
      <c r="I418" s="11">
        <v>1258.82</v>
      </c>
      <c r="J418" s="11">
        <v>1258.82</v>
      </c>
      <c r="K418" s="11"/>
      <c r="L418" s="5" t="s">
        <v>1117</v>
      </c>
      <c r="M418" s="22" t="s">
        <v>1107</v>
      </c>
      <c r="N418" s="4">
        <v>12</v>
      </c>
      <c r="O418" s="2"/>
      <c r="P418" s="16" t="s">
        <v>1521</v>
      </c>
    </row>
    <row r="419" spans="1:16" ht="409.6">
      <c r="A419" s="6" t="s">
        <v>970</v>
      </c>
      <c r="B419" s="2" t="s">
        <v>1104</v>
      </c>
      <c r="C419" s="68" t="s">
        <v>473</v>
      </c>
      <c r="D419" s="38" t="s">
        <v>971</v>
      </c>
      <c r="E419" s="8" t="s">
        <v>12</v>
      </c>
      <c r="F419" s="4" t="s">
        <v>1116</v>
      </c>
      <c r="G419" s="87" t="s">
        <v>972</v>
      </c>
      <c r="H419" s="10" t="s">
        <v>973</v>
      </c>
      <c r="I419" s="11">
        <v>20000</v>
      </c>
      <c r="J419" s="11">
        <v>20000</v>
      </c>
      <c r="K419" s="11"/>
      <c r="L419" s="5" t="s">
        <v>1117</v>
      </c>
      <c r="M419" s="22" t="s">
        <v>1107</v>
      </c>
      <c r="N419" s="4">
        <v>0</v>
      </c>
      <c r="O419" s="2"/>
      <c r="P419" s="16" t="s">
        <v>1522</v>
      </c>
    </row>
    <row r="420" spans="1:16" ht="303.75">
      <c r="A420" s="6" t="s">
        <v>974</v>
      </c>
      <c r="B420" s="2" t="s">
        <v>1104</v>
      </c>
      <c r="C420" s="68" t="s">
        <v>200</v>
      </c>
      <c r="D420" s="4" t="s">
        <v>975</v>
      </c>
      <c r="E420" s="8" t="s">
        <v>12</v>
      </c>
      <c r="F420" s="4" t="s">
        <v>1116</v>
      </c>
      <c r="G420" s="9" t="s">
        <v>80</v>
      </c>
      <c r="H420" s="9" t="s">
        <v>40</v>
      </c>
      <c r="I420" s="11">
        <v>1450</v>
      </c>
      <c r="J420" s="11">
        <v>1450</v>
      </c>
      <c r="K420" s="11"/>
      <c r="L420" s="5" t="s">
        <v>1106</v>
      </c>
      <c r="M420" s="22" t="s">
        <v>1107</v>
      </c>
      <c r="N420" s="4">
        <v>1</v>
      </c>
      <c r="O420" s="2"/>
      <c r="P420" s="16" t="s">
        <v>1523</v>
      </c>
    </row>
    <row r="421" spans="1:16" ht="361.5">
      <c r="A421" s="6" t="s">
        <v>976</v>
      </c>
      <c r="B421" s="7" t="s">
        <v>1104</v>
      </c>
      <c r="C421" s="68" t="s">
        <v>200</v>
      </c>
      <c r="D421" s="4" t="s">
        <v>977</v>
      </c>
      <c r="E421" s="8">
        <v>2</v>
      </c>
      <c r="F421" s="4" t="s">
        <v>1116</v>
      </c>
      <c r="G421" s="9" t="s">
        <v>192</v>
      </c>
      <c r="H421" s="10" t="s">
        <v>24</v>
      </c>
      <c r="I421" s="11">
        <v>1708</v>
      </c>
      <c r="J421" s="11">
        <v>1708</v>
      </c>
      <c r="K421" s="11"/>
      <c r="L421" s="5" t="s">
        <v>1121</v>
      </c>
      <c r="M421" s="22" t="s">
        <v>1107</v>
      </c>
      <c r="N421" s="4">
        <v>1</v>
      </c>
      <c r="O421" s="2"/>
      <c r="P421" s="16" t="s">
        <v>1524</v>
      </c>
    </row>
    <row r="422" spans="1:16" ht="409.6">
      <c r="A422" s="6" t="s">
        <v>978</v>
      </c>
      <c r="B422" s="7" t="s">
        <v>1104</v>
      </c>
      <c r="C422" s="2" t="s">
        <v>200</v>
      </c>
      <c r="D422" s="4" t="s">
        <v>941</v>
      </c>
      <c r="E422" s="8">
        <v>1</v>
      </c>
      <c r="F422" s="4" t="s">
        <v>1116</v>
      </c>
      <c r="G422" s="9" t="s">
        <v>942</v>
      </c>
      <c r="H422" s="9" t="s">
        <v>288</v>
      </c>
      <c r="I422" s="11">
        <v>2000</v>
      </c>
      <c r="J422" s="11">
        <v>2000</v>
      </c>
      <c r="K422" s="11"/>
      <c r="L422" s="5" t="s">
        <v>1121</v>
      </c>
      <c r="M422" s="22" t="s">
        <v>1107</v>
      </c>
      <c r="N422" s="4">
        <v>0</v>
      </c>
      <c r="O422" s="2"/>
      <c r="P422" s="16" t="s">
        <v>1525</v>
      </c>
    </row>
    <row r="423" spans="1:16" ht="375.75">
      <c r="A423" s="6" t="s">
        <v>979</v>
      </c>
      <c r="B423" s="7" t="s">
        <v>1104</v>
      </c>
      <c r="C423" s="2" t="s">
        <v>200</v>
      </c>
      <c r="D423" s="4" t="s">
        <v>935</v>
      </c>
      <c r="E423" s="8">
        <v>1</v>
      </c>
      <c r="F423" s="4" t="s">
        <v>1116</v>
      </c>
      <c r="G423" s="9" t="s">
        <v>936</v>
      </c>
      <c r="H423" s="9" t="s">
        <v>288</v>
      </c>
      <c r="I423" s="11">
        <v>2500</v>
      </c>
      <c r="J423" s="11">
        <v>2500</v>
      </c>
      <c r="K423" s="11"/>
      <c r="L423" s="5" t="s">
        <v>1121</v>
      </c>
      <c r="M423" s="22" t="s">
        <v>1107</v>
      </c>
      <c r="N423" s="4">
        <v>0</v>
      </c>
      <c r="O423" s="2"/>
      <c r="P423" s="16"/>
    </row>
    <row r="424" spans="1:16" ht="409.6">
      <c r="A424" s="6" t="s">
        <v>980</v>
      </c>
      <c r="B424" s="7" t="s">
        <v>1104</v>
      </c>
      <c r="C424" s="2" t="s">
        <v>200</v>
      </c>
      <c r="D424" s="4" t="s">
        <v>981</v>
      </c>
      <c r="E424" s="8">
        <v>1</v>
      </c>
      <c r="F424" s="4" t="s">
        <v>1116</v>
      </c>
      <c r="G424" s="9" t="s">
        <v>939</v>
      </c>
      <c r="H424" s="9" t="s">
        <v>288</v>
      </c>
      <c r="I424" s="11">
        <v>1951</v>
      </c>
      <c r="J424" s="11">
        <v>1951</v>
      </c>
      <c r="K424" s="11"/>
      <c r="L424" s="5" t="s">
        <v>1121</v>
      </c>
      <c r="M424" s="22" t="s">
        <v>1107</v>
      </c>
      <c r="N424" s="4">
        <v>0</v>
      </c>
      <c r="O424" s="2"/>
      <c r="P424" s="16"/>
    </row>
    <row r="425" spans="1:16" ht="332.25">
      <c r="A425" s="6" t="s">
        <v>982</v>
      </c>
      <c r="B425" s="2" t="s">
        <v>1104</v>
      </c>
      <c r="C425" s="2" t="s">
        <v>159</v>
      </c>
      <c r="D425" s="4" t="s">
        <v>983</v>
      </c>
      <c r="E425" s="8" t="s">
        <v>12</v>
      </c>
      <c r="F425" s="4" t="s">
        <v>1105</v>
      </c>
      <c r="G425" s="9" t="s">
        <v>88</v>
      </c>
      <c r="H425" s="10" t="s">
        <v>84</v>
      </c>
      <c r="I425" s="11">
        <v>988.19</v>
      </c>
      <c r="J425" s="11">
        <v>988.19</v>
      </c>
      <c r="K425" s="11"/>
      <c r="L425" s="5" t="s">
        <v>1117</v>
      </c>
      <c r="M425" s="22" t="s">
        <v>1107</v>
      </c>
      <c r="N425" s="4">
        <v>0</v>
      </c>
      <c r="O425" s="2"/>
      <c r="P425" s="16"/>
    </row>
    <row r="426" spans="1:16" ht="375.75">
      <c r="A426" s="6" t="s">
        <v>984</v>
      </c>
      <c r="B426" s="7" t="s">
        <v>1127</v>
      </c>
      <c r="C426" s="2" t="s">
        <v>10</v>
      </c>
      <c r="D426" s="4" t="s">
        <v>985</v>
      </c>
      <c r="E426" s="8">
        <v>1</v>
      </c>
      <c r="F426" s="4" t="s">
        <v>1105</v>
      </c>
      <c r="G426" s="9" t="s">
        <v>102</v>
      </c>
      <c r="H426" s="10" t="s">
        <v>32</v>
      </c>
      <c r="I426" s="11">
        <v>65000</v>
      </c>
      <c r="J426" s="11">
        <v>65000</v>
      </c>
      <c r="K426" s="11"/>
      <c r="L426" s="5" t="s">
        <v>1106</v>
      </c>
      <c r="M426" s="22" t="s">
        <v>1107</v>
      </c>
      <c r="N426" s="4">
        <v>12</v>
      </c>
      <c r="O426" s="2"/>
      <c r="P426" s="16"/>
    </row>
    <row r="427" spans="1:16" ht="318">
      <c r="A427" s="6" t="s">
        <v>986</v>
      </c>
      <c r="B427" s="2" t="s">
        <v>1104</v>
      </c>
      <c r="C427" s="2" t="s">
        <v>200</v>
      </c>
      <c r="D427" s="4" t="s">
        <v>987</v>
      </c>
      <c r="E427" s="8" t="s">
        <v>18</v>
      </c>
      <c r="F427" s="4" t="s">
        <v>1116</v>
      </c>
      <c r="G427" s="9" t="s">
        <v>320</v>
      </c>
      <c r="H427" s="10" t="s">
        <v>36</v>
      </c>
      <c r="I427" s="11">
        <v>50927.15</v>
      </c>
      <c r="J427" s="20"/>
      <c r="K427" s="20"/>
      <c r="L427" s="5" t="s">
        <v>1121</v>
      </c>
      <c r="M427" s="22" t="s">
        <v>1107</v>
      </c>
      <c r="N427" s="4">
        <v>0</v>
      </c>
      <c r="O427" s="2"/>
      <c r="P427" s="16"/>
    </row>
    <row r="428" spans="1:16" ht="409.6">
      <c r="A428" s="6" t="s">
        <v>988</v>
      </c>
      <c r="B428" s="2" t="s">
        <v>1109</v>
      </c>
      <c r="C428" s="2" t="s">
        <v>200</v>
      </c>
      <c r="D428" s="4" t="s">
        <v>989</v>
      </c>
      <c r="E428" s="8">
        <v>1</v>
      </c>
      <c r="F428" s="4" t="s">
        <v>1116</v>
      </c>
      <c r="G428" s="47" t="s">
        <v>540</v>
      </c>
      <c r="H428" s="10" t="s">
        <v>36</v>
      </c>
      <c r="I428" s="11">
        <v>21751.332750000005</v>
      </c>
      <c r="J428" s="11">
        <v>21751.332750000005</v>
      </c>
      <c r="K428" s="11"/>
      <c r="L428" s="5" t="s">
        <v>1106</v>
      </c>
      <c r="M428" s="22" t="s">
        <v>1107</v>
      </c>
      <c r="N428" s="4">
        <v>12</v>
      </c>
      <c r="O428" s="2"/>
      <c r="P428" s="16"/>
    </row>
    <row r="429" spans="1:16" ht="332.25">
      <c r="A429" s="27" t="s">
        <v>1526</v>
      </c>
      <c r="B429" s="35" t="s">
        <v>1109</v>
      </c>
      <c r="C429" s="35" t="s">
        <v>200</v>
      </c>
      <c r="D429" s="34" t="s">
        <v>1527</v>
      </c>
      <c r="E429" s="30">
        <v>1</v>
      </c>
      <c r="F429" s="34" t="s">
        <v>1116</v>
      </c>
      <c r="G429" s="31" t="s">
        <v>31</v>
      </c>
      <c r="H429" s="32" t="s">
        <v>32</v>
      </c>
      <c r="I429" s="20">
        <f>1320-1320</f>
        <v>0</v>
      </c>
      <c r="J429" s="20">
        <f>1320-1320</f>
        <v>0</v>
      </c>
      <c r="K429" s="20"/>
      <c r="L429" s="28" t="s">
        <v>1106</v>
      </c>
      <c r="M429" s="78" t="s">
        <v>1107</v>
      </c>
      <c r="N429" s="34">
        <v>12</v>
      </c>
      <c r="O429" s="35"/>
      <c r="P429" s="79"/>
    </row>
    <row r="430" spans="1:16" ht="409.6">
      <c r="A430" s="6" t="s">
        <v>990</v>
      </c>
      <c r="B430" s="2" t="s">
        <v>1104</v>
      </c>
      <c r="C430" s="2" t="s">
        <v>200</v>
      </c>
      <c r="D430" s="4" t="s">
        <v>991</v>
      </c>
      <c r="E430" s="8">
        <v>2</v>
      </c>
      <c r="F430" s="4" t="s">
        <v>1116</v>
      </c>
      <c r="G430" s="9" t="s">
        <v>992</v>
      </c>
      <c r="H430" s="9" t="s">
        <v>288</v>
      </c>
      <c r="I430" s="11">
        <v>6198</v>
      </c>
      <c r="J430" s="11">
        <v>6198</v>
      </c>
      <c r="K430" s="11"/>
      <c r="L430" s="5" t="s">
        <v>1121</v>
      </c>
      <c r="M430" s="22" t="s">
        <v>1107</v>
      </c>
      <c r="N430" s="4">
        <v>0</v>
      </c>
      <c r="O430" s="2"/>
      <c r="P430" s="16"/>
    </row>
    <row r="431" spans="1:16" ht="409.6">
      <c r="A431" s="6" t="s">
        <v>993</v>
      </c>
      <c r="B431" s="2" t="s">
        <v>1104</v>
      </c>
      <c r="C431" s="2" t="s">
        <v>200</v>
      </c>
      <c r="D431" s="4" t="s">
        <v>994</v>
      </c>
      <c r="E431" s="8" t="s">
        <v>392</v>
      </c>
      <c r="F431" s="4" t="s">
        <v>1116</v>
      </c>
      <c r="G431" s="9" t="s">
        <v>995</v>
      </c>
      <c r="H431" s="9" t="s">
        <v>288</v>
      </c>
      <c r="I431" s="11">
        <v>22915.5</v>
      </c>
      <c r="J431" s="11">
        <v>22915.5</v>
      </c>
      <c r="K431" s="11"/>
      <c r="L431" s="5" t="s">
        <v>1121</v>
      </c>
      <c r="M431" s="22" t="s">
        <v>1107</v>
      </c>
      <c r="N431" s="4">
        <v>0</v>
      </c>
      <c r="O431" s="2"/>
      <c r="P431" s="16"/>
    </row>
    <row r="432" spans="1:16" ht="332.25">
      <c r="A432" s="6" t="s">
        <v>996</v>
      </c>
      <c r="B432" s="2" t="s">
        <v>1149</v>
      </c>
      <c r="C432" s="2" t="s">
        <v>159</v>
      </c>
      <c r="D432" s="4" t="s">
        <v>997</v>
      </c>
      <c r="E432" s="8" t="s">
        <v>12</v>
      </c>
      <c r="F432" s="4" t="s">
        <v>1105</v>
      </c>
      <c r="G432" s="9" t="s">
        <v>351</v>
      </c>
      <c r="H432" s="10" t="s">
        <v>998</v>
      </c>
      <c r="I432" s="11">
        <v>185286.82</v>
      </c>
      <c r="J432" s="11">
        <v>185286.82</v>
      </c>
      <c r="K432" s="11"/>
      <c r="L432" s="5" t="s">
        <v>1106</v>
      </c>
      <c r="M432" s="22" t="s">
        <v>1107</v>
      </c>
      <c r="N432" s="4">
        <v>6</v>
      </c>
      <c r="O432" s="2"/>
      <c r="P432" s="16"/>
    </row>
    <row r="433" spans="1:16" ht="346.5">
      <c r="A433" s="6" t="s">
        <v>999</v>
      </c>
      <c r="B433" s="2" t="s">
        <v>1104</v>
      </c>
      <c r="C433" s="2" t="s">
        <v>68</v>
      </c>
      <c r="D433" s="4" t="s">
        <v>1000</v>
      </c>
      <c r="E433" s="8" t="s">
        <v>1001</v>
      </c>
      <c r="F433" s="4" t="s">
        <v>1116</v>
      </c>
      <c r="G433" s="9" t="s">
        <v>83</v>
      </c>
      <c r="H433" s="10" t="s">
        <v>84</v>
      </c>
      <c r="I433" s="11">
        <v>1500</v>
      </c>
      <c r="J433" s="11">
        <v>1500</v>
      </c>
      <c r="K433" s="11"/>
      <c r="L433" s="5" t="s">
        <v>1117</v>
      </c>
      <c r="M433" s="22" t="s">
        <v>1107</v>
      </c>
      <c r="N433" s="4">
        <v>6</v>
      </c>
      <c r="O433" s="2"/>
      <c r="P433" s="16"/>
    </row>
    <row r="434" spans="1:16" ht="409.6">
      <c r="A434" s="6" t="s">
        <v>1002</v>
      </c>
      <c r="B434" s="2" t="s">
        <v>1104</v>
      </c>
      <c r="C434" s="2" t="s">
        <v>68</v>
      </c>
      <c r="D434" s="4" t="s">
        <v>1003</v>
      </c>
      <c r="E434" s="8" t="s">
        <v>610</v>
      </c>
      <c r="F434" s="4" t="s">
        <v>1105</v>
      </c>
      <c r="G434" s="9" t="s">
        <v>1004</v>
      </c>
      <c r="H434" s="10" t="s">
        <v>76</v>
      </c>
      <c r="I434" s="11">
        <v>3100</v>
      </c>
      <c r="J434" s="11">
        <v>3100</v>
      </c>
      <c r="K434" s="11"/>
      <c r="L434" s="5" t="s">
        <v>1117</v>
      </c>
      <c r="M434" s="22" t="s">
        <v>1107</v>
      </c>
      <c r="N434" s="4">
        <v>6</v>
      </c>
      <c r="O434" s="2"/>
      <c r="P434" s="16"/>
    </row>
    <row r="435" spans="1:16" ht="409.6">
      <c r="A435" s="6" t="s">
        <v>1005</v>
      </c>
      <c r="B435" s="2" t="s">
        <v>1104</v>
      </c>
      <c r="C435" s="2" t="s">
        <v>507</v>
      </c>
      <c r="D435" s="4" t="s">
        <v>1006</v>
      </c>
      <c r="E435" s="8" t="s">
        <v>12</v>
      </c>
      <c r="F435" s="4" t="s">
        <v>1116</v>
      </c>
      <c r="G435" s="9" t="s">
        <v>1007</v>
      </c>
      <c r="H435" s="10" t="s">
        <v>36</v>
      </c>
      <c r="I435" s="11">
        <v>21255</v>
      </c>
      <c r="J435" s="11">
        <v>21255</v>
      </c>
      <c r="K435" s="11"/>
      <c r="L435" s="5" t="s">
        <v>1121</v>
      </c>
      <c r="M435" s="22" t="s">
        <v>1107</v>
      </c>
      <c r="N435" s="4">
        <v>0</v>
      </c>
      <c r="O435" s="2"/>
      <c r="P435" s="16"/>
    </row>
    <row r="436" spans="1:16" ht="346.5">
      <c r="A436" s="6" t="s">
        <v>1008</v>
      </c>
      <c r="B436" s="2" t="s">
        <v>1104</v>
      </c>
      <c r="C436" s="2" t="s">
        <v>473</v>
      </c>
      <c r="D436" s="4" t="s">
        <v>1009</v>
      </c>
      <c r="E436" s="8" t="s">
        <v>12</v>
      </c>
      <c r="F436" s="4" t="s">
        <v>1105</v>
      </c>
      <c r="G436" s="9" t="s">
        <v>129</v>
      </c>
      <c r="H436" s="10" t="s">
        <v>116</v>
      </c>
      <c r="I436" s="11">
        <v>275000</v>
      </c>
      <c r="J436" s="11">
        <v>275000</v>
      </c>
      <c r="K436" s="11"/>
      <c r="L436" s="5" t="s">
        <v>1106</v>
      </c>
      <c r="M436" s="4" t="s">
        <v>1528</v>
      </c>
      <c r="N436" s="4">
        <v>3</v>
      </c>
      <c r="O436" s="2" t="s">
        <v>1529</v>
      </c>
      <c r="P436" s="16"/>
    </row>
    <row r="437" spans="1:16" ht="409.6">
      <c r="A437" s="6" t="s">
        <v>1010</v>
      </c>
      <c r="B437" s="7" t="s">
        <v>1149</v>
      </c>
      <c r="C437" s="2" t="s">
        <v>10</v>
      </c>
      <c r="D437" s="4" t="s">
        <v>1011</v>
      </c>
      <c r="E437" s="8" t="s">
        <v>12</v>
      </c>
      <c r="F437" s="4" t="s">
        <v>1105</v>
      </c>
      <c r="G437" s="9" t="s">
        <v>1012</v>
      </c>
      <c r="H437" s="10" t="s">
        <v>1013</v>
      </c>
      <c r="I437" s="11">
        <v>810000</v>
      </c>
      <c r="J437" s="11">
        <v>0</v>
      </c>
      <c r="K437" s="11"/>
      <c r="L437" s="5" t="s">
        <v>1194</v>
      </c>
      <c r="M437" s="4" t="s">
        <v>1530</v>
      </c>
      <c r="N437" s="4">
        <v>0</v>
      </c>
      <c r="O437" s="2"/>
      <c r="P437" s="16"/>
    </row>
    <row r="438" spans="1:16" ht="409.6">
      <c r="A438" s="6" t="s">
        <v>1014</v>
      </c>
      <c r="B438" s="2" t="s">
        <v>1104</v>
      </c>
      <c r="C438" s="2" t="s">
        <v>473</v>
      </c>
      <c r="D438" s="4" t="s">
        <v>1015</v>
      </c>
      <c r="E438" s="3" t="s">
        <v>1016</v>
      </c>
      <c r="F438" s="4" t="s">
        <v>1116</v>
      </c>
      <c r="G438" s="9" t="s">
        <v>173</v>
      </c>
      <c r="H438" s="10" t="s">
        <v>174</v>
      </c>
      <c r="I438" s="11">
        <v>1750</v>
      </c>
      <c r="J438" s="11">
        <v>1750</v>
      </c>
      <c r="K438" s="11"/>
      <c r="L438" s="5" t="s">
        <v>1117</v>
      </c>
      <c r="M438" s="22" t="s">
        <v>1107</v>
      </c>
      <c r="N438" s="4">
        <v>0</v>
      </c>
      <c r="O438" s="2"/>
      <c r="P438" s="16"/>
    </row>
    <row r="439" spans="1:16" ht="409.6">
      <c r="A439" s="6" t="s">
        <v>1017</v>
      </c>
      <c r="B439" s="2" t="s">
        <v>1104</v>
      </c>
      <c r="C439" s="2" t="s">
        <v>473</v>
      </c>
      <c r="D439" s="4" t="s">
        <v>1018</v>
      </c>
      <c r="E439" s="8" t="s">
        <v>207</v>
      </c>
      <c r="F439" s="4" t="s">
        <v>1116</v>
      </c>
      <c r="G439" s="9" t="s">
        <v>134</v>
      </c>
      <c r="H439" s="10" t="s">
        <v>135</v>
      </c>
      <c r="I439" s="11">
        <v>1500</v>
      </c>
      <c r="J439" s="11">
        <v>1500</v>
      </c>
      <c r="K439" s="11"/>
      <c r="L439" s="5" t="s">
        <v>1117</v>
      </c>
      <c r="M439" s="22" t="s">
        <v>1107</v>
      </c>
      <c r="N439" s="4">
        <v>0</v>
      </c>
      <c r="O439" s="2"/>
      <c r="P439" s="16"/>
    </row>
    <row r="440" spans="1:16" ht="409.6">
      <c r="A440" s="6" t="s">
        <v>1019</v>
      </c>
      <c r="B440" s="2" t="s">
        <v>1104</v>
      </c>
      <c r="C440" s="2" t="s">
        <v>507</v>
      </c>
      <c r="D440" s="4" t="s">
        <v>1020</v>
      </c>
      <c r="E440" s="8" t="s">
        <v>207</v>
      </c>
      <c r="F440" s="4" t="s">
        <v>1116</v>
      </c>
      <c r="G440" s="9" t="s">
        <v>1021</v>
      </c>
      <c r="H440" s="10" t="s">
        <v>66</v>
      </c>
      <c r="I440" s="11">
        <v>3850</v>
      </c>
      <c r="J440" s="11">
        <v>3850</v>
      </c>
      <c r="K440" s="11"/>
      <c r="L440" s="5" t="s">
        <v>1121</v>
      </c>
      <c r="M440" s="22" t="s">
        <v>1107</v>
      </c>
      <c r="N440" s="4">
        <v>0</v>
      </c>
      <c r="O440" s="2"/>
      <c r="P440" s="16"/>
    </row>
    <row r="441" spans="1:16" ht="409.6">
      <c r="A441" s="6" t="s">
        <v>1022</v>
      </c>
      <c r="B441" s="2" t="s">
        <v>1104</v>
      </c>
      <c r="C441" s="2" t="s">
        <v>473</v>
      </c>
      <c r="D441" s="4" t="s">
        <v>1023</v>
      </c>
      <c r="E441" s="8" t="s">
        <v>12</v>
      </c>
      <c r="F441" s="4" t="s">
        <v>1105</v>
      </c>
      <c r="G441" s="9" t="s">
        <v>841</v>
      </c>
      <c r="H441" s="10" t="s">
        <v>76</v>
      </c>
      <c r="I441" s="11">
        <v>2500</v>
      </c>
      <c r="J441" s="11">
        <v>2500</v>
      </c>
      <c r="K441" s="11"/>
      <c r="L441" s="5" t="s">
        <v>1117</v>
      </c>
      <c r="M441" s="22" t="s">
        <v>1107</v>
      </c>
      <c r="N441" s="4">
        <v>0</v>
      </c>
      <c r="O441" s="2"/>
      <c r="P441" s="16"/>
    </row>
    <row r="442" spans="1:16" ht="409.6">
      <c r="A442" s="6" t="s">
        <v>1024</v>
      </c>
      <c r="B442" s="37" t="s">
        <v>1104</v>
      </c>
      <c r="C442" s="2" t="s">
        <v>63</v>
      </c>
      <c r="D442" s="4" t="s">
        <v>1025</v>
      </c>
      <c r="E442" s="8" t="s">
        <v>23</v>
      </c>
      <c r="F442" s="4" t="s">
        <v>1116</v>
      </c>
      <c r="G442" s="9" t="s">
        <v>134</v>
      </c>
      <c r="H442" s="10" t="s">
        <v>135</v>
      </c>
      <c r="I442" s="11">
        <v>240</v>
      </c>
      <c r="J442" s="11">
        <v>240</v>
      </c>
      <c r="K442" s="11"/>
      <c r="L442" s="5" t="s">
        <v>1117</v>
      </c>
      <c r="M442" s="22" t="s">
        <v>1107</v>
      </c>
      <c r="N442" s="4">
        <v>12</v>
      </c>
      <c r="O442" s="2"/>
      <c r="P442" s="16"/>
    </row>
    <row r="443" spans="1:16" ht="390">
      <c r="A443" s="6" t="s">
        <v>1026</v>
      </c>
      <c r="B443" s="2" t="s">
        <v>1104</v>
      </c>
      <c r="C443" s="2" t="s">
        <v>63</v>
      </c>
      <c r="D443" s="4" t="s">
        <v>1027</v>
      </c>
      <c r="E443" s="8" t="s">
        <v>23</v>
      </c>
      <c r="F443" s="4" t="s">
        <v>1116</v>
      </c>
      <c r="G443" s="9" t="s">
        <v>19</v>
      </c>
      <c r="H443" s="10" t="s">
        <v>24</v>
      </c>
      <c r="I443" s="11">
        <v>1796</v>
      </c>
      <c r="J443" s="11">
        <v>1796</v>
      </c>
      <c r="K443" s="11"/>
      <c r="L443" s="5" t="s">
        <v>1121</v>
      </c>
      <c r="M443" s="22" t="s">
        <v>1107</v>
      </c>
      <c r="N443" s="4">
        <v>0</v>
      </c>
      <c r="O443" s="2"/>
      <c r="P443" s="79"/>
    </row>
    <row r="444" spans="1:16" ht="332.25">
      <c r="A444" s="6" t="s">
        <v>1028</v>
      </c>
      <c r="B444" s="2" t="s">
        <v>1104</v>
      </c>
      <c r="C444" s="2" t="s">
        <v>29</v>
      </c>
      <c r="D444" s="4" t="s">
        <v>1029</v>
      </c>
      <c r="E444" s="8" t="s">
        <v>12</v>
      </c>
      <c r="F444" s="4" t="s">
        <v>1105</v>
      </c>
      <c r="G444" s="9" t="s">
        <v>88</v>
      </c>
      <c r="H444" s="10" t="s">
        <v>84</v>
      </c>
      <c r="I444" s="11">
        <v>1260</v>
      </c>
      <c r="J444" s="11">
        <v>1260</v>
      </c>
      <c r="K444" s="11"/>
      <c r="L444" s="5" t="s">
        <v>1117</v>
      </c>
      <c r="M444" s="22" t="s">
        <v>1107</v>
      </c>
      <c r="N444" s="4">
        <v>12</v>
      </c>
      <c r="O444" s="2"/>
      <c r="P444" s="16"/>
    </row>
    <row r="445" spans="1:16" ht="409.6">
      <c r="A445" s="6" t="s">
        <v>1030</v>
      </c>
      <c r="B445" s="2" t="s">
        <v>1104</v>
      </c>
      <c r="C445" s="2" t="s">
        <v>16</v>
      </c>
      <c r="D445" s="4" t="s">
        <v>1031</v>
      </c>
      <c r="E445" s="8" t="s">
        <v>12</v>
      </c>
      <c r="F445" s="4" t="s">
        <v>1116</v>
      </c>
      <c r="G445" s="9" t="s">
        <v>1032</v>
      </c>
      <c r="H445" s="10" t="s">
        <v>1033</v>
      </c>
      <c r="I445" s="11">
        <v>2717.18</v>
      </c>
      <c r="J445" s="11">
        <v>2717.18</v>
      </c>
      <c r="K445" s="11"/>
      <c r="L445" s="5" t="s">
        <v>1121</v>
      </c>
      <c r="M445" s="22" t="s">
        <v>1107</v>
      </c>
      <c r="N445" s="4">
        <v>0</v>
      </c>
      <c r="O445" s="2"/>
      <c r="P445" s="16"/>
    </row>
    <row r="446" spans="1:16" ht="409.6">
      <c r="A446" s="6" t="s">
        <v>1034</v>
      </c>
      <c r="B446" s="58" t="s">
        <v>1104</v>
      </c>
      <c r="C446" s="2" t="s">
        <v>16</v>
      </c>
      <c r="D446" s="4" t="s">
        <v>372</v>
      </c>
      <c r="E446" s="8">
        <v>2</v>
      </c>
      <c r="F446" s="4" t="s">
        <v>1116</v>
      </c>
      <c r="G446" s="9" t="s">
        <v>134</v>
      </c>
      <c r="H446" s="10" t="s">
        <v>135</v>
      </c>
      <c r="I446" s="11">
        <v>261.33999999999997</v>
      </c>
      <c r="J446" s="11">
        <v>261.33999999999997</v>
      </c>
      <c r="K446" s="11"/>
      <c r="L446" s="5" t="s">
        <v>1117</v>
      </c>
      <c r="M446" s="22" t="s">
        <v>1107</v>
      </c>
      <c r="N446" s="4">
        <v>0</v>
      </c>
      <c r="O446" s="2"/>
      <c r="P446" s="84">
        <v>213711.3</v>
      </c>
    </row>
    <row r="447" spans="1:16" ht="332.25">
      <c r="A447" s="6" t="s">
        <v>1035</v>
      </c>
      <c r="B447" s="2" t="s">
        <v>1104</v>
      </c>
      <c r="C447" s="2" t="s">
        <v>16</v>
      </c>
      <c r="D447" s="4" t="s">
        <v>1036</v>
      </c>
      <c r="E447" s="8" t="s">
        <v>1037</v>
      </c>
      <c r="F447" s="4" t="s">
        <v>1116</v>
      </c>
      <c r="G447" s="9" t="s">
        <v>88</v>
      </c>
      <c r="H447" s="10" t="s">
        <v>84</v>
      </c>
      <c r="I447" s="11">
        <v>797.5</v>
      </c>
      <c r="J447" s="11">
        <v>797.5</v>
      </c>
      <c r="K447" s="11"/>
      <c r="L447" s="5" t="s">
        <v>1117</v>
      </c>
      <c r="M447" s="22" t="s">
        <v>1107</v>
      </c>
      <c r="N447" s="4">
        <v>0</v>
      </c>
      <c r="O447" s="2"/>
      <c r="P447" s="16"/>
    </row>
    <row r="448" spans="1:16" ht="409.6">
      <c r="A448" s="22" t="s">
        <v>1038</v>
      </c>
      <c r="B448" s="16" t="s">
        <v>1149</v>
      </c>
      <c r="C448" s="5" t="s">
        <v>10</v>
      </c>
      <c r="D448" s="4" t="s">
        <v>1039</v>
      </c>
      <c r="E448" s="3"/>
      <c r="F448" s="18"/>
      <c r="G448" s="26"/>
      <c r="H448" s="9"/>
      <c r="I448" s="11">
        <v>450000</v>
      </c>
      <c r="J448" s="11">
        <v>0</v>
      </c>
      <c r="K448" s="11"/>
      <c r="L448" s="5"/>
      <c r="M448" s="22"/>
      <c r="N448" s="4"/>
      <c r="O448" s="2"/>
      <c r="P448" s="16"/>
    </row>
    <row r="449" spans="1:16" ht="409.6">
      <c r="A449" s="22" t="s">
        <v>1040</v>
      </c>
      <c r="B449" s="16" t="s">
        <v>1149</v>
      </c>
      <c r="C449" s="5" t="s">
        <v>10</v>
      </c>
      <c r="D449" s="4" t="s">
        <v>1041</v>
      </c>
      <c r="E449" s="3"/>
      <c r="F449" s="18"/>
      <c r="G449" s="26"/>
      <c r="H449" s="9"/>
      <c r="I449" s="11">
        <v>20000</v>
      </c>
      <c r="J449" s="11">
        <v>0</v>
      </c>
      <c r="K449" s="11"/>
      <c r="L449" s="5"/>
      <c r="M449" s="22"/>
      <c r="N449" s="4"/>
      <c r="O449" s="2"/>
      <c r="P449" s="16"/>
    </row>
    <row r="450" spans="1:16" ht="144.75">
      <c r="A450" s="22" t="s">
        <v>1042</v>
      </c>
      <c r="B450" s="16" t="s">
        <v>1104</v>
      </c>
      <c r="C450" s="5" t="s">
        <v>10</v>
      </c>
      <c r="D450" s="4" t="s">
        <v>1043</v>
      </c>
      <c r="E450" s="3"/>
      <c r="F450" s="18"/>
      <c r="G450" s="26"/>
      <c r="H450" s="9"/>
      <c r="I450" s="11">
        <v>56455.79</v>
      </c>
      <c r="J450" s="11">
        <v>56455.79</v>
      </c>
      <c r="K450" s="11"/>
      <c r="L450" s="5"/>
      <c r="M450" s="22"/>
      <c r="N450" s="4"/>
      <c r="O450" s="40" t="s">
        <v>1531</v>
      </c>
      <c r="P450" s="16"/>
    </row>
    <row r="451" spans="1:16" ht="318">
      <c r="A451" s="78" t="s">
        <v>1044</v>
      </c>
      <c r="B451" s="79" t="s">
        <v>1104</v>
      </c>
      <c r="C451" s="28" t="s">
        <v>10</v>
      </c>
      <c r="D451" s="34" t="s">
        <v>1045</v>
      </c>
      <c r="E451" s="82"/>
      <c r="F451" s="29"/>
      <c r="G451" s="83"/>
      <c r="H451" s="31"/>
      <c r="I451" s="20">
        <v>0</v>
      </c>
      <c r="J451" s="20">
        <v>0</v>
      </c>
      <c r="K451" s="20"/>
      <c r="L451" s="28"/>
      <c r="M451" s="78"/>
      <c r="N451" s="34"/>
      <c r="O451" s="35" t="s">
        <v>1532</v>
      </c>
      <c r="P451" s="16"/>
    </row>
    <row r="452" spans="1:16" ht="318">
      <c r="A452" s="22" t="s">
        <v>1046</v>
      </c>
      <c r="B452" s="16" t="s">
        <v>1104</v>
      </c>
      <c r="C452" s="5" t="s">
        <v>10</v>
      </c>
      <c r="D452" s="4" t="s">
        <v>1047</v>
      </c>
      <c r="E452" s="3"/>
      <c r="F452" s="18"/>
      <c r="G452" s="26"/>
      <c r="H452" s="9"/>
      <c r="I452" s="11">
        <v>25000</v>
      </c>
      <c r="J452" s="11">
        <v>25000</v>
      </c>
      <c r="K452" s="11"/>
      <c r="L452" s="5"/>
      <c r="M452" s="22"/>
      <c r="N452" s="4"/>
      <c r="O452" s="2"/>
      <c r="P452" s="16"/>
    </row>
    <row r="453" spans="1:16" ht="409.6">
      <c r="A453" s="22" t="s">
        <v>1048</v>
      </c>
      <c r="B453" s="16" t="s">
        <v>1149</v>
      </c>
      <c r="C453" s="5" t="s">
        <v>10</v>
      </c>
      <c r="D453" s="4" t="s">
        <v>1049</v>
      </c>
      <c r="E453" s="3"/>
      <c r="F453" s="18"/>
      <c r="G453" s="26"/>
      <c r="H453" s="9"/>
      <c r="I453" s="11">
        <v>45000</v>
      </c>
      <c r="J453" s="11">
        <v>0</v>
      </c>
      <c r="K453" s="11"/>
      <c r="L453" s="5"/>
      <c r="M453" s="22"/>
      <c r="N453" s="4"/>
      <c r="O453" s="2"/>
      <c r="P453" s="16"/>
    </row>
    <row r="454" spans="1:16" ht="409.6">
      <c r="A454" s="22" t="s">
        <v>1050</v>
      </c>
      <c r="B454" s="16" t="s">
        <v>1149</v>
      </c>
      <c r="C454" s="5" t="s">
        <v>10</v>
      </c>
      <c r="D454" s="4" t="s">
        <v>1051</v>
      </c>
      <c r="E454" s="3"/>
      <c r="F454" s="18"/>
      <c r="G454" s="26"/>
      <c r="H454" s="9"/>
      <c r="I454" s="11">
        <v>20000</v>
      </c>
      <c r="J454" s="11">
        <v>0</v>
      </c>
      <c r="K454" s="11"/>
      <c r="L454" s="5"/>
      <c r="M454" s="22"/>
      <c r="N454" s="4"/>
      <c r="O454" s="2"/>
      <c r="P454" s="16"/>
    </row>
    <row r="455" spans="1:16" ht="409.6">
      <c r="A455" s="88" t="s">
        <v>1052</v>
      </c>
      <c r="B455" s="89" t="s">
        <v>1149</v>
      </c>
      <c r="C455" s="52" t="s">
        <v>10</v>
      </c>
      <c r="D455" s="57" t="s">
        <v>1053</v>
      </c>
      <c r="E455" s="90"/>
      <c r="F455" s="53"/>
      <c r="G455" s="91"/>
      <c r="H455" s="54"/>
      <c r="I455" s="55"/>
      <c r="J455" s="55"/>
      <c r="K455" s="55"/>
      <c r="L455" s="52"/>
      <c r="M455" s="88"/>
      <c r="N455" s="57"/>
      <c r="O455" s="40" t="s">
        <v>1230</v>
      </c>
      <c r="P455" s="16"/>
    </row>
    <row r="456" spans="1:16" ht="288.75">
      <c r="A456" s="22" t="s">
        <v>1054</v>
      </c>
      <c r="B456" s="16" t="s">
        <v>1104</v>
      </c>
      <c r="C456" s="5" t="s">
        <v>10</v>
      </c>
      <c r="D456" s="4" t="s">
        <v>1055</v>
      </c>
      <c r="E456" s="3"/>
      <c r="F456" s="18"/>
      <c r="G456" s="26"/>
      <c r="H456" s="9"/>
      <c r="I456" s="11">
        <v>63098.62</v>
      </c>
      <c r="J456" s="11">
        <v>0</v>
      </c>
      <c r="K456" s="11"/>
      <c r="L456" s="5"/>
      <c r="M456" s="22"/>
      <c r="N456" s="4"/>
      <c r="O456" s="2"/>
      <c r="P456" s="16"/>
    </row>
    <row r="457" spans="1:16" ht="390">
      <c r="A457" s="22" t="s">
        <v>1056</v>
      </c>
      <c r="B457" s="16" t="s">
        <v>1104</v>
      </c>
      <c r="C457" s="5" t="s">
        <v>10</v>
      </c>
      <c r="D457" s="4" t="s">
        <v>1057</v>
      </c>
      <c r="E457" s="3"/>
      <c r="F457" s="18"/>
      <c r="G457" s="26"/>
      <c r="H457" s="9"/>
      <c r="I457" s="11">
        <v>21000</v>
      </c>
      <c r="J457" s="20">
        <v>21000</v>
      </c>
      <c r="K457" s="20"/>
      <c r="L457" s="5"/>
      <c r="M457" s="22"/>
      <c r="N457" s="4"/>
      <c r="O457" s="2"/>
      <c r="P457" s="16"/>
    </row>
    <row r="458" spans="1:16" ht="409.6">
      <c r="A458" s="22" t="s">
        <v>1058</v>
      </c>
      <c r="B458" s="16" t="s">
        <v>1127</v>
      </c>
      <c r="C458" s="5" t="s">
        <v>10</v>
      </c>
      <c r="D458" s="4" t="s">
        <v>1059</v>
      </c>
      <c r="E458" s="3"/>
      <c r="F458" s="18"/>
      <c r="G458" s="26"/>
      <c r="H458" s="9"/>
      <c r="I458" s="11">
        <v>3091.2</v>
      </c>
      <c r="J458" s="11">
        <v>3091.2</v>
      </c>
      <c r="K458" s="11"/>
      <c r="L458" s="5"/>
      <c r="M458" s="22"/>
      <c r="N458" s="4"/>
      <c r="O458" s="2"/>
      <c r="P458" s="16"/>
    </row>
    <row r="459" spans="1:16" ht="409.6">
      <c r="A459" s="22" t="s">
        <v>1060</v>
      </c>
      <c r="B459" s="16" t="s">
        <v>1104</v>
      </c>
      <c r="C459" s="5" t="s">
        <v>10</v>
      </c>
      <c r="D459" s="4" t="s">
        <v>1061</v>
      </c>
      <c r="E459" s="3"/>
      <c r="F459" s="18"/>
      <c r="G459" s="26"/>
      <c r="H459" s="9"/>
      <c r="I459" s="11">
        <v>1922</v>
      </c>
      <c r="J459" s="11">
        <v>1922</v>
      </c>
      <c r="K459" s="11"/>
      <c r="L459" s="5"/>
      <c r="M459" s="22"/>
      <c r="N459" s="4"/>
      <c r="O459" s="2"/>
      <c r="P459" s="16"/>
    </row>
    <row r="460" spans="1:16" ht="409.6">
      <c r="A460" s="22" t="s">
        <v>1062</v>
      </c>
      <c r="B460" s="16" t="s">
        <v>1149</v>
      </c>
      <c r="C460" s="5" t="s">
        <v>301</v>
      </c>
      <c r="D460" s="4" t="s">
        <v>1063</v>
      </c>
      <c r="E460" s="3"/>
      <c r="F460" s="18"/>
      <c r="G460" s="26"/>
      <c r="H460" s="9"/>
      <c r="I460" s="11">
        <v>25000</v>
      </c>
      <c r="J460" s="11">
        <v>0</v>
      </c>
      <c r="K460" s="11"/>
      <c r="L460" s="5"/>
      <c r="M460" s="22"/>
      <c r="N460" s="4"/>
      <c r="O460" s="2"/>
      <c r="P460" s="16"/>
    </row>
    <row r="461" spans="1:16" ht="409.6">
      <c r="A461" s="22" t="s">
        <v>1064</v>
      </c>
      <c r="B461" s="16" t="s">
        <v>1149</v>
      </c>
      <c r="C461" s="5" t="s">
        <v>301</v>
      </c>
      <c r="D461" s="4" t="s">
        <v>1065</v>
      </c>
      <c r="E461" s="3"/>
      <c r="F461" s="18"/>
      <c r="G461" s="26"/>
      <c r="H461" s="9"/>
      <c r="I461" s="11">
        <v>200000</v>
      </c>
      <c r="J461" s="11">
        <v>0</v>
      </c>
      <c r="K461" s="11"/>
      <c r="L461" s="5"/>
      <c r="M461" s="22"/>
      <c r="N461" s="4"/>
      <c r="O461" s="2"/>
      <c r="P461" s="16"/>
    </row>
    <row r="462" spans="1:16" ht="409.6">
      <c r="A462" s="22" t="s">
        <v>1066</v>
      </c>
      <c r="B462" s="16" t="s">
        <v>1149</v>
      </c>
      <c r="C462" s="5" t="s">
        <v>301</v>
      </c>
      <c r="D462" s="4" t="s">
        <v>1067</v>
      </c>
      <c r="E462" s="3"/>
      <c r="F462" s="18"/>
      <c r="G462" s="26"/>
      <c r="H462" s="9"/>
      <c r="I462" s="11">
        <v>90000</v>
      </c>
      <c r="J462" s="11">
        <v>90000</v>
      </c>
      <c r="K462" s="11"/>
      <c r="L462" s="5"/>
      <c r="M462" s="22"/>
      <c r="N462" s="4"/>
      <c r="O462" s="2"/>
      <c r="P462" s="16"/>
    </row>
    <row r="463" spans="1:16" ht="346.5">
      <c r="A463" s="22" t="s">
        <v>1068</v>
      </c>
      <c r="B463" s="16" t="s">
        <v>1104</v>
      </c>
      <c r="C463" s="5" t="s">
        <v>26</v>
      </c>
      <c r="D463" s="4" t="s">
        <v>1069</v>
      </c>
      <c r="E463" s="3"/>
      <c r="F463" s="18"/>
      <c r="G463" s="26"/>
      <c r="H463" s="9"/>
      <c r="I463" s="11">
        <v>1549.96</v>
      </c>
      <c r="J463" s="11">
        <v>1549.96</v>
      </c>
      <c r="K463" s="11"/>
      <c r="L463" s="5"/>
      <c r="M463" s="22"/>
      <c r="N463" s="4"/>
      <c r="O463" s="2"/>
      <c r="P463" s="16"/>
    </row>
    <row r="464" spans="1:16" ht="274.5">
      <c r="A464" s="22" t="s">
        <v>1070</v>
      </c>
      <c r="B464" s="16" t="s">
        <v>1104</v>
      </c>
      <c r="C464" s="5" t="s">
        <v>301</v>
      </c>
      <c r="D464" s="4" t="s">
        <v>1071</v>
      </c>
      <c r="E464" s="3"/>
      <c r="F464" s="18"/>
      <c r="G464" s="26"/>
      <c r="H464" s="9"/>
      <c r="I464" s="11">
        <v>15000</v>
      </c>
      <c r="J464" s="11">
        <v>15000</v>
      </c>
      <c r="K464" s="11"/>
      <c r="L464" s="5"/>
      <c r="M464" s="22"/>
      <c r="N464" s="4"/>
      <c r="O464" s="2"/>
      <c r="P464" s="16"/>
    </row>
    <row r="465" spans="1:16" ht="409.6">
      <c r="A465" s="22" t="s">
        <v>1072</v>
      </c>
      <c r="B465" s="16" t="s">
        <v>1104</v>
      </c>
      <c r="C465" s="5" t="s">
        <v>301</v>
      </c>
      <c r="D465" s="4" t="s">
        <v>1073</v>
      </c>
      <c r="E465" s="3"/>
      <c r="F465" s="18"/>
      <c r="G465" s="26"/>
      <c r="H465" s="9"/>
      <c r="I465" s="11">
        <v>85000</v>
      </c>
      <c r="J465" s="11">
        <v>0</v>
      </c>
      <c r="K465" s="11"/>
      <c r="L465" s="5"/>
      <c r="M465" s="22"/>
      <c r="N465" s="4"/>
      <c r="O465" s="2"/>
      <c r="P465" s="16"/>
    </row>
    <row r="466" spans="1:16" ht="409.6">
      <c r="A466" s="88" t="s">
        <v>1074</v>
      </c>
      <c r="B466" s="89" t="s">
        <v>1104</v>
      </c>
      <c r="C466" s="52" t="s">
        <v>26</v>
      </c>
      <c r="D466" s="57" t="s">
        <v>1075</v>
      </c>
      <c r="E466" s="90"/>
      <c r="F466" s="53"/>
      <c r="G466" s="91"/>
      <c r="H466" s="54"/>
      <c r="I466" s="55"/>
      <c r="J466" s="55"/>
      <c r="K466" s="55"/>
      <c r="L466" s="52"/>
      <c r="M466" s="88"/>
      <c r="N466" s="57"/>
      <c r="O466" s="40" t="s">
        <v>1230</v>
      </c>
      <c r="P466" s="16"/>
    </row>
    <row r="467" spans="1:16" ht="274.5">
      <c r="A467" s="14" t="s">
        <v>1533</v>
      </c>
      <c r="B467" s="22" t="s">
        <v>1109</v>
      </c>
      <c r="C467" s="22" t="s">
        <v>710</v>
      </c>
      <c r="D467" s="92" t="s">
        <v>1077</v>
      </c>
      <c r="E467" s="3"/>
      <c r="F467" s="18"/>
      <c r="G467" s="93" t="s">
        <v>1078</v>
      </c>
      <c r="H467" s="9"/>
      <c r="I467" s="20">
        <v>444000</v>
      </c>
      <c r="J467" s="20">
        <v>344000</v>
      </c>
      <c r="K467" s="20"/>
      <c r="L467" s="5" t="s">
        <v>1106</v>
      </c>
      <c r="M467" s="22"/>
      <c r="N467" s="4"/>
      <c r="O467" s="2"/>
      <c r="P467" s="16"/>
    </row>
    <row r="468" spans="1:16" ht="409.6">
      <c r="A468" s="14" t="s">
        <v>1534</v>
      </c>
      <c r="B468" s="16" t="s">
        <v>1109</v>
      </c>
      <c r="C468" s="16" t="s">
        <v>710</v>
      </c>
      <c r="D468" s="94" t="s">
        <v>1080</v>
      </c>
      <c r="E468" s="3"/>
      <c r="F468" s="18"/>
      <c r="G468" s="93" t="s">
        <v>1081</v>
      </c>
      <c r="H468" s="9"/>
      <c r="I468" s="20">
        <v>624000</v>
      </c>
      <c r="J468" s="20">
        <v>0</v>
      </c>
      <c r="K468" s="20"/>
      <c r="L468" s="5" t="s">
        <v>1106</v>
      </c>
      <c r="M468" s="22"/>
      <c r="N468" s="4"/>
      <c r="O468" s="2"/>
      <c r="P468" s="16"/>
    </row>
    <row r="469" spans="1:16" ht="409.6">
      <c r="A469" s="14" t="s">
        <v>1535</v>
      </c>
      <c r="B469" s="22" t="s">
        <v>1109</v>
      </c>
      <c r="C469" s="22" t="s">
        <v>710</v>
      </c>
      <c r="D469" s="92" t="s">
        <v>1083</v>
      </c>
      <c r="E469" s="3"/>
      <c r="F469" s="18"/>
      <c r="G469" s="93" t="s">
        <v>1084</v>
      </c>
      <c r="H469" s="9"/>
      <c r="I469" s="20">
        <v>80665.2</v>
      </c>
      <c r="J469" s="20">
        <v>80665.2</v>
      </c>
      <c r="K469" s="20"/>
      <c r="L469" s="5" t="s">
        <v>1106</v>
      </c>
      <c r="M469" s="22"/>
      <c r="N469" s="4"/>
      <c r="O469" s="2"/>
      <c r="P469" s="95">
        <v>135000</v>
      </c>
    </row>
    <row r="470" spans="1:16" ht="409.6">
      <c r="A470" s="14" t="s">
        <v>1536</v>
      </c>
      <c r="B470" s="22" t="s">
        <v>1109</v>
      </c>
      <c r="C470" s="22" t="s">
        <v>710</v>
      </c>
      <c r="D470" s="94" t="s">
        <v>1086</v>
      </c>
      <c r="E470" s="96">
        <v>1</v>
      </c>
      <c r="F470" s="96" t="s">
        <v>1105</v>
      </c>
      <c r="G470" s="93" t="s">
        <v>1087</v>
      </c>
      <c r="H470" s="9"/>
      <c r="I470" s="20">
        <v>854268.94507499994</v>
      </c>
      <c r="J470" s="97">
        <v>0</v>
      </c>
      <c r="K470" s="97"/>
      <c r="L470" s="5" t="s">
        <v>1106</v>
      </c>
      <c r="M470" s="22"/>
      <c r="N470" s="4"/>
      <c r="O470" s="2"/>
      <c r="P470" s="16"/>
    </row>
    <row r="471" spans="1:16" ht="409.6">
      <c r="A471" s="14" t="s">
        <v>1537</v>
      </c>
      <c r="B471" s="16" t="s">
        <v>1104</v>
      </c>
      <c r="C471" s="25" t="s">
        <v>710</v>
      </c>
      <c r="D471" s="98" t="s">
        <v>1538</v>
      </c>
      <c r="E471" s="3"/>
      <c r="F471" s="18"/>
      <c r="G471" s="26"/>
      <c r="H471" s="9"/>
      <c r="I471" s="9"/>
      <c r="J471" s="99">
        <v>42378.96</v>
      </c>
      <c r="K471" s="11"/>
      <c r="L471" s="5"/>
      <c r="M471" s="22"/>
      <c r="N471" s="4"/>
      <c r="O471" s="2"/>
      <c r="P471" s="16" t="s">
        <v>1539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956a8a-6dda-493d-93a6-32f8fe6a48ae">
      <Terms xmlns="http://schemas.microsoft.com/office/infopath/2007/PartnerControls"/>
    </lcf76f155ced4ddcb4097134ff3c332f>
    <TaxCatchAll xmlns="1ab33208-0714-4bd9-9f3e-09978f0463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5465192E16D4418812312534D640BE" ma:contentTypeVersion="14" ma:contentTypeDescription="Crie um novo documento." ma:contentTypeScope="" ma:versionID="cc21b205485b472337fa548b9ba21331">
  <xsd:schema xmlns:xsd="http://www.w3.org/2001/XMLSchema" xmlns:xs="http://www.w3.org/2001/XMLSchema" xmlns:p="http://schemas.microsoft.com/office/2006/metadata/properties" xmlns:ns2="02956a8a-6dda-493d-93a6-32f8fe6a48ae" xmlns:ns3="1ab33208-0714-4bd9-9f3e-09978f04631c" targetNamespace="http://schemas.microsoft.com/office/2006/metadata/properties" ma:root="true" ma:fieldsID="25c675ffcb25ce18f063e4ab1019ecf9" ns2:_="" ns3:_="">
    <xsd:import namespace="02956a8a-6dda-493d-93a6-32f8fe6a48ae"/>
    <xsd:import namespace="1ab33208-0714-4bd9-9f3e-09978f0463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956a8a-6dda-493d-93a6-32f8fe6a48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8183afdb-6ab0-4fbd-8a2f-2d24a9aba38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b33208-0714-4bd9-9f3e-09978f04631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7e8f8dff-6664-4d11-8675-29fbd4118f87}" ma:internalName="TaxCatchAll" ma:showField="CatchAllData" ma:web="1ab33208-0714-4bd9-9f3e-09978f0463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10665-8B6A-47D0-B748-01C437048242}"/>
</file>

<file path=customXml/itemProps2.xml><?xml version="1.0" encoding="utf-8"?>
<ds:datastoreItem xmlns:ds="http://schemas.openxmlformats.org/officeDocument/2006/customXml" ds:itemID="{96E8837D-97C9-41CC-AC9A-897674B8DABE}"/>
</file>

<file path=customXml/itemProps3.xml><?xml version="1.0" encoding="utf-8"?>
<ds:datastoreItem xmlns:ds="http://schemas.openxmlformats.org/officeDocument/2006/customXml" ds:itemID="{6B799D01-3E7D-4C1F-802F-6399860ADD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Caetano</dc:creator>
  <cp:keywords/>
  <dc:description/>
  <cp:lastModifiedBy/>
  <cp:revision/>
  <dcterms:created xsi:type="dcterms:W3CDTF">2025-04-09T20:27:13Z</dcterms:created>
  <dcterms:modified xsi:type="dcterms:W3CDTF">2026-01-27T20:46:18Z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0x010100715465192E16D4418812312534D640BE</vt:lpwstr>
  </property>
  <property fmtid="{D5CDD505-2E9C-101B-9397-08002B2CF9AE}" pid="3" name="MediaServiceImageTags">
    <vt:lpwstr/>
  </property>
</Properties>
</file>