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3"/>
    <sheet name="CRONOGRAMA FÍSICO-FINANCEIRO" sheetId="2" state="visible" r:id="rId4"/>
    <sheet name="MAPA DE COTAÇÃO MC01" sheetId="3" state="hidden" r:id="rId5"/>
    <sheet name="MAPA COTAÇÃO MC02" sheetId="4" state="hidden" r:id="rId6"/>
    <sheet name="BDI" sheetId="5" state="visible" r:id="rId7"/>
    <sheet name="LEIS SOCIAIS" sheetId="6" state="visible" r:id="rId8"/>
  </sheets>
  <externalReferences>
    <externalReference r:id="rId9"/>
  </externalReferences>
  <definedNames>
    <definedName function="false" hidden="false" localSheetId="4" name="_xlnm.Print_Area" vbProcedure="false">BDI!$A$1:$H$31</definedName>
    <definedName function="false" hidden="false" localSheetId="5" name="_xlnm.Print_Area" vbProcedure="false">'LEIS SOCIAIS'!$A$1:$D$47</definedName>
    <definedName function="false" hidden="false" localSheetId="3" name="_xlnm.Print_Area" vbProcedure="false">'MAPA COTAÇÃO MC02'!$A$2:$F$92</definedName>
    <definedName function="false" hidden="false" localSheetId="3" name="_xlnm.Print_Titles" vbProcedure="false">'MAPA COTAÇÃO MC02'!$2:$18</definedName>
    <definedName function="false" hidden="false" localSheetId="2" name="_xlnm.Print_Area" vbProcedure="false">'MAPA DE COTAÇÃO MC01'!$B$2:$F$96</definedName>
    <definedName function="false" hidden="false" localSheetId="2" name="_xlnm.Print_Titles" vbProcedure="false">'MAPA DE COTAÇÃO MC01'!$2:$6</definedName>
    <definedName function="false" hidden="false" localSheetId="0" name="_xlnm.Print_Area" vbProcedure="false">ORÇAMENTO!$A$1:$I$14</definedName>
    <definedName function="false" hidden="false" localSheetId="0" name="_xlnm.Print_Titles" vbProcedure="false">ORÇAMENTO!$1:$7</definedName>
    <definedName function="false" hidden="true" localSheetId="0" name="_xlnm._FilterDatabase" vbProcedure="false">ORÇAMENTO!$A$7:$I$14</definedName>
    <definedName function="false" hidden="false" name="Área_impressão_IM" vbProcedure="false">'[1]LEV-EST'!$A$1:$J$40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<sst xmlns="http://schemas.openxmlformats.org/spreadsheetml/2006/main" count="424" uniqueCount="303">
  <si>
    <t xml:space="preserve"> Tribunal Regional Federal da 6º Região (TRF6)</t>
  </si>
  <si>
    <t xml:space="preserve">OBRA:</t>
  </si>
  <si>
    <t xml:space="preserve">CONTRATAÇÃO DE EMPRESA PARA EXECUÇÃO DE MANUTENÇÃO PREDITIVA, PREVENTIVA E CORRETIVA E CHAMADO EMERGENCIAL EM CABINE DE MEDIÇÃO, SUBESTAÇÃO ELÉTRICA E QUADROS ELÉTRICOS </t>
  </si>
  <si>
    <t xml:space="preserve">REFERÊNCIAS</t>
  </si>
  <si>
    <t xml:space="preserve">LEIS SOCIAIS C/ DESON. (H)</t>
  </si>
  <si>
    <t xml:space="preserve">SINAPI-MG</t>
  </si>
  <si>
    <t xml:space="preserve">LEIS SOCIAIS C/ DESON. (M)</t>
  </si>
  <si>
    <t xml:space="preserve">END.:</t>
  </si>
  <si>
    <t xml:space="preserve">Tribunal Regional Federal da 6º Região (TRF6) e da Seção Judiciária de Belo Horizonte (SJMG) – Subseção Judiciária de Juiz de Fora/MG</t>
  </si>
  <si>
    <t xml:space="preserve">JUNHO/2025
ONERADO</t>
  </si>
  <si>
    <t xml:space="preserve">BDI MATERIAIS</t>
  </si>
  <si>
    <t xml:space="preserve">ITEM</t>
  </si>
  <si>
    <t xml:space="preserve">DESCRIÇÃO</t>
  </si>
  <si>
    <t xml:space="preserve">UNID.</t>
  </si>
  <si>
    <t xml:space="preserve">QUANT.</t>
  </si>
  <si>
    <t xml:space="preserve">MATERIAIS</t>
  </si>
  <si>
    <t xml:space="preserve">MÃO DE OBRA</t>
  </si>
  <si>
    <t xml:space="preserve">CUSTO UNIT. 
S/ BDI</t>
  </si>
  <si>
    <t xml:space="preserve">CUSTO UNIT. 
C/ BDI</t>
  </si>
  <si>
    <t xml:space="preserve">CUSTO TOTAL</t>
  </si>
  <si>
    <t xml:space="preserve">Serviços de manutenção preventiva e corretiva de sistema elétrico - subestação</t>
  </si>
  <si>
    <t xml:space="preserve">1.1</t>
  </si>
  <si>
    <t xml:space="preserve">Serviço de manutenção preventiva, corretiva e atendimento emergencial em cabine de medição, subestação de energia 24KV, QGBT e quadros elétricos 220/127V.</t>
  </si>
  <si>
    <t xml:space="preserve">MÊS</t>
  </si>
  <si>
    <t xml:space="preserve">Peças e equipamentos fora do escopo obrigatório - Sistema elétrico</t>
  </si>
  <si>
    <t xml:space="preserve">2.1</t>
  </si>
  <si>
    <t xml:space="preserve">Reposição de peças e equipamentos fora do escopo obrigatório</t>
  </si>
  <si>
    <t xml:space="preserve">ANO</t>
  </si>
  <si>
    <t xml:space="preserve">TOTAL GERAL PARA O ORÇAMENTO</t>
  </si>
  <si>
    <t xml:space="preserve">CRONOGRAMA FÍSICO-FINANCEIRO</t>
  </si>
  <si>
    <t xml:space="preserve">SUB TOTAIS</t>
  </si>
  <si>
    <t xml:space="preserve">%</t>
  </si>
  <si>
    <t xml:space="preserve">MESES</t>
  </si>
  <si>
    <t xml:space="preserve">Serviços de manutenção preventiva e corretiva de sistemas elétrico</t>
  </si>
  <si>
    <t xml:space="preserve">Peças e equipamentos fora do enxoval obrigatório</t>
  </si>
  <si>
    <t xml:space="preserve">TOTAL E TOTAL MENSAL</t>
  </si>
  <si>
    <t xml:space="preserve">TOTAL ACUMULADO MENSAL</t>
  </si>
  <si>
    <t xml:space="preserve">% MENSAL</t>
  </si>
  <si>
    <t xml:space="preserve">% ACUMULADO</t>
  </si>
  <si>
    <t xml:space="preserve">MAPA DE COTAÇÃO DE MERCADO N° 01</t>
  </si>
  <si>
    <t xml:space="preserve">FORNECEDORES</t>
  </si>
  <si>
    <t xml:space="preserve">VALORES</t>
  </si>
  <si>
    <t xml:space="preserve">VALOR MÉDIO</t>
  </si>
  <si>
    <t xml:space="preserve">11.1</t>
  </si>
  <si>
    <t xml:space="preserve">E A BARRO DE ASSIS - ME</t>
  </si>
  <si>
    <t xml:space="preserve">PANTANAL COLOR LTDA.</t>
  </si>
  <si>
    <t xml:space="preserve">FRONT LIGHT PAINÉIS LUMINOSOS LTDA</t>
  </si>
  <si>
    <t xml:space="preserve">11.2</t>
  </si>
  <si>
    <t xml:space="preserve">11.3</t>
  </si>
  <si>
    <t xml:space="preserve">11.4</t>
  </si>
  <si>
    <t xml:space="preserve">11.5</t>
  </si>
  <si>
    <t xml:space="preserve">11.6</t>
  </si>
  <si>
    <t xml:space="preserve">11.7</t>
  </si>
  <si>
    <t xml:space="preserve">11.8</t>
  </si>
  <si>
    <t xml:space="preserve">11.9</t>
  </si>
  <si>
    <t xml:space="preserve">11.10</t>
  </si>
  <si>
    <t xml:space="preserve">11.11</t>
  </si>
  <si>
    <t xml:space="preserve">11.12</t>
  </si>
  <si>
    <t xml:space="preserve">11.13</t>
  </si>
  <si>
    <t xml:space="preserve">11.14</t>
  </si>
  <si>
    <t xml:space="preserve">11.15</t>
  </si>
  <si>
    <t xml:space="preserve">11.16</t>
  </si>
  <si>
    <t xml:space="preserve">11.17</t>
  </si>
  <si>
    <t xml:space="preserve">11.18</t>
  </si>
  <si>
    <t xml:space="preserve">11.19</t>
  </si>
  <si>
    <t xml:space="preserve">11.21</t>
  </si>
  <si>
    <t xml:space="preserve">11.22</t>
  </si>
  <si>
    <t xml:space="preserve">11.23</t>
  </si>
  <si>
    <t xml:space="preserve">11.24</t>
  </si>
  <si>
    <t xml:space="preserve">11.25</t>
  </si>
  <si>
    <t xml:space="preserve">11.26</t>
  </si>
  <si>
    <t xml:space="preserve">11.27</t>
  </si>
  <si>
    <t xml:space="preserve">ANDRADE FLORENTINO E SILVA LTDA</t>
  </si>
  <si>
    <t xml:space="preserve">AÇOBETT IND. COM. LTDA</t>
  </si>
  <si>
    <t xml:space="preserve">METALÚRGICA BOM PREÇO</t>
  </si>
  <si>
    <t xml:space="preserve">11.28</t>
  </si>
  <si>
    <t xml:space="preserve">11.29</t>
  </si>
  <si>
    <t xml:space="preserve">11.30</t>
  </si>
  <si>
    <t xml:space="preserve">11.34</t>
  </si>
  <si>
    <t xml:space="preserve">ÓCULO CIRCULAR DIÂMETRO 600 MM</t>
  </si>
  <si>
    <t xml:space="preserve">9.10</t>
  </si>
  <si>
    <t xml:space="preserve">BLOCO DE CONCRETO VAZADO 45X60CM ESPESSUMRA 90CM - CONCREGRAMA (cotações das páginas 233/235 do processo)</t>
  </si>
  <si>
    <t xml:space="preserve">TODIMO</t>
  </si>
  <si>
    <t xml:space="preserve">VERDÃO</t>
  </si>
  <si>
    <t xml:space="preserve">BIGOLIN</t>
  </si>
  <si>
    <t xml:space="preserve">QUADRO DE DISTRIBUIÇÃO PARA 4 DISJUNTORES</t>
  </si>
  <si>
    <t xml:space="preserve">QUADRO DE DISTROBUIÇÃO PARA 8 DISJUNTORES</t>
  </si>
  <si>
    <t xml:space="preserve">PREFEITURA MUNICIPAL DE CUIABÁ</t>
  </si>
  <si>
    <t xml:space="preserve">Mapa de Cotação (MC02)</t>
  </si>
  <si>
    <t xml:space="preserve">PROJETO VILLA D'OURO</t>
  </si>
  <si>
    <t xml:space="preserve">Restauração no Centro Histórico de Cuiabá</t>
  </si>
  <si>
    <t xml:space="preserve">Obra: </t>
  </si>
  <si>
    <t xml:space="preserve">CASA IRMÃ DULCE</t>
  </si>
  <si>
    <t xml:space="preserve">Leis Sociais:</t>
  </si>
  <si>
    <t xml:space="preserve">Local: </t>
  </si>
  <si>
    <t xml:space="preserve">RUA PEDRO CELESTINO, Nº 72 E 82, BAIRRO CENTRO, CUIABÁ - MATO GROSSO</t>
  </si>
  <si>
    <t xml:space="preserve">BDI:</t>
  </si>
  <si>
    <t xml:space="preserve">ESTIMATIVA DE CUSTO</t>
  </si>
  <si>
    <t xml:space="preserve">FONTE</t>
  </si>
  <si>
    <t xml:space="preserve">CNPJ</t>
  </si>
  <si>
    <t xml:space="preserve">TELEFONE</t>
  </si>
  <si>
    <t xml:space="preserve">CONTATO</t>
  </si>
  <si>
    <t xml:space="preserve">DATA</t>
  </si>
  <si>
    <t xml:space="preserve">Fornecedor</t>
  </si>
  <si>
    <t xml:space="preserve">DSS</t>
  </si>
  <si>
    <t xml:space="preserve">03.627.226/0001-05</t>
  </si>
  <si>
    <t xml:space="preserve">(65) 9973-0676</t>
  </si>
  <si>
    <t xml:space="preserve">Humberto</t>
  </si>
  <si>
    <t xml:space="preserve">STELMAT</t>
  </si>
  <si>
    <t xml:space="preserve">00.950.386/0001-00</t>
  </si>
  <si>
    <t xml:space="preserve">(65)3051-5757</t>
  </si>
  <si>
    <t xml:space="preserve">Lumara</t>
  </si>
  <si>
    <t xml:space="preserve">WWWNET</t>
  </si>
  <si>
    <t xml:space="preserve">04.645.332/0001-84</t>
  </si>
  <si>
    <t xml:space="preserve">(65) 99818290</t>
  </si>
  <si>
    <t xml:space="preserve">Itanei</t>
  </si>
  <si>
    <t xml:space="preserve">1 ­ Material de Infra estrutura</t>
  </si>
  <si>
    <t xml:space="preserve">Item</t>
  </si>
  <si>
    <t xml:space="preserve">Descrição do Material</t>
  </si>
  <si>
    <t xml:space="preserve">Preço Médio</t>
  </si>
  <si>
    <t xml:space="preserve">Unit. R$</t>
  </si>
  <si>
    <t xml:space="preserve">ELETROCALHA LISA TIPO C 50X50X3000MM #22</t>
  </si>
  <si>
    <t xml:space="preserve">TAMPA DE PRESSÃO 50X3000MM #24</t>
  </si>
  <si>
    <t xml:space="preserve">Te horizontal 90° 50x50mm com tampa</t>
  </si>
  <si>
    <t xml:space="preserve">Curva horizontal 90° - 50x50mm com tampa</t>
  </si>
  <si>
    <t xml:space="preserve">Cruzeta horizontal 90° - 50x50mm com tampa</t>
  </si>
  <si>
    <t xml:space="preserve">Curva inversão 90° - 50x50mm com tampa</t>
  </si>
  <si>
    <t xml:space="preserve">Curva vertical externa - 50x50mm com tampa</t>
  </si>
  <si>
    <t xml:space="preserve">Curva vertical interna - 50x50mm com tampa</t>
  </si>
  <si>
    <t xml:space="preserve">Terminal de fechamento - 50x50mm</t>
  </si>
  <si>
    <t xml:space="preserve">Mão Francesa simples 150mm para eletrocalha </t>
  </si>
  <si>
    <t xml:space="preserve">SUSPENSÃO VERTICAL 50X50MM #22</t>
  </si>
  <si>
    <t xml:space="preserve">Junção simples ABA 50 x 160mm p/ calha</t>
  </si>
  <si>
    <t xml:space="preserve">Tirante rosca total 1/4" x3000m</t>
  </si>
  <si>
    <t xml:space="preserve">CHUMBADOR CBA 1/4"</t>
  </si>
  <si>
    <t xml:space="preserve">Parafuso cabeça lentilha autotravante rosca 1/4x1/2" </t>
  </si>
  <si>
    <t xml:space="preserve">Arruela lisa 1/4" </t>
  </si>
  <si>
    <t xml:space="preserve">Porca sextava zincada 1/4" </t>
  </si>
  <si>
    <t xml:space="preserve">Eletroduto Flexível Mtálico Revestido de Borracha Tipo "SEAL-TUBE" DE Ø 1"</t>
  </si>
  <si>
    <t xml:space="preserve">Saída horizontal para eletroduto 1"</t>
  </si>
  <si>
    <t xml:space="preserve">Box multiplo 1"</t>
  </si>
  <si>
    <t xml:space="preserve">BUCHA PARA ELETRODUTOS 1"</t>
  </si>
  <si>
    <t xml:space="preserve">ARRUELA PARA ELETRODUTOS 1"</t>
  </si>
  <si>
    <t xml:space="preserve">Canaleta fechada de aluminio 73x25mm Dupla com tampa</t>
  </si>
  <si>
    <t xml:space="preserve">Tampa em aluminio plana ranhurada p/ duto 73 X 25 X 3000MM Branco</t>
  </si>
  <si>
    <t xml:space="preserve">Porta equipamentos stander para 2 x RJ 45 e 2 blocos Dutotec - cor branca  </t>
  </si>
  <si>
    <t xml:space="preserve">Arremate de tampa branco linha standard</t>
  </si>
  <si>
    <t xml:space="preserve">Tampa terminal para canaleta 25 mm de altura</t>
  </si>
  <si>
    <t xml:space="preserve">Caixa de Derivação tipo X 1x1" para canaleta 25 mm de altura</t>
  </si>
  <si>
    <t xml:space="preserve">Caixa de Derivação tipo E 1x1" para canaleta 25 mm de altura</t>
  </si>
  <si>
    <t xml:space="preserve">Adaptador para eletroduto 3 x 1" para canaleta 25 mm de altura</t>
  </si>
  <si>
    <t xml:space="preserve">Módulo cego para porta equipamento</t>
  </si>
  <si>
    <t xml:space="preserve">Curva horizontal 90º</t>
  </si>
  <si>
    <t xml:space="preserve">Curva vertical externa 90º</t>
  </si>
  <si>
    <t xml:space="preserve">Luva de Arremate Aluminio Perfil 25 Branco</t>
  </si>
  <si>
    <t xml:space="preserve">Parafuso para Bucha S8</t>
  </si>
  <si>
    <t xml:space="preserve">Rolo de Fita isolante 20m</t>
  </si>
  <si>
    <t xml:space="preserve">Bucha S8</t>
  </si>
  <si>
    <t xml:space="preserve">2 ­ Material Lógico</t>
  </si>
  <si>
    <t xml:space="preserve">Preço de Custo</t>
  </si>
  <si>
    <t xml:space="preserve">Conector fêmea RJ-45 Cat. 6</t>
  </si>
  <si>
    <t xml:space="preserve">Armário de telecomunicação fechado 12Ux460mm</t>
  </si>
  <si>
    <t xml:space="preserve">SISTEMA DUPLO DE VENTILACAO (P/ RACK PAREDE) PLUG NBR</t>
  </si>
  <si>
    <t xml:space="preserve">Guia de cabo fechado com tampa 1U X 19" - preto</t>
  </si>
  <si>
    <t xml:space="preserve">Painel de fechamento 19" X 1U preto</t>
  </si>
  <si>
    <t xml:space="preserve">Patch panel carregado 24 portas Cat. 6</t>
  </si>
  <si>
    <t xml:space="preserve">Patch cord RJ-45/RJ-45 Cat. 6 - 1,5m azul</t>
  </si>
  <si>
    <t xml:space="preserve">Patch cord RJ-45/RJ-45 Cat. 6 - 2,5m azul</t>
  </si>
  <si>
    <t xml:space="preserve">CABO UTP 6 PARES -CATEGORIA 6</t>
  </si>
  <si>
    <t xml:space="preserve">Abraçadeira PVC branca 20cm</t>
  </si>
  <si>
    <t xml:space="preserve">Fita rotuladora M-TAPE branco</t>
  </si>
  <si>
    <t xml:space="preserve">Régua de tomadas 8 tomadas 2P+T</t>
  </si>
  <si>
    <t xml:space="preserve">Anilha WIC Colorida NR. 0 A 9</t>
  </si>
  <si>
    <t xml:space="preserve">Abraçadeira de velcro ­ rolo 4,5m</t>
  </si>
  <si>
    <t xml:space="preserve">SWITCH 24P 10/100/1000 +4P SFP L2 C/GER</t>
  </si>
  <si>
    <t xml:space="preserve">CERTIFICAÇÃO DE PONTOS DE CABEAMENTO ESTRUTURADO</t>
  </si>
  <si>
    <t xml:space="preserve">Parafuso/porca gaiola</t>
  </si>
  <si>
    <t xml:space="preserve">3 ­ Material Telefonia</t>
  </si>
  <si>
    <t xml:space="preserve">Voice panel 20 portas RJ-11 - IDC 110</t>
  </si>
  <si>
    <t xml:space="preserve">Patch cord RJ-11/RJ-11 2 pares - 1,5m</t>
  </si>
  <si>
    <t xml:space="preserve">Bloco de engate rápido M10-A</t>
  </si>
  <si>
    <t xml:space="preserve">Suporte baixo para 1 bloco M10</t>
  </si>
  <si>
    <t xml:space="preserve">Cabo CI 50x20 Pares</t>
  </si>
  <si>
    <t xml:space="preserve">Distribuidor geral de telefônia sobrepor 40x40x15cm fundo madeira</t>
  </si>
  <si>
    <t xml:space="preserve">BRTL-2 A 5 - BARRAMENTO TLB 2 A 5</t>
  </si>
  <si>
    <t xml:space="preserve">Barra de aterramento para Bloco M10</t>
  </si>
  <si>
    <t xml:space="preserve">Módulo de Proteção MPEI para Bloco M10-A</t>
  </si>
  <si>
    <t xml:space="preserve">Fio jumper preto X laranja</t>
  </si>
  <si>
    <t xml:space="preserve">Anel guia n 3</t>
  </si>
  <si>
    <t xml:space="preserve">Abraçadeira BC n 2</t>
  </si>
  <si>
    <t xml:space="preserve">Cálculo do BDI</t>
  </si>
  <si>
    <t xml:space="preserve">CONTRATAÇÃO DE EMPRESA PARA EXECUÇÃO DE MANUTENÇÃO
PREDITIVA, PREVENTIVA E CORRETIVA E CHAMADO EMERGENCIAL
EM CABINE DE MEDIÇÃO, SUBESTAÇÃO ELÉTRICA E QUADROS ELÉTRICOS .</t>
  </si>
  <si>
    <t xml:space="preserve">CONTRATAÇÃO DE EMPRESA PARA EXECUÇÃO DE MANUTENÇÃO
PREDITIVA, PREVENTIVA E CORRETIVA E CHAMADO EMERGENCIAL
EM CABINE DE MEDIÇÃO, SUBESTAÇÃO ELÉTRICA, GERADOR,
NOBREAK E QUADROS ELÉTRICOS .</t>
  </si>
  <si>
    <t xml:space="preserve">L. S. Horista :</t>
  </si>
  <si>
    <t xml:space="preserve">Prop.:</t>
  </si>
  <si>
    <t xml:space="preserve">Tribunal Regional Federal da 6º Região (TRF6) </t>
  </si>
  <si>
    <t xml:space="preserve">L. Sociais Mensalista :</t>
  </si>
  <si>
    <t xml:space="preserve">Tribunal Regional Federal da 6º Região (TRF6) e da Subseção Judiciária de Belo Horizonte (SJMG)</t>
  </si>
  <si>
    <t xml:space="preserve">BDI :</t>
  </si>
  <si>
    <t xml:space="preserve">QUADRO DE COMPOSIÇÃO DO BDI</t>
  </si>
  <si>
    <t xml:space="preserve">Ref.: Tabela de Preços SINAPI (Junho/2025)</t>
  </si>
  <si>
    <t xml:space="preserve">A composição do BDI acompanha as diretrizes do TCU - Acordão nº 2.369/2011</t>
  </si>
  <si>
    <t xml:space="preserve">SIGLA</t>
  </si>
  <si>
    <t xml:space="preserve">Administração Central</t>
  </si>
  <si>
    <t xml:space="preserve">AC</t>
  </si>
  <si>
    <t xml:space="preserve">Seguros</t>
  </si>
  <si>
    <t xml:space="preserve">S</t>
  </si>
  <si>
    <t xml:space="preserve">Riscos e Imprevistos</t>
  </si>
  <si>
    <t xml:space="preserve">R</t>
  </si>
  <si>
    <t xml:space="preserve">Garantias do Edital</t>
  </si>
  <si>
    <t xml:space="preserve">G</t>
  </si>
  <si>
    <t xml:space="preserve">Despesas Financeiras</t>
  </si>
  <si>
    <t xml:space="preserve">DF</t>
  </si>
  <si>
    <t xml:space="preserve">Lucro Bruto</t>
  </si>
  <si>
    <t xml:space="preserve">L</t>
  </si>
  <si>
    <t xml:space="preserve">Impostos (PIS+COFINS+ISS)</t>
  </si>
  <si>
    <t xml:space="preserve">I</t>
  </si>
  <si>
    <t xml:space="preserve">7.1</t>
  </si>
  <si>
    <t xml:space="preserve">PIS</t>
  </si>
  <si>
    <t xml:space="preserve">7.2</t>
  </si>
  <si>
    <t xml:space="preserve">COFINS</t>
  </si>
  <si>
    <t xml:space="preserve">7.3</t>
  </si>
  <si>
    <t xml:space="preserve">ISS</t>
  </si>
  <si>
    <t xml:space="preserve">BDI Calculado -----&gt;</t>
  </si>
  <si>
    <t xml:space="preserve">Obra:</t>
  </si>
  <si>
    <t xml:space="preserve">Local:</t>
  </si>
  <si>
    <t xml:space="preserve">Ref.:</t>
  </si>
  <si>
    <t xml:space="preserve">SINAPI - CÁLCULOS E PARÂMETROS - 7ª Edição - Atualizada em Junho/2025</t>
  </si>
  <si>
    <t xml:space="preserve">COMPOSIÇÃO DE LEIS SOCIAIS SOBRE MÃO DE OBRA - SEM DESONERAÇÃO</t>
  </si>
  <si>
    <t xml:space="preserve">CÓDIGO</t>
  </si>
  <si>
    <t xml:space="preserve">Discriminação</t>
  </si>
  <si>
    <t xml:space="preserve">PERCENTUAIS</t>
  </si>
  <si>
    <t xml:space="preserve">HORISTA %</t>
  </si>
  <si>
    <t xml:space="preserve">MENSALISTA %</t>
  </si>
  <si>
    <t xml:space="preserve">GRUPO A</t>
  </si>
  <si>
    <t xml:space="preserve">A1</t>
  </si>
  <si>
    <t xml:space="preserve">INSS</t>
  </si>
  <si>
    <t xml:space="preserve">A2</t>
  </si>
  <si>
    <t xml:space="preserve">SESI</t>
  </si>
  <si>
    <t xml:space="preserve">A3</t>
  </si>
  <si>
    <t xml:space="preserve">SENAI</t>
  </si>
  <si>
    <t xml:space="preserve">A4</t>
  </si>
  <si>
    <t xml:space="preserve">INCRA</t>
  </si>
  <si>
    <t xml:space="preserve">A5</t>
  </si>
  <si>
    <t xml:space="preserve">SEBRAE</t>
  </si>
  <si>
    <t xml:space="preserve">A6</t>
  </si>
  <si>
    <t xml:space="preserve">SALÁRIO EDUCAÇÃO</t>
  </si>
  <si>
    <t xml:space="preserve">A7</t>
  </si>
  <si>
    <t xml:space="preserve">SEGURO CONTRA ACIDENTES DE TRABALHO</t>
  </si>
  <si>
    <t xml:space="preserve">A8</t>
  </si>
  <si>
    <t xml:space="preserve">FGTS</t>
  </si>
  <si>
    <t xml:space="preserve">A9</t>
  </si>
  <si>
    <t xml:space="preserve">SECONCI</t>
  </si>
  <si>
    <t xml:space="preserve">A</t>
  </si>
  <si>
    <t xml:space="preserve">TOTAL DE ENCARGOS SOCIAIS BÁSICOS</t>
  </si>
  <si>
    <t xml:space="preserve">GRUPO B</t>
  </si>
  <si>
    <t xml:space="preserve">B1</t>
  </si>
  <si>
    <t xml:space="preserve">REPOUSO SEMANAL REMUNERADO</t>
  </si>
  <si>
    <t xml:space="preserve">B2</t>
  </si>
  <si>
    <t xml:space="preserve">FERIADOS</t>
  </si>
  <si>
    <t xml:space="preserve">B3</t>
  </si>
  <si>
    <t xml:space="preserve">AUXÍLIO - ENFERMIDADE</t>
  </si>
  <si>
    <t xml:space="preserve">B4</t>
  </si>
  <si>
    <t xml:space="preserve">13° SALÁRIO</t>
  </si>
  <si>
    <t xml:space="preserve">B5</t>
  </si>
  <si>
    <t xml:space="preserve">LICENÇA PATERNIDADE</t>
  </si>
  <si>
    <t xml:space="preserve">B6</t>
  </si>
  <si>
    <t xml:space="preserve">FALTAS JUSTIFICADAS</t>
  </si>
  <si>
    <t xml:space="preserve">B7</t>
  </si>
  <si>
    <t xml:space="preserve">DIAS DE CHUVA</t>
  </si>
  <si>
    <t xml:space="preserve">B8</t>
  </si>
  <si>
    <t xml:space="preserve">AUXÍLIO ACIDENTE DE TRABALHO</t>
  </si>
  <si>
    <t xml:space="preserve">B9</t>
  </si>
  <si>
    <t xml:space="preserve">FÉRIAS GOZADAS</t>
  </si>
  <si>
    <t xml:space="preserve">B10</t>
  </si>
  <si>
    <t xml:space="preserve">SALÁRIO MATERNIDADE</t>
  </si>
  <si>
    <t xml:space="preserve">B</t>
  </si>
  <si>
    <t xml:space="preserve">TOTAL DE ENCARGOS SOCIAIS QUE RECEBEM INCIDÊNCIAS DE "A"</t>
  </si>
  <si>
    <t xml:space="preserve">GRUPO C</t>
  </si>
  <si>
    <t xml:space="preserve">C1</t>
  </si>
  <si>
    <t xml:space="preserve">AVISO PRÉVIO INDENIZADO</t>
  </si>
  <si>
    <t xml:space="preserve">C2</t>
  </si>
  <si>
    <t xml:space="preserve">AVISO PRÉVIO TRABALHADO</t>
  </si>
  <si>
    <t xml:space="preserve">C3</t>
  </si>
  <si>
    <t xml:space="preserve">FÉRIAS INDENIZADAS</t>
  </si>
  <si>
    <t xml:space="preserve">C4</t>
  </si>
  <si>
    <t xml:space="preserve">DEPÓSITO RESCISÃO SEM JUSTA CAUSA</t>
  </si>
  <si>
    <t xml:space="preserve">C5</t>
  </si>
  <si>
    <t xml:space="preserve">INDENIZAÇÃO ADICIONAL</t>
  </si>
  <si>
    <t xml:space="preserve">C</t>
  </si>
  <si>
    <t xml:space="preserve">TOTAL DE ENCARGOS SOCIAIS QUE NÃO RECEBEM INCIDÊNCIAS DE "A"</t>
  </si>
  <si>
    <t xml:space="preserve">GRUPO D</t>
  </si>
  <si>
    <t xml:space="preserve">D1</t>
  </si>
  <si>
    <t xml:space="preserve">REINCIDÊNCIA DE GRUPO "A" SOBRE O GRUPO "B"</t>
  </si>
  <si>
    <t xml:space="preserve">D2</t>
  </si>
  <si>
    <t xml:space="preserve">REINCIDÊNCIA DE GRUPO "A" SOBRE AVISO PRÉVIO TRABALHADO E REINCIDÊNCIA DO FGTS SOBRE AVISO PRÉVIO INDENIZADO.</t>
  </si>
  <si>
    <t xml:space="preserve">D</t>
  </si>
  <si>
    <t xml:space="preserve">TOTAL DE REINCIDÊNCIAS DE UM GRUPO SOBRE O OUTRO</t>
  </si>
  <si>
    <t xml:space="preserve">GRUPO E</t>
  </si>
  <si>
    <t xml:space="preserve">E1</t>
  </si>
  <si>
    <t xml:space="preserve">TOTAL DE ENCARGOS SOCIAIS COMPLEMENTÁRES</t>
  </si>
  <si>
    <t xml:space="preserve">E</t>
  </si>
  <si>
    <t xml:space="preserve">TOTAL ( A + B + C + D + E 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</si>
</sst>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&quot;R$ &quot;#,##0.00_);[RED]&quot;(R$ &quot;#,##0.00\)"/>
    <numFmt numFmtId="166" formatCode="_([$€-2]* #,##0.00_);_([$€-2]* \(#,##0.00\);_([$€-2]* \-??_)"/>
    <numFmt numFmtId="167" formatCode="_(&quot;R$ &quot;* #,##0.00_);_(&quot;R$ &quot;* \(#,##0.00\);_(&quot;R$ &quot;* \-??_);_(@_)"/>
    <numFmt numFmtId="168" formatCode="_-&quot;R$ &quot;* #,##0.00_-;&quot;-R$ &quot;* #,##0.00_-;_-&quot;R$ &quot;* \-??_-;_-@_-"/>
    <numFmt numFmtId="169" formatCode="#,##0.00"/>
    <numFmt numFmtId="170" formatCode="[$-F400]h:mm:ss\ AM/PM"/>
    <numFmt numFmtId="171" formatCode="0%"/>
    <numFmt numFmtId="172" formatCode="_(* #,##0.00_);_(* \(#,##0.00\);_(* \-??_);_(@_)"/>
    <numFmt numFmtId="173" formatCode="&quot;R$ &quot;#,##0_);&quot;(R$ &quot;#,##0\)"/>
    <numFmt numFmtId="174" formatCode="_-* #,##0.00_-;\-* #,##0.00_-;_-* \-??_-;_-@_-"/>
    <numFmt numFmtId="175" formatCode="#,##0.0000"/>
    <numFmt numFmtId="176" formatCode="0.00%"/>
    <numFmt numFmtId="177" formatCode="&quot;Mês &quot;0"/>
    <numFmt numFmtId="178" formatCode="#,##0.00_ ;[RED]\-#,##0.00\ "/>
    <numFmt numFmtId="179" formatCode="General"/>
    <numFmt numFmtId="180" formatCode="0.00"/>
    <numFmt numFmtId="181" formatCode="0"/>
    <numFmt numFmtId="182" formatCode="d/m/yyyy"/>
    <numFmt numFmtId="183" formatCode="_(* #,##0.000_);_(* \(#,##0.000\);_(* \-??_);_(@_)"/>
    <numFmt numFmtId="184" formatCode="&quot;R$ &quot;#,##0.00"/>
  </numFmts>
  <fonts count="4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FF0000"/>
      <name val="Geneva"/>
      <family val="2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Arial"/>
      <family val="2"/>
      <charset val="1"/>
    </font>
    <font>
      <sz val="10"/>
      <name val="Courier New"/>
      <family val="3"/>
      <charset val="1"/>
    </font>
    <font>
      <sz val="12"/>
      <color rgb="FF000000"/>
      <name val="Arial"/>
      <family val="2"/>
      <charset val="1"/>
    </font>
    <font>
      <sz val="22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  <font>
      <i val="true"/>
      <sz val="12"/>
      <color theme="1"/>
      <name val="Calibri"/>
      <family val="2"/>
      <charset val="1"/>
    </font>
    <font>
      <b val="true"/>
      <i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theme="0"/>
      <name val="Calibri"/>
      <family val="2"/>
      <charset val="1"/>
    </font>
    <font>
      <b val="true"/>
      <i val="true"/>
      <sz val="11"/>
      <color theme="0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0"/>
      <color theme="0" tint="-0.5"/>
      <name val="Calibri"/>
      <family val="2"/>
      <charset val="1"/>
    </font>
    <font>
      <sz val="20"/>
      <color theme="1"/>
      <name val="Arial Black"/>
      <family val="2"/>
      <charset val="1"/>
    </font>
    <font>
      <sz val="12"/>
      <color theme="1"/>
      <name val="Arial Black"/>
      <family val="2"/>
      <charset val="1"/>
    </font>
    <font>
      <b val="true"/>
      <sz val="12"/>
      <color theme="1"/>
      <name val="Arial Black"/>
      <family val="2"/>
      <charset val="1"/>
    </font>
    <font>
      <sz val="12"/>
      <color rgb="FF00000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5"/>
      <name val="Arial"/>
      <family val="2"/>
      <charset val="1"/>
    </font>
    <font>
      <b val="true"/>
      <sz val="12"/>
      <name val="Arial"/>
      <family val="2"/>
      <charset val="1"/>
    </font>
    <font>
      <sz val="13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0"/>
      <name val="Calibri"/>
      <family val="2"/>
      <charset val="1"/>
    </font>
    <font>
      <b val="true"/>
      <i val="true"/>
      <sz val="10"/>
      <name val="Calibri"/>
      <family val="2"/>
      <charset val="1"/>
    </font>
    <font>
      <b val="true"/>
      <i val="true"/>
      <sz val="11"/>
      <color theme="1"/>
      <name val="Calibri"/>
      <family val="2"/>
      <charset val="1"/>
    </font>
    <font>
      <sz val="14"/>
      <color rgb="FFFF0000"/>
      <name val="Calibri"/>
      <family val="2"/>
      <charset val="1"/>
    </font>
    <font>
      <b val="true"/>
      <i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0"/>
      <name val="Calibri"/>
      <family val="2"/>
      <charset val="1"/>
    </font>
    <font>
      <i val="true"/>
      <sz val="1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BFBFBF"/>
      </patternFill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DEEBF7"/>
      </patternFill>
    </fill>
    <fill>
      <patternFill patternType="solid">
        <fgColor theme="4" tint="0.7999"/>
        <bgColor rgb="FFD9D9D9"/>
      </patternFill>
    </fill>
    <fill>
      <patternFill patternType="solid">
        <fgColor theme="0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8" tint="0.5999"/>
        <bgColor rgb="FFBFBFBF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true" diagonalDown="true">
      <left style="medium"/>
      <right style="medium"/>
      <top style="medium"/>
      <bottom/>
      <diagonal style="medium"/>
    </border>
    <border diagonalUp="true" diagonalDown="true">
      <left style="medium"/>
      <right style="medium"/>
      <top style="medium"/>
      <bottom style="medium"/>
      <diagonal style="medium"/>
    </border>
    <border diagonalUp="true" diagonalDown="true">
      <left style="medium"/>
      <right style="thin"/>
      <top style="thin"/>
      <bottom style="thin"/>
      <diagonal style="medium"/>
    </border>
    <border diagonalUp="true" diagonalDown="true">
      <left style="thin"/>
      <right style="thin"/>
      <top style="thin"/>
      <bottom style="thin"/>
      <diagonal style="medium"/>
    </border>
    <border diagonalUp="true" diagonalDown="true">
      <left style="thin"/>
      <right style="medium"/>
      <top style="thin"/>
      <bottom style="thin"/>
      <diagonal style="medium"/>
    </border>
    <border diagonalUp="false" diagonalDown="false">
      <left style="thin"/>
      <right style="thin"/>
      <top style="dashed"/>
      <bottom style="dashed"/>
      <diagonal/>
    </border>
    <border diagonalUp="true" diagonalDown="true">
      <left style="medium"/>
      <right style="thin"/>
      <top style="thin"/>
      <bottom style="medium"/>
      <diagonal style="medium"/>
    </border>
    <border diagonalUp="true" diagonalDown="true">
      <left style="thin"/>
      <right style="thin"/>
      <top style="thin"/>
      <bottom style="medium"/>
      <diagonal style="medium"/>
    </border>
    <border diagonalUp="true" diagonalDown="true">
      <left style="thin"/>
      <right style="medium"/>
      <top style="thin"/>
      <bottom style="medium"/>
      <diagonal style="medium"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</borders>
  <cellStyleXfs count="8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168" fontId="6" fillId="0" borderId="0" applyFont="true" applyBorder="false" applyAlignment="true" applyProtection="false">
      <alignment horizontal="general" vertical="bottom" textRotation="0" wrapText="false" indent="0" shrinkToFit="false"/>
    </xf>
    <xf numFmtId="167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6" fillId="0" borderId="0" applyFont="true" applyBorder="false" applyAlignment="true" applyProtection="false">
      <alignment horizontal="general" vertical="bottom" textRotation="0" wrapText="false" indent="0" shrinkToFit="false"/>
    </xf>
    <xf numFmtId="171" fontId="6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1" fontId="6" fillId="0" borderId="0" applyFont="true" applyBorder="false" applyAlignment="true" applyProtection="false">
      <alignment horizontal="general" vertical="bottom" textRotation="0" wrapText="false" indent="0" shrinkToFit="false"/>
    </xf>
    <xf numFmtId="171" fontId="6" fillId="0" borderId="0" applyFont="true" applyBorder="false" applyAlignment="true" applyProtection="false">
      <alignment horizontal="general" vertical="bottom" textRotation="0" wrapText="false" indent="0" shrinkToFit="false"/>
    </xf>
    <xf numFmtId="171" fontId="6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3" fontId="6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6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justify" vertical="center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5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1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2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8" fillId="0" borderId="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8" fillId="0" borderId="9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8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7" fillId="2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8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9" fillId="3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3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20" fillId="3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14" xfId="4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5" xfId="4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6" xfId="4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4" borderId="1" xfId="5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24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1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5" xfId="4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4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23" fillId="0" borderId="16" xfId="4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8" fontId="23" fillId="0" borderId="17" xfId="4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8" fontId="23" fillId="0" borderId="18" xfId="4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8" fontId="23" fillId="0" borderId="19" xfId="4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21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1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1" fillId="5" borderId="21" xfId="6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2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3" xfId="55" applyFont="true" applyBorder="true" applyAlignment="true" applyProtection="true">
      <alignment horizontal="fill" vertical="center" textRotation="0" wrapText="false" indent="0" shrinkToFit="false"/>
      <protection locked="true" hidden="true"/>
    </xf>
    <xf numFmtId="178" fontId="2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25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1" fillId="0" borderId="15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22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22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1" fillId="0" borderId="24" xfId="8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1" fillId="0" borderId="5" xfId="5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4" fillId="0" borderId="6" xfId="5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24" fillId="0" borderId="6" xfId="5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24" fillId="0" borderId="6" xfId="6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4" fillId="0" borderId="25" xfId="5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8" xfId="5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4" fillId="0" borderId="9" xfId="5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9" xfId="5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4" fillId="0" borderId="26" xfId="8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4" fillId="0" borderId="26" xfId="5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24" fillId="0" borderId="8" xfId="6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24" fillId="0" borderId="9" xfId="6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24" fillId="0" borderId="9" xfId="6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24" fillId="0" borderId="26" xfId="6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21" fillId="0" borderId="11" xfId="5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24" fillId="0" borderId="12" xfId="6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24" fillId="0" borderId="12" xfId="5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24" fillId="0" borderId="14" xfId="5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28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0" borderId="2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0" fillId="4" borderId="30" xfId="0" applyFont="fals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4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4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4" borderId="3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0" fillId="0" borderId="30" xfId="0" applyFont="fals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6" borderId="3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4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6" borderId="30" xfId="0" applyFont="fals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6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6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3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8" fontId="0" fillId="6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3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6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3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9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0" fillId="0" borderId="0" xfId="5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0" fontId="30" fillId="0" borderId="0" xfId="5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36" xfId="4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37" xfId="4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37" xfId="4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0" xfId="4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4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38" xfId="4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2" fillId="0" borderId="20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3" fillId="0" borderId="39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3" fillId="0" borderId="22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4" fillId="0" borderId="16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1" fillId="0" borderId="39" xfId="4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0" borderId="16" xfId="4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31" fillId="0" borderId="9" xfId="4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23" fillId="0" borderId="16" xfId="4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23" fillId="0" borderId="16" xfId="6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3" fillId="0" borderId="20" xfId="4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9" fillId="0" borderId="9" xfId="4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23" fillId="0" borderId="20" xfId="4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23" fillId="0" borderId="20" xfId="6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3" fillId="0" borderId="40" xfId="4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9" fillId="0" borderId="41" xfId="4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0" borderId="41" xfId="4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23" fillId="0" borderId="41" xfId="6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1" fillId="0" borderId="40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1" fillId="0" borderId="0" xfId="4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31" fillId="7" borderId="42" xfId="4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7" borderId="42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1" fillId="7" borderId="42" xfId="4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0" borderId="9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1" fontId="31" fillId="0" borderId="9" xfId="4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2" fontId="31" fillId="0" borderId="9" xfId="4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5" fillId="0" borderId="9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5" fillId="0" borderId="9" xfId="5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30" fillId="0" borderId="9" xfId="5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9" xfId="5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30" fillId="0" borderId="9" xfId="7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30" fillId="0" borderId="0" xfId="8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6" fillId="0" borderId="9" xfId="5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30" fillId="0" borderId="9" xfId="5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35" fillId="0" borderId="39" xfId="5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5" fillId="0" borderId="9" xfId="5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30" fillId="0" borderId="9" xfId="7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0" fillId="0" borderId="0" xfId="6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9" fillId="6" borderId="9" xfId="61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30" fillId="0" borderId="9" xfId="5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1" fontId="30" fillId="0" borderId="9" xfId="6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6" fillId="0" borderId="9" xfId="6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0" fontId="30" fillId="0" borderId="0" xfId="6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5" xfId="4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42" xfId="4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43" xfId="4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16" xfId="4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44" xfId="4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41" xfId="4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1" fillId="0" borderId="41" xfId="6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2" fillId="0" borderId="45" xfId="6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46" xfId="4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7" fillId="0" borderId="0" xfId="4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7" fillId="0" borderId="0" xfId="41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6" fontId="37" fillId="0" borderId="47" xfId="4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4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37" fillId="0" borderId="0" xfId="41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37" fillId="0" borderId="0" xfId="4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4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47" xfId="4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3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4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5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6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7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6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5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5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6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3" fillId="0" borderId="0" xfId="6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54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6" fontId="44" fillId="0" borderId="47" xfId="6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5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0" fillId="0" borderId="0" xfId="6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6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8" borderId="46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5" fillId="8" borderId="0" xfId="6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5" fillId="6" borderId="46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5" fillId="6" borderId="0" xfId="6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8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9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0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7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7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7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36" xfId="4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51" xfId="4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46" xfId="4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1" fillId="0" borderId="36" xfId="4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1" fillId="0" borderId="52" xfId="4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1" fillId="0" borderId="46" xfId="4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1" fillId="0" borderId="47" xfId="4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6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6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7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9" borderId="53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48" fillId="6" borderId="54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8" fillId="6" borderId="55" xfId="4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48" fillId="6" borderId="55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8" fillId="6" borderId="56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48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8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82" fontId="41" fillId="4" borderId="54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4" borderId="55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1" fillId="4" borderId="55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1" fillId="4" borderId="56" xfId="6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41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82" fontId="37" fillId="9" borderId="57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47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8" fillId="6" borderId="55" xfId="4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84" fontId="48" fillId="6" borderId="0" xfId="4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48" fillId="6" borderId="0" xfId="4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41" fillId="6" borderId="0" xfId="4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2" fillId="9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2" fillId="9" borderId="1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0" borderId="0" xfId="4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41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7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ncel" xfId="20"/>
    <cellStyle name="Cancel 2" xfId="21"/>
    <cellStyle name="Estilo 1" xfId="22"/>
    <cellStyle name="Euro" xfId="23"/>
    <cellStyle name="Hiperlink 2" xfId="24"/>
    <cellStyle name="Hiperlink 3" xfId="25"/>
    <cellStyle name="Moeda 2" xfId="26"/>
    <cellStyle name="Moeda 2 2" xfId="27"/>
    <cellStyle name="Moeda 3" xfId="28"/>
    <cellStyle name="Moeda 3 2" xfId="29"/>
    <cellStyle name="Moeda 4" xfId="30"/>
    <cellStyle name="Moeda 5" xfId="31"/>
    <cellStyle name="Moeda 6" xfId="32"/>
    <cellStyle name="Moeda 7" xfId="33"/>
    <cellStyle name="Moeda 8" xfId="34"/>
    <cellStyle name="Normal 10" xfId="35"/>
    <cellStyle name="Normal 14" xfId="36"/>
    <cellStyle name="Normal 17" xfId="37"/>
    <cellStyle name="Normal 18" xfId="38"/>
    <cellStyle name="Normal 2" xfId="39"/>
    <cellStyle name="Normal 2 2" xfId="40"/>
    <cellStyle name="Normal 2 2 2" xfId="41"/>
    <cellStyle name="Normal 2 3" xfId="42"/>
    <cellStyle name="Normal 2 3 2" xfId="43"/>
    <cellStyle name="Normal 2 4" xfId="44"/>
    <cellStyle name="Normal 2 5" xfId="45"/>
    <cellStyle name="Normal 2 58" xfId="46"/>
    <cellStyle name="Normal 2 6" xfId="47"/>
    <cellStyle name="Normal 3" xfId="48"/>
    <cellStyle name="Normal 3 2" xfId="49"/>
    <cellStyle name="Normal 3 3" xfId="50"/>
    <cellStyle name="Normal 4" xfId="51"/>
    <cellStyle name="Normal 4 2" xfId="52"/>
    <cellStyle name="Normal 4 3" xfId="53"/>
    <cellStyle name="Normal 4 4" xfId="54"/>
    <cellStyle name="Normal 4 5" xfId="55"/>
    <cellStyle name="Normal 5" xfId="56"/>
    <cellStyle name="Normal 6" xfId="57"/>
    <cellStyle name="Normal 7" xfId="58"/>
    <cellStyle name="Normal 7 2" xfId="59"/>
    <cellStyle name="Normal 8" xfId="60"/>
    <cellStyle name="Normal 9" xfId="61"/>
    <cellStyle name="Percentagem 2" xfId="62"/>
    <cellStyle name="Percentagem 3" xfId="63"/>
    <cellStyle name="Porcentagem 2" xfId="64"/>
    <cellStyle name="Porcentagem 2 2" xfId="65"/>
    <cellStyle name="Porcentagem 2 3" xfId="66"/>
    <cellStyle name="Porcentagem 3" xfId="67"/>
    <cellStyle name="Porcentagem 3 2" xfId="68"/>
    <cellStyle name="Porcentagem 3 3" xfId="69"/>
    <cellStyle name="Porcentagem 3 4" xfId="70"/>
    <cellStyle name="Separador de milhares 2" xfId="71"/>
    <cellStyle name="Separador de milhares 2 2" xfId="72"/>
    <cellStyle name="Separador de milhares 2 3" xfId="73"/>
    <cellStyle name="Separador de milhares 3" xfId="74"/>
    <cellStyle name="Vírgula 2" xfId="75"/>
    <cellStyle name="Vírgula 2 2" xfId="76"/>
    <cellStyle name="Vírgula 2 3" xfId="77"/>
    <cellStyle name="Vírgula 3" xfId="78"/>
    <cellStyle name="Vírgula 3 2" xfId="79"/>
    <cellStyle name="Vírgula 4" xfId="80"/>
    <cellStyle name="Vírgula 5" xfId="81"/>
    <cellStyle name="Vírgula 5 2" xfId="82"/>
    <cellStyle name="Vírgula 6" xfId="83"/>
    <cellStyle name="Vírgula 7" xfId="84"/>
    <cellStyle name="Vírgula 7 2" xfId="85"/>
    <cellStyle name="Vírgula 8" xfId="86"/>
    <cellStyle name="Vírgula 9" xfId="87"/>
  </cellStyles>
  <dxfs count="8">
    <dxf>
      <fill>
        <patternFill patternType="solid">
          <fgColor rgb="FF00206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  <dxf>
      <fill>
        <patternFill>
          <bgColor theme="0" tint="-0.2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19440</xdr:colOff>
      <xdr:row>0</xdr:row>
      <xdr:rowOff>3960</xdr:rowOff>
    </xdr:from>
    <xdr:to>
      <xdr:col>1</xdr:col>
      <xdr:colOff>1150200</xdr:colOff>
      <xdr:row>0</xdr:row>
      <xdr:rowOff>574560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9440" y="3960"/>
          <a:ext cx="1882080" cy="570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158760</xdr:colOff>
      <xdr:row>0</xdr:row>
      <xdr:rowOff>264600</xdr:rowOff>
    </xdr:from>
    <xdr:to>
      <xdr:col>2</xdr:col>
      <xdr:colOff>894960</xdr:colOff>
      <xdr:row>1</xdr:row>
      <xdr:rowOff>552240</xdr:rowOff>
    </xdr:to>
    <xdr:pic>
      <xdr:nvPicPr>
        <xdr:cNvPr id="1" name="Imagem 1" descr=""/>
        <xdr:cNvPicPr/>
      </xdr:nvPicPr>
      <xdr:blipFill>
        <a:blip r:embed="rId1"/>
        <a:stretch/>
      </xdr:blipFill>
      <xdr:spPr>
        <a:xfrm>
          <a:off x="158760" y="264600"/>
          <a:ext cx="1378080" cy="627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1</xdr:row>
      <xdr:rowOff>50400</xdr:rowOff>
    </xdr:from>
    <xdr:to>
      <xdr:col>1</xdr:col>
      <xdr:colOff>3304080</xdr:colOff>
      <xdr:row>3</xdr:row>
      <xdr:rowOff>182520</xdr:rowOff>
    </xdr:to>
    <xdr:pic>
      <xdr:nvPicPr>
        <xdr:cNvPr id="2" name="Imagem 1" descr="Prefeitura Municipal de Cuiabá"/>
        <xdr:cNvPicPr/>
      </xdr:nvPicPr>
      <xdr:blipFill>
        <a:blip r:embed="rId1"/>
        <a:stretch/>
      </xdr:blipFill>
      <xdr:spPr>
        <a:xfrm>
          <a:off x="0" y="390600"/>
          <a:ext cx="4212000" cy="875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383040</xdr:colOff>
      <xdr:row>13</xdr:row>
      <xdr:rowOff>0</xdr:rowOff>
    </xdr:from>
    <xdr:to>
      <xdr:col>5</xdr:col>
      <xdr:colOff>2652120</xdr:colOff>
      <xdr:row>24</xdr:row>
      <xdr:rowOff>111960</xdr:rowOff>
    </xdr:to>
    <xdr:pic>
      <xdr:nvPicPr>
        <xdr:cNvPr id="3" name="Picture 701" descr=""/>
        <xdr:cNvPicPr/>
      </xdr:nvPicPr>
      <xdr:blipFill>
        <a:blip r:embed="rId1"/>
        <a:stretch/>
      </xdr:blipFill>
      <xdr:spPr>
        <a:xfrm>
          <a:off x="5693040" y="4143240"/>
          <a:ext cx="4344120" cy="2237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247680</xdr:colOff>
      <xdr:row>0</xdr:row>
      <xdr:rowOff>39960</xdr:rowOff>
    </xdr:from>
    <xdr:to>
      <xdr:col>2</xdr:col>
      <xdr:colOff>465840</xdr:colOff>
      <xdr:row>2</xdr:row>
      <xdr:rowOff>318600</xdr:rowOff>
    </xdr:to>
    <xdr:pic>
      <xdr:nvPicPr>
        <xdr:cNvPr id="4" name="Imagem 4" descr=""/>
        <xdr:cNvPicPr/>
      </xdr:nvPicPr>
      <xdr:blipFill>
        <a:blip r:embed="rId2"/>
        <a:stretch/>
      </xdr:blipFill>
      <xdr:spPr>
        <a:xfrm>
          <a:off x="247680" y="39960"/>
          <a:ext cx="2975400" cy="86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104760</xdr:rowOff>
    </xdr:from>
    <xdr:to>
      <xdr:col>1</xdr:col>
      <xdr:colOff>1212480</xdr:colOff>
      <xdr:row>2</xdr:row>
      <xdr:rowOff>141840</xdr:rowOff>
    </xdr:to>
    <xdr:pic>
      <xdr:nvPicPr>
        <xdr:cNvPr id="5" name="Imagem 3" descr=""/>
        <xdr:cNvPicPr/>
      </xdr:nvPicPr>
      <xdr:blipFill>
        <a:blip r:embed="rId1"/>
        <a:stretch/>
      </xdr:blipFill>
      <xdr:spPr>
        <a:xfrm>
          <a:off x="76320" y="104760"/>
          <a:ext cx="1887480" cy="5706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RV-BHZ-DIEDRO/Engenharia$/Or&#231;amento/Formul&#225;rios/14%20-%20Impressos%20Levantamentos/RESIDENCIAL%20JD.%20PRIMAVERA/LEV-JD.PRIMAVER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ESPECIF."/>
      <sheetName val="LEV-QTD"/>
      <sheetName val="LEV-ALV-BC"/>
      <sheetName val="LEV-ALV-TM"/>
      <sheetName val="LEV-ACAB-Nivel Inf."/>
      <sheetName val="LEV-ACAB-Nivel Sup."/>
      <sheetName val="LEV-ACAB-Mezzanino"/>
      <sheetName val="LEV-ACAB-Área Técnica"/>
      <sheetName val="LEV-ACAB-Escada de Seg."/>
      <sheetName val="LEV-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pageBreakPreview" topLeftCell="A1" colorId="64" zoomScale="78" zoomScaleNormal="80" zoomScalePageLayoutView="78" workbookViewId="0">
      <pane xSplit="0" ySplit="7" topLeftCell="A8" activePane="bottomLeft" state="frozen"/>
      <selection pane="topLeft" activeCell="A1" activeCellId="0" sqref="A1"/>
      <selection pane="bottomLeft" activeCell="F11" activeCellId="0" sqref="F11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0.66"/>
    <col collapsed="false" customWidth="true" hidden="false" outlineLevel="0" max="2" min="2" style="2" width="75.67"/>
    <col collapsed="false" customWidth="true" hidden="false" outlineLevel="0" max="3" min="3" style="1" width="8.34"/>
    <col collapsed="false" customWidth="true" hidden="false" outlineLevel="0" max="4" min="4" style="3" width="14"/>
    <col collapsed="false" customWidth="true" hidden="false" outlineLevel="0" max="5" min="5" style="4" width="14.06"/>
    <col collapsed="false" customWidth="true" hidden="false" outlineLevel="0" max="6" min="6" style="4" width="15"/>
    <col collapsed="false" customWidth="true" hidden="false" outlineLevel="0" max="8" min="7" style="5" width="15"/>
    <col collapsed="false" customWidth="true" hidden="false" outlineLevel="0" max="9" min="9" style="5" width="18.34"/>
  </cols>
  <sheetData>
    <row r="1" customFormat="false" ht="46.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</row>
    <row r="2" customFormat="false" ht="14.25" hidden="false" customHeight="true" outlineLevel="0" collapsed="false">
      <c r="A2" s="7" t="s">
        <v>1</v>
      </c>
      <c r="B2" s="8" t="s">
        <v>2</v>
      </c>
      <c r="C2" s="8"/>
      <c r="D2" s="9" t="s">
        <v>3</v>
      </c>
      <c r="E2" s="10" t="s">
        <v>4</v>
      </c>
      <c r="F2" s="10"/>
      <c r="G2" s="10"/>
      <c r="H2" s="10"/>
      <c r="I2" s="11" t="n">
        <f aca="false">'LEIS SOCIAIS'!$C$47</f>
        <v>1.1679</v>
      </c>
    </row>
    <row r="3" customFormat="false" ht="36.75" hidden="false" customHeight="true" outlineLevel="0" collapsed="false">
      <c r="A3" s="7"/>
      <c r="B3" s="8"/>
      <c r="C3" s="8"/>
      <c r="D3" s="12" t="s">
        <v>5</v>
      </c>
      <c r="E3" s="10" t="s">
        <v>6</v>
      </c>
      <c r="F3" s="10"/>
      <c r="G3" s="10"/>
      <c r="H3" s="10"/>
      <c r="I3" s="11" t="n">
        <f aca="false">'LEIS SOCIAIS'!$D$47</f>
        <v>0.7393</v>
      </c>
    </row>
    <row r="4" customFormat="false" ht="14.25" hidden="false" customHeight="true" outlineLevel="0" collapsed="false">
      <c r="A4" s="7" t="s">
        <v>7</v>
      </c>
      <c r="B4" s="13" t="s">
        <v>8</v>
      </c>
      <c r="C4" s="13"/>
      <c r="D4" s="14" t="s">
        <v>9</v>
      </c>
      <c r="E4" s="10" t="s">
        <v>10</v>
      </c>
      <c r="F4" s="10"/>
      <c r="G4" s="10"/>
      <c r="H4" s="10"/>
      <c r="I4" s="11" t="n">
        <f aca="false">BDI!$D$27</f>
        <v>0.257979531034483</v>
      </c>
    </row>
    <row r="5" customFormat="false" ht="14.25" hidden="false" customHeight="false" outlineLevel="0" collapsed="false">
      <c r="A5" s="7"/>
      <c r="B5" s="13"/>
      <c r="C5" s="13"/>
      <c r="D5" s="14"/>
      <c r="E5" s="10"/>
      <c r="F5" s="10"/>
      <c r="G5" s="10"/>
      <c r="H5" s="10"/>
      <c r="I5" s="11"/>
    </row>
    <row r="6" customFormat="false" ht="15" hidden="false" customHeight="false" outlineLevel="0" collapsed="false">
      <c r="A6" s="15"/>
      <c r="B6" s="15"/>
      <c r="C6" s="15"/>
      <c r="D6" s="15"/>
      <c r="E6" s="15"/>
      <c r="F6" s="15"/>
      <c r="G6" s="15"/>
      <c r="H6" s="15"/>
      <c r="I6" s="15"/>
    </row>
    <row r="7" s="20" customFormat="true" ht="23.85" hidden="false" customHeight="false" outlineLevel="0" collapsed="false">
      <c r="A7" s="16" t="s">
        <v>11</v>
      </c>
      <c r="B7" s="17" t="s">
        <v>12</v>
      </c>
      <c r="C7" s="16" t="s">
        <v>13</v>
      </c>
      <c r="D7" s="18" t="s">
        <v>14</v>
      </c>
      <c r="E7" s="18" t="s">
        <v>15</v>
      </c>
      <c r="F7" s="18" t="s">
        <v>16</v>
      </c>
      <c r="G7" s="19" t="s">
        <v>17</v>
      </c>
      <c r="H7" s="19" t="s">
        <v>18</v>
      </c>
      <c r="I7" s="10" t="s">
        <v>19</v>
      </c>
    </row>
    <row r="8" customFormat="false" ht="14.25" hidden="false" customHeight="false" outlineLevel="0" collapsed="false">
      <c r="A8" s="21" t="n">
        <v>1</v>
      </c>
      <c r="B8" s="22" t="s">
        <v>20</v>
      </c>
      <c r="C8" s="23"/>
      <c r="D8" s="24"/>
      <c r="E8" s="24"/>
      <c r="F8" s="24"/>
      <c r="G8" s="25"/>
      <c r="H8" s="25"/>
      <c r="I8" s="26"/>
    </row>
    <row r="9" customFormat="false" ht="23.85" hidden="false" customHeight="false" outlineLevel="0" collapsed="false">
      <c r="A9" s="27" t="s">
        <v>21</v>
      </c>
      <c r="B9" s="28" t="s">
        <v>22</v>
      </c>
      <c r="C9" s="29" t="s">
        <v>23</v>
      </c>
      <c r="D9" s="30" t="n">
        <v>12</v>
      </c>
      <c r="E9" s="31" t="n">
        <v>0</v>
      </c>
      <c r="F9" s="32" t="n">
        <v>4603.95</v>
      </c>
      <c r="G9" s="32" t="n">
        <f aca="false">SUM(E9:F9)</f>
        <v>4603.95</v>
      </c>
      <c r="H9" s="32" t="n">
        <f aca="false">ROUND(G9*(1+$I$4),3)</f>
        <v>5791.675</v>
      </c>
      <c r="I9" s="33" t="n">
        <f aca="false">ROUND(D9*H9,3)</f>
        <v>69500.1</v>
      </c>
    </row>
    <row r="10" customFormat="false" ht="14.25" hidden="false" customHeight="false" outlineLevel="0" collapsed="false">
      <c r="A10" s="34" t="n">
        <v>2</v>
      </c>
      <c r="B10" s="22" t="s">
        <v>24</v>
      </c>
      <c r="C10" s="35"/>
      <c r="D10" s="36"/>
      <c r="E10" s="35"/>
      <c r="F10" s="35"/>
      <c r="G10" s="35"/>
      <c r="H10" s="35"/>
      <c r="I10" s="37"/>
    </row>
    <row r="11" customFormat="false" ht="14.25" hidden="false" customHeight="false" outlineLevel="0" collapsed="false">
      <c r="A11" s="27" t="s">
        <v>25</v>
      </c>
      <c r="B11" s="28" t="s">
        <v>26</v>
      </c>
      <c r="C11" s="29" t="s">
        <v>27</v>
      </c>
      <c r="D11" s="30" t="n">
        <v>1</v>
      </c>
      <c r="E11" s="31" t="n">
        <v>13811.85</v>
      </c>
      <c r="F11" s="32"/>
      <c r="G11" s="32" t="n">
        <f aca="false">SUM(E11:F11)</f>
        <v>13811.85</v>
      </c>
      <c r="H11" s="32" t="n">
        <f aca="false">ROUND(G11*(1+$I$4),3)</f>
        <v>17375.025</v>
      </c>
      <c r="I11" s="33" t="n">
        <f aca="false">ROUND(D11*H11,3)</f>
        <v>17375.025</v>
      </c>
    </row>
    <row r="12" customFormat="false" ht="14.25" hidden="false" customHeight="false" outlineLevel="0" collapsed="false">
      <c r="A12" s="38"/>
      <c r="B12" s="39"/>
      <c r="C12" s="40"/>
      <c r="D12" s="41"/>
      <c r="E12" s="40"/>
      <c r="F12" s="40"/>
      <c r="G12" s="40"/>
      <c r="H12" s="40"/>
      <c r="I12" s="42"/>
    </row>
    <row r="13" customFormat="false" ht="14.25" hidden="false" customHeight="false" outlineLevel="0" collapsed="false">
      <c r="A13" s="43"/>
      <c r="B13" s="44"/>
      <c r="C13" s="45"/>
      <c r="D13" s="46"/>
      <c r="E13" s="45"/>
      <c r="F13" s="45"/>
      <c r="G13" s="45"/>
      <c r="H13" s="47" t="s">
        <v>28</v>
      </c>
      <c r="I13" s="48" t="n">
        <f aca="false">SUM(I9:I11)</f>
        <v>86875.125</v>
      </c>
    </row>
    <row r="16" customFormat="false" ht="14.25" hidden="false" customHeight="false" outlineLevel="0" collapsed="false">
      <c r="H16" s="49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7:I14"/>
  <mergeCells count="11">
    <mergeCell ref="A1:I1"/>
    <mergeCell ref="A2:A3"/>
    <mergeCell ref="B2:C3"/>
    <mergeCell ref="E2:H2"/>
    <mergeCell ref="E3:H3"/>
    <mergeCell ref="A4:A5"/>
    <mergeCell ref="B4:C5"/>
    <mergeCell ref="D4:D5"/>
    <mergeCell ref="E4:H4"/>
    <mergeCell ref="E5:H5"/>
    <mergeCell ref="A6:I6"/>
  </mergeCells>
  <printOptions headings="false" gridLines="false" gridLinesSet="true" horizontalCentered="true" verticalCentered="false"/>
  <pageMargins left="0.433333333333333" right="0.315277777777778" top="0.39375" bottom="0.393055555555556" header="0.511811023622047" footer="0.196527777777778"/>
  <pageSetup paperSize="9" scale="4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&amp;LPágina &amp;P de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22"/>
  <sheetViews>
    <sheetView showFormulas="false" showGridLines="true" showRowColHeaders="true" showZeros="true" rightToLeft="false" tabSelected="false" showOutlineSymbols="true" defaultGridColor="true" view="pageBreakPreview" topLeftCell="J1" colorId="64" zoomScale="78" zoomScaleNormal="100" zoomScalePageLayoutView="78" workbookViewId="0">
      <selection pane="topLeft" activeCell="A18" activeCellId="0" sqref="A18"/>
    </sheetView>
  </sheetViews>
  <sheetFormatPr defaultColWidth="8.88671875" defaultRowHeight="13.5" zeroHeight="false" outlineLevelRow="0" outlineLevelCol="0"/>
  <cols>
    <col collapsed="false" customWidth="true" hidden="false" outlineLevel="0" max="1" min="1" style="50" width="13"/>
    <col collapsed="false" customWidth="true" hidden="false" outlineLevel="0" max="2" min="2" style="50" width="63.88"/>
    <col collapsed="false" customWidth="true" hidden="false" outlineLevel="0" max="3" min="3" style="50" width="20"/>
    <col collapsed="false" customWidth="true" hidden="false" outlineLevel="0" max="4" min="4" style="50" width="11.44"/>
    <col collapsed="false" customWidth="true" hidden="false" outlineLevel="0" max="5" min="5" style="50" width="17.11"/>
    <col collapsed="false" customWidth="true" hidden="false" outlineLevel="0" max="6" min="6" style="50" width="17.44"/>
    <col collapsed="false" customWidth="true" hidden="false" outlineLevel="0" max="7" min="7" style="50" width="18.56"/>
    <col collapsed="false" customWidth="true" hidden="false" outlineLevel="0" max="8" min="8" style="50" width="19.67"/>
    <col collapsed="false" customWidth="true" hidden="false" outlineLevel="0" max="9" min="9" style="50" width="19.33"/>
    <col collapsed="false" customWidth="true" hidden="false" outlineLevel="0" max="11" min="10" style="50" width="19.67"/>
    <col collapsed="false" customWidth="true" hidden="false" outlineLevel="0" max="12" min="12" style="50" width="19.33"/>
    <col collapsed="false" customWidth="true" hidden="false" outlineLevel="0" max="16" min="13" style="50" width="20"/>
    <col collapsed="false" customWidth="true" hidden="false" outlineLevel="0" max="17" min="17" style="50" width="15.44"/>
    <col collapsed="false" customWidth="true" hidden="false" outlineLevel="0" max="18" min="18" style="50" width="11.33"/>
    <col collapsed="false" customWidth="true" hidden="false" outlineLevel="0" max="19" min="19" style="50" width="13.67"/>
    <col collapsed="false" customWidth="false" hidden="false" outlineLevel="0" max="16384" min="20" style="50" width="8.88"/>
  </cols>
  <sheetData>
    <row r="1" customFormat="false" ht="15" hidden="false" customHeight="true" outlineLevel="0" collapsed="false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customFormat="false" ht="15.75" hidden="false" customHeight="true" outlineLevel="0" collapsed="false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="55" customFormat="true" ht="15" hidden="false" customHeight="true" outlineLevel="0" collapsed="false">
      <c r="A3" s="52" t="s">
        <v>11</v>
      </c>
      <c r="B3" s="53" t="s">
        <v>12</v>
      </c>
      <c r="C3" s="53" t="s">
        <v>30</v>
      </c>
      <c r="D3" s="53" t="s">
        <v>31</v>
      </c>
      <c r="E3" s="54" t="s">
        <v>32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</row>
    <row r="4" s="55" customFormat="true" ht="14.25" hidden="false" customHeight="false" outlineLevel="0" collapsed="false">
      <c r="A4" s="52"/>
      <c r="B4" s="53"/>
      <c r="C4" s="53"/>
      <c r="D4" s="53"/>
      <c r="E4" s="56" t="n">
        <v>1</v>
      </c>
      <c r="F4" s="57" t="n">
        <v>2</v>
      </c>
      <c r="G4" s="57" t="n">
        <v>3</v>
      </c>
      <c r="H4" s="57" t="n">
        <v>4</v>
      </c>
      <c r="I4" s="57" t="n">
        <v>5</v>
      </c>
      <c r="J4" s="57" t="n">
        <v>6</v>
      </c>
      <c r="K4" s="57" t="n">
        <v>7</v>
      </c>
      <c r="L4" s="57" t="n">
        <v>8</v>
      </c>
      <c r="M4" s="57" t="n">
        <v>9</v>
      </c>
      <c r="N4" s="58" t="n">
        <v>10</v>
      </c>
      <c r="O4" s="58" t="n">
        <v>11</v>
      </c>
      <c r="P4" s="58" t="n">
        <v>12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</row>
    <row r="5" customFormat="false" ht="14.25" hidden="false" customHeight="false" outlineLevel="0" collapsed="false">
      <c r="A5" s="59"/>
      <c r="B5" s="60"/>
      <c r="C5" s="61"/>
      <c r="D5" s="62"/>
      <c r="E5" s="63"/>
      <c r="F5" s="62"/>
      <c r="G5" s="62"/>
      <c r="H5" s="62"/>
      <c r="I5" s="62"/>
      <c r="J5" s="62"/>
      <c r="K5" s="62"/>
      <c r="L5" s="62"/>
      <c r="M5" s="62"/>
      <c r="N5" s="64"/>
      <c r="O5" s="64"/>
      <c r="P5" s="64"/>
    </row>
    <row r="6" customFormat="false" ht="13.5" hidden="false" customHeight="true" outlineLevel="0" collapsed="false">
      <c r="A6" s="65" t="n">
        <v>1</v>
      </c>
      <c r="B6" s="66" t="s">
        <v>33</v>
      </c>
      <c r="C6" s="67" t="n">
        <v>30000</v>
      </c>
      <c r="D6" s="68" t="n">
        <f aca="false">C6/$C$19</f>
        <v>0.8</v>
      </c>
      <c r="E6" s="69" t="n">
        <v>0.08333333</v>
      </c>
      <c r="F6" s="69" t="n">
        <v>0.08333333</v>
      </c>
      <c r="G6" s="69" t="n">
        <v>0.08333333</v>
      </c>
      <c r="H6" s="69" t="n">
        <v>0.08333333</v>
      </c>
      <c r="I6" s="69" t="n">
        <v>0.08333333</v>
      </c>
      <c r="J6" s="69" t="n">
        <v>0.08333333</v>
      </c>
      <c r="K6" s="69" t="n">
        <v>0.08333333</v>
      </c>
      <c r="L6" s="69" t="n">
        <v>0.08333333</v>
      </c>
      <c r="M6" s="69" t="n">
        <v>0.08333333</v>
      </c>
      <c r="N6" s="69" t="n">
        <v>0.08333333</v>
      </c>
      <c r="O6" s="69" t="n">
        <v>0.08333333</v>
      </c>
      <c r="P6" s="69" t="n">
        <v>0.08333333</v>
      </c>
      <c r="R6" s="70" t="n">
        <f aca="false">SUM(E6:P6)</f>
        <v>0.99999996</v>
      </c>
    </row>
    <row r="7" customFormat="false" ht="23.85" hidden="false" customHeight="false" outlineLevel="0" collapsed="false">
      <c r="A7" s="65"/>
      <c r="B7" s="66"/>
      <c r="C7" s="71"/>
      <c r="D7" s="71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customFormat="false" ht="14.25" hidden="false" customHeight="false" outlineLevel="0" collapsed="false">
      <c r="A8" s="65"/>
      <c r="B8" s="66"/>
      <c r="C8" s="73"/>
      <c r="D8" s="74"/>
      <c r="E8" s="75" t="n">
        <f aca="false">E6*$C$6</f>
        <v>2499.9999</v>
      </c>
      <c r="F8" s="75" t="n">
        <f aca="false">F6*$C$6</f>
        <v>2499.9999</v>
      </c>
      <c r="G8" s="75" t="n">
        <f aca="false">G6*$C$6</f>
        <v>2499.9999</v>
      </c>
      <c r="H8" s="75" t="n">
        <f aca="false">H6*$C$6</f>
        <v>2499.9999</v>
      </c>
      <c r="I8" s="75" t="n">
        <f aca="false">I6*$C$6</f>
        <v>2499.9999</v>
      </c>
      <c r="J8" s="75" t="n">
        <f aca="false">J6*$C$6</f>
        <v>2499.9999</v>
      </c>
      <c r="K8" s="75" t="n">
        <f aca="false">K6*$C$6</f>
        <v>2499.9999</v>
      </c>
      <c r="L8" s="75" t="n">
        <f aca="false">L6*$C$6</f>
        <v>2499.9999</v>
      </c>
      <c r="M8" s="75" t="n">
        <f aca="false">M6*$C$6</f>
        <v>2499.9999</v>
      </c>
      <c r="N8" s="75" t="n">
        <f aca="false">N6*$C$6</f>
        <v>2499.9999</v>
      </c>
      <c r="O8" s="75" t="n">
        <f aca="false">O6*$C$6</f>
        <v>2499.9999</v>
      </c>
      <c r="P8" s="75" t="n">
        <f aca="false">P6*$C$6</f>
        <v>2499.9999</v>
      </c>
      <c r="S8" s="76" t="n">
        <f aca="false">SUM(E8:P8)</f>
        <v>29999.9988</v>
      </c>
      <c r="T8" s="76" t="n">
        <f aca="false">S8-C6</f>
        <v>-0.00120000000970322</v>
      </c>
    </row>
    <row r="9" customFormat="false" ht="23.85" hidden="false" customHeight="false" outlineLevel="0" collapsed="false">
      <c r="A9" s="65"/>
      <c r="B9" s="66"/>
      <c r="C9" s="67" t="n">
        <v>0</v>
      </c>
      <c r="D9" s="68" t="n">
        <f aca="false">C9/$C$19</f>
        <v>0</v>
      </c>
      <c r="E9" s="69" t="n">
        <v>0.08333333</v>
      </c>
      <c r="F9" s="69" t="n">
        <v>0.08333333</v>
      </c>
      <c r="G9" s="69" t="n">
        <v>0.08333333</v>
      </c>
      <c r="H9" s="69" t="n">
        <v>0.08333333</v>
      </c>
      <c r="I9" s="69" t="n">
        <v>0.08333333</v>
      </c>
      <c r="J9" s="69" t="n">
        <v>0.08333333</v>
      </c>
      <c r="K9" s="69" t="n">
        <v>0.08333333</v>
      </c>
      <c r="L9" s="69" t="n">
        <v>0.08333333</v>
      </c>
      <c r="M9" s="69" t="n">
        <v>0.08333333</v>
      </c>
      <c r="N9" s="69" t="n">
        <v>0.08333333</v>
      </c>
      <c r="O9" s="69" t="n">
        <v>0.08333333</v>
      </c>
      <c r="P9" s="69" t="n">
        <v>0.08333333</v>
      </c>
      <c r="R9" s="70" t="n">
        <f aca="false">SUM(E9:P9)</f>
        <v>0.99999996</v>
      </c>
    </row>
    <row r="10" customFormat="false" ht="14.25" hidden="false" customHeight="false" outlineLevel="0" collapsed="false">
      <c r="A10" s="65"/>
      <c r="B10" s="66"/>
      <c r="C10" s="71"/>
      <c r="D10" s="71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customFormat="false" ht="14.25" hidden="false" customHeight="false" outlineLevel="0" collapsed="false">
      <c r="A11" s="65"/>
      <c r="B11" s="66"/>
      <c r="C11" s="73"/>
      <c r="D11" s="74"/>
      <c r="E11" s="75" t="n">
        <f aca="false">E9*$C$9</f>
        <v>0</v>
      </c>
      <c r="F11" s="75" t="n">
        <f aca="false">F9*$C$9</f>
        <v>0</v>
      </c>
      <c r="G11" s="75" t="n">
        <f aca="false">G9*$C$9</f>
        <v>0</v>
      </c>
      <c r="H11" s="75" t="n">
        <f aca="false">H9*$C$9</f>
        <v>0</v>
      </c>
      <c r="I11" s="75" t="n">
        <f aca="false">I9*$C$9</f>
        <v>0</v>
      </c>
      <c r="J11" s="75" t="n">
        <f aca="false">J9*$C$9</f>
        <v>0</v>
      </c>
      <c r="K11" s="75" t="n">
        <f aca="false">K9*$C$9</f>
        <v>0</v>
      </c>
      <c r="L11" s="75" t="n">
        <f aca="false">L9*$C$9</f>
        <v>0</v>
      </c>
      <c r="M11" s="75" t="n">
        <f aca="false">M9*$C$9</f>
        <v>0</v>
      </c>
      <c r="N11" s="75" t="n">
        <f aca="false">N9*$C$9</f>
        <v>0</v>
      </c>
      <c r="O11" s="75" t="n">
        <f aca="false">O9*$C$9</f>
        <v>0</v>
      </c>
      <c r="P11" s="75" t="n">
        <f aca="false">P9*$C$9</f>
        <v>0</v>
      </c>
      <c r="S11" s="76" t="n">
        <f aca="false">SUM(E11:P11)</f>
        <v>0</v>
      </c>
      <c r="T11" s="76" t="n">
        <f aca="false">S11-C9</f>
        <v>0</v>
      </c>
    </row>
    <row r="12" customFormat="false" ht="14.25" hidden="false" customHeight="false" outlineLevel="0" collapsed="false">
      <c r="A12" s="65"/>
      <c r="B12" s="66"/>
      <c r="C12" s="67" t="n">
        <v>0</v>
      </c>
      <c r="D12" s="68" t="n">
        <f aca="false">C12/$C$19</f>
        <v>0</v>
      </c>
      <c r="E12" s="69" t="n">
        <v>0.08333333</v>
      </c>
      <c r="F12" s="69" t="n">
        <v>0.08333333</v>
      </c>
      <c r="G12" s="69" t="n">
        <v>0.08333333</v>
      </c>
      <c r="H12" s="69" t="n">
        <v>0.08333333</v>
      </c>
      <c r="I12" s="69" t="n">
        <v>0.08333333</v>
      </c>
      <c r="J12" s="69" t="n">
        <v>0.08333333</v>
      </c>
      <c r="K12" s="69" t="n">
        <v>0.08333333</v>
      </c>
      <c r="L12" s="69" t="n">
        <v>0.08333333</v>
      </c>
      <c r="M12" s="69" t="n">
        <v>0.08333333</v>
      </c>
      <c r="N12" s="69" t="n">
        <v>0.08333333</v>
      </c>
      <c r="O12" s="69" t="n">
        <v>0.08333333</v>
      </c>
      <c r="P12" s="69" t="n">
        <v>0.08333333</v>
      </c>
      <c r="R12" s="70" t="n">
        <f aca="false">SUM(E12:P12)</f>
        <v>0.99999996</v>
      </c>
    </row>
    <row r="13" customFormat="false" ht="14.25" hidden="false" customHeight="false" outlineLevel="0" collapsed="false">
      <c r="A13" s="65"/>
      <c r="B13" s="66"/>
      <c r="C13" s="71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customFormat="false" ht="13.5" hidden="false" customHeight="false" outlineLevel="0" collapsed="false">
      <c r="A14" s="65"/>
      <c r="B14" s="66"/>
      <c r="C14" s="73"/>
      <c r="D14" s="74"/>
      <c r="E14" s="75" t="n">
        <f aca="false">E12*$C$12</f>
        <v>0</v>
      </c>
      <c r="F14" s="75" t="n">
        <f aca="false">F12*$C$12</f>
        <v>0</v>
      </c>
      <c r="G14" s="75" t="n">
        <f aca="false">G12*$C$12</f>
        <v>0</v>
      </c>
      <c r="H14" s="75" t="n">
        <f aca="false">H12*$C$12</f>
        <v>0</v>
      </c>
      <c r="I14" s="75" t="n">
        <f aca="false">I12*$C$12</f>
        <v>0</v>
      </c>
      <c r="J14" s="75" t="n">
        <f aca="false">J12*$C$12</f>
        <v>0</v>
      </c>
      <c r="K14" s="75" t="n">
        <f aca="false">K12*$C$12</f>
        <v>0</v>
      </c>
      <c r="L14" s="75" t="n">
        <f aca="false">L12*$C$12</f>
        <v>0</v>
      </c>
      <c r="M14" s="75" t="n">
        <f aca="false">M12*$C$12</f>
        <v>0</v>
      </c>
      <c r="N14" s="75" t="n">
        <f aca="false">N12*$C$12</f>
        <v>0</v>
      </c>
      <c r="O14" s="75" t="n">
        <f aca="false">O12*$C$12</f>
        <v>0</v>
      </c>
      <c r="P14" s="75" t="n">
        <f aca="false">P12*$C$12</f>
        <v>0</v>
      </c>
      <c r="S14" s="76" t="n">
        <f aca="false">SUM(E14:P14)</f>
        <v>0</v>
      </c>
      <c r="T14" s="76" t="n">
        <f aca="false">S14-C12</f>
        <v>0</v>
      </c>
    </row>
    <row r="15" customFormat="false" ht="13.5" hidden="false" customHeight="true" outlineLevel="0" collapsed="false">
      <c r="A15" s="65" t="n">
        <v>2</v>
      </c>
      <c r="B15" s="66" t="s">
        <v>34</v>
      </c>
      <c r="C15" s="67" t="n">
        <f aca="false">SUM(C12,C9,C6)*25%</f>
        <v>7500</v>
      </c>
      <c r="D15" s="68" t="n">
        <f aca="false">C15/$C$19</f>
        <v>0.2</v>
      </c>
      <c r="E15" s="69" t="n">
        <v>0.08333333</v>
      </c>
      <c r="F15" s="69" t="n">
        <v>0.08333333</v>
      </c>
      <c r="G15" s="69" t="n">
        <v>0.08333333</v>
      </c>
      <c r="H15" s="69" t="n">
        <v>0.08333333</v>
      </c>
      <c r="I15" s="69" t="n">
        <v>0.08333333</v>
      </c>
      <c r="J15" s="69" t="n">
        <v>0.08333333</v>
      </c>
      <c r="K15" s="69" t="n">
        <v>0.08333333</v>
      </c>
      <c r="L15" s="69" t="n">
        <v>0.08333333</v>
      </c>
      <c r="M15" s="69" t="n">
        <v>0.08333333</v>
      </c>
      <c r="N15" s="69" t="n">
        <v>0.08333333</v>
      </c>
      <c r="O15" s="69" t="n">
        <v>0.08333333</v>
      </c>
      <c r="P15" s="69" t="n">
        <v>0.08333333</v>
      </c>
      <c r="R15" s="70" t="n">
        <f aca="false">SUM(E15:P15)</f>
        <v>0.99999996</v>
      </c>
    </row>
    <row r="16" customFormat="false" ht="13.5" hidden="false" customHeight="false" outlineLevel="0" collapsed="false">
      <c r="A16" s="65"/>
      <c r="B16" s="66"/>
      <c r="C16" s="71"/>
      <c r="D16" s="7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</row>
    <row r="17" customFormat="false" ht="13.5" hidden="false" customHeight="false" outlineLevel="0" collapsed="false">
      <c r="A17" s="65"/>
      <c r="B17" s="66"/>
      <c r="C17" s="73"/>
      <c r="D17" s="74"/>
      <c r="E17" s="75" t="n">
        <f aca="false">E15*$C$15</f>
        <v>624.999975</v>
      </c>
      <c r="F17" s="75" t="n">
        <f aca="false">F15*$C$15</f>
        <v>624.999975</v>
      </c>
      <c r="G17" s="75" t="n">
        <f aca="false">G15*$C$15</f>
        <v>624.999975</v>
      </c>
      <c r="H17" s="75" t="n">
        <f aca="false">H15*$C$15</f>
        <v>624.999975</v>
      </c>
      <c r="I17" s="75" t="n">
        <f aca="false">I15*$C$15</f>
        <v>624.999975</v>
      </c>
      <c r="J17" s="75" t="n">
        <f aca="false">J15*$C$15</f>
        <v>624.999975</v>
      </c>
      <c r="K17" s="75" t="n">
        <f aca="false">K15*$C$15</f>
        <v>624.999975</v>
      </c>
      <c r="L17" s="75" t="n">
        <f aca="false">L15*$C$15</f>
        <v>624.999975</v>
      </c>
      <c r="M17" s="75" t="n">
        <f aca="false">M15*$C$15</f>
        <v>624.999975</v>
      </c>
      <c r="N17" s="75" t="n">
        <f aca="false">N15*$C$15</f>
        <v>624.999975</v>
      </c>
      <c r="O17" s="75" t="n">
        <f aca="false">O15*$C$15</f>
        <v>624.999975</v>
      </c>
      <c r="P17" s="75" t="n">
        <f aca="false">P15*$C$15</f>
        <v>624.999975</v>
      </c>
      <c r="S17" s="76" t="n">
        <f aca="false">SUM(E17:P17)</f>
        <v>7499.9997</v>
      </c>
      <c r="T17" s="76" t="n">
        <f aca="false">S17-C15</f>
        <v>-0.000300000000606815</v>
      </c>
    </row>
    <row r="18" customFormat="false" ht="27" hidden="false" customHeight="true" outlineLevel="0" collapsed="false">
      <c r="A18" s="77"/>
      <c r="B18" s="78"/>
      <c r="C18" s="79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</row>
    <row r="19" customFormat="false" ht="15.75" hidden="false" customHeight="true" outlineLevel="0" collapsed="false">
      <c r="A19" s="82"/>
      <c r="B19" s="83" t="s">
        <v>35</v>
      </c>
      <c r="C19" s="84" t="n">
        <f aca="false">SUM(C6:C18)</f>
        <v>37500</v>
      </c>
      <c r="D19" s="85" t="n">
        <f aca="false">SUM(D6:D18)</f>
        <v>1</v>
      </c>
      <c r="E19" s="86" t="n">
        <f aca="false">E17+E14+E11+E8</f>
        <v>3124.999875</v>
      </c>
      <c r="F19" s="86" t="n">
        <f aca="false">F17+F14+F11+F8</f>
        <v>3124.999875</v>
      </c>
      <c r="G19" s="86" t="n">
        <f aca="false">G17+G14+G11+G8</f>
        <v>3124.999875</v>
      </c>
      <c r="H19" s="86" t="n">
        <f aca="false">H17+H14+H11+H8</f>
        <v>3124.999875</v>
      </c>
      <c r="I19" s="86" t="n">
        <f aca="false">I17+I14+I11+I8</f>
        <v>3124.999875</v>
      </c>
      <c r="J19" s="86" t="n">
        <f aca="false">J17+J14+J11+J8</f>
        <v>3124.999875</v>
      </c>
      <c r="K19" s="86" t="n">
        <f aca="false">K17+K14+K11+K8</f>
        <v>3124.999875</v>
      </c>
      <c r="L19" s="86" t="n">
        <f aca="false">L17+L14+L11+L8</f>
        <v>3124.999875</v>
      </c>
      <c r="M19" s="86" t="n">
        <f aca="false">M17+M14+M11+M8</f>
        <v>3124.999875</v>
      </c>
      <c r="N19" s="86" t="n">
        <f aca="false">N17+N14+N11+N8</f>
        <v>3124.999875</v>
      </c>
      <c r="O19" s="86" t="n">
        <f aca="false">O17+O14+O11+O8</f>
        <v>3124.999875</v>
      </c>
      <c r="P19" s="86" t="n">
        <f aca="false">P17+P14+P11+P8</f>
        <v>3124.999875</v>
      </c>
    </row>
    <row r="20" customFormat="false" ht="13.5" hidden="false" customHeight="false" outlineLevel="0" collapsed="false">
      <c r="A20" s="87"/>
      <c r="B20" s="88" t="s">
        <v>36</v>
      </c>
      <c r="C20" s="89"/>
      <c r="D20" s="89"/>
      <c r="E20" s="90" t="n">
        <f aca="false">E19</f>
        <v>3124.999875</v>
      </c>
      <c r="F20" s="91" t="n">
        <f aca="false">E20+F19</f>
        <v>6249.99975</v>
      </c>
      <c r="G20" s="91" t="n">
        <f aca="false">F20+G19</f>
        <v>9374.999625</v>
      </c>
      <c r="H20" s="91" t="n">
        <f aca="false">G20+H19</f>
        <v>12499.9995</v>
      </c>
      <c r="I20" s="91" t="n">
        <f aca="false">H20+I19</f>
        <v>15624.999375</v>
      </c>
      <c r="J20" s="91" t="n">
        <f aca="false">I20+J19</f>
        <v>18749.99925</v>
      </c>
      <c r="K20" s="91" t="n">
        <f aca="false">J20+K19</f>
        <v>21874.999125</v>
      </c>
      <c r="L20" s="91" t="n">
        <f aca="false">K20+L19</f>
        <v>24999.999</v>
      </c>
      <c r="M20" s="91" t="n">
        <f aca="false">L20+M19</f>
        <v>28124.998875</v>
      </c>
      <c r="N20" s="91" t="n">
        <f aca="false">M20+N19</f>
        <v>31249.99875</v>
      </c>
      <c r="O20" s="91" t="n">
        <f aca="false">N20+O19</f>
        <v>34374.998625</v>
      </c>
      <c r="P20" s="91" t="n">
        <f aca="false">O20+P19</f>
        <v>37499.9985</v>
      </c>
    </row>
    <row r="21" customFormat="false" ht="13.5" hidden="false" customHeight="false" outlineLevel="0" collapsed="false">
      <c r="A21" s="92"/>
      <c r="B21" s="93" t="s">
        <v>37</v>
      </c>
      <c r="C21" s="94"/>
      <c r="D21" s="94"/>
      <c r="E21" s="95" t="n">
        <f aca="false">ROUND(E19/$C$19,5)</f>
        <v>0.08333</v>
      </c>
      <c r="F21" s="95" t="n">
        <f aca="false">ROUND(F19/$C$19,5)</f>
        <v>0.08333</v>
      </c>
      <c r="G21" s="95" t="n">
        <f aca="false">ROUND(G19/$C$19,5)</f>
        <v>0.08333</v>
      </c>
      <c r="H21" s="95" t="n">
        <f aca="false">ROUND(H19/$C$19,5)</f>
        <v>0.08333</v>
      </c>
      <c r="I21" s="95" t="n">
        <f aca="false">ROUND(I19/$C$19,5)</f>
        <v>0.08333</v>
      </c>
      <c r="J21" s="95" t="n">
        <f aca="false">ROUND(J19/$C$19,5)</f>
        <v>0.08333</v>
      </c>
      <c r="K21" s="95" t="n">
        <f aca="false">ROUND(K19/$C$19,5)</f>
        <v>0.08333</v>
      </c>
      <c r="L21" s="95" t="n">
        <f aca="false">ROUND(L19/$C$19,5)</f>
        <v>0.08333</v>
      </c>
      <c r="M21" s="95" t="n">
        <f aca="false">ROUND(M19/$C$19,5)</f>
        <v>0.08333</v>
      </c>
      <c r="N21" s="95" t="n">
        <f aca="false">ROUND(N19/$C$19,5)</f>
        <v>0.08333</v>
      </c>
      <c r="O21" s="95" t="n">
        <f aca="false">ROUND(O19/$C$19,5)</f>
        <v>0.08333</v>
      </c>
      <c r="P21" s="95" t="n">
        <f aca="false">ROUND(P19/$C$19,5)</f>
        <v>0.08333</v>
      </c>
    </row>
    <row r="22" customFormat="false" ht="13.5" hidden="false" customHeight="false" outlineLevel="0" collapsed="false">
      <c r="A22" s="96"/>
      <c r="B22" s="97" t="s">
        <v>38</v>
      </c>
      <c r="C22" s="98"/>
      <c r="D22" s="98"/>
      <c r="E22" s="99" t="n">
        <f aca="false">E21</f>
        <v>0.08333</v>
      </c>
      <c r="F22" s="99" t="n">
        <f aca="false">E22+F21</f>
        <v>0.16666</v>
      </c>
      <c r="G22" s="99" t="n">
        <f aca="false">F22+G21</f>
        <v>0.24999</v>
      </c>
      <c r="H22" s="99" t="n">
        <f aca="false">G22+H21</f>
        <v>0.33332</v>
      </c>
      <c r="I22" s="99" t="n">
        <f aca="false">H22+I21</f>
        <v>0.41665</v>
      </c>
      <c r="J22" s="99" t="n">
        <f aca="false">I22+J21</f>
        <v>0.49998</v>
      </c>
      <c r="K22" s="99" t="n">
        <f aca="false">J22+K21</f>
        <v>0.58331</v>
      </c>
      <c r="L22" s="99" t="n">
        <f aca="false">K22+L21</f>
        <v>0.66664</v>
      </c>
      <c r="M22" s="99" t="n">
        <f aca="false">L22+M21</f>
        <v>0.74997</v>
      </c>
      <c r="N22" s="99" t="n">
        <f aca="false">M22+N21</f>
        <v>0.8333</v>
      </c>
      <c r="O22" s="99" t="n">
        <f aca="false">N22+O21</f>
        <v>0.91663</v>
      </c>
      <c r="P22" s="99" t="n">
        <f aca="false">O22+P21</f>
        <v>0.99996</v>
      </c>
    </row>
  </sheetData>
  <mergeCells count="14">
    <mergeCell ref="A1:P2"/>
    <mergeCell ref="A3:A4"/>
    <mergeCell ref="B3:B4"/>
    <mergeCell ref="C3:C4"/>
    <mergeCell ref="D3:D4"/>
    <mergeCell ref="E3:P3"/>
    <mergeCell ref="A6:A8"/>
    <mergeCell ref="B6:B8"/>
    <mergeCell ref="A9:A11"/>
    <mergeCell ref="B9:B11"/>
    <mergeCell ref="A12:A14"/>
    <mergeCell ref="B12:B14"/>
    <mergeCell ref="A15:A17"/>
    <mergeCell ref="B15:B1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9"/>
  <sheetViews>
    <sheetView showFormulas="false" showGridLines="true" showRowColHeaders="true" showZeros="true" rightToLeft="false" tabSelected="false" showOutlineSymbols="true" defaultGridColor="true" view="pageBreakPreview" topLeftCell="B85" colorId="64" zoomScale="78" zoomScaleNormal="100" zoomScalePageLayoutView="78" workbookViewId="0">
      <selection pane="topLeft" activeCell="B2" activeCellId="0" sqref="B2"/>
    </sheetView>
  </sheetViews>
  <sheetFormatPr defaultColWidth="8.6796875" defaultRowHeight="14.25" zeroHeight="false" outlineLevelRow="0" outlineLevelCol="0"/>
  <cols>
    <col collapsed="false" customWidth="true" hidden="true" outlineLevel="0" max="1" min="1" style="100" width="11.53"/>
    <col collapsed="false" customWidth="true" hidden="false" outlineLevel="0" max="2" min="2" style="1" width="9.11"/>
    <col collapsed="false" customWidth="true" hidden="false" outlineLevel="0" max="3" min="3" style="101" width="54.33"/>
    <col collapsed="false" customWidth="true" hidden="false" outlineLevel="0" max="4" min="4" style="101" width="37.34"/>
    <col collapsed="false" customWidth="true" hidden="false" outlineLevel="0" max="5" min="5" style="100" width="13.34"/>
    <col collapsed="false" customWidth="true" hidden="false" outlineLevel="0" max="6" min="6" style="102" width="15"/>
  </cols>
  <sheetData>
    <row r="1" customFormat="false" ht="26.8" hidden="false" customHeight="false" outlineLevel="0" collapsed="false"/>
    <row r="2" customFormat="false" ht="59.25" hidden="false" customHeight="true" outlineLevel="0" collapsed="false">
      <c r="B2" s="103" t="str">
        <f aca="false">ORÇAMENTO!$A$1</f>
        <v> Tribunal Regional Federal da 6º Região (TRF6)</v>
      </c>
      <c r="C2" s="103"/>
      <c r="D2" s="103"/>
      <c r="E2" s="103"/>
      <c r="F2" s="103"/>
    </row>
    <row r="3" customFormat="false" ht="15" hidden="false" customHeight="false" outlineLevel="0" collapsed="false">
      <c r="B3" s="104" t="e">
        <f aca="false">orçamento!#REF!</f>
        <v>#VALUE!</v>
      </c>
      <c r="C3" s="104"/>
      <c r="D3" s="104"/>
      <c r="E3" s="104"/>
      <c r="F3" s="104"/>
    </row>
    <row r="4" customFormat="false" ht="15" hidden="false" customHeight="false" outlineLevel="0" collapsed="false">
      <c r="B4" s="104" t="str">
        <f aca="false">ORÇAMENTO!$B$2</f>
        <v>CONTRATAÇÃO DE EMPRESA PARA EXECUÇÃO DE MANUTENÇÃO PREDITIVA, PREVENTIVA E CORRETIVA E CHAMADO EMERGENCIAL EM CABINE DE MEDIÇÃO, SUBESTAÇÃO ELÉTRICA E QUADROS ELÉTRICOS </v>
      </c>
      <c r="C4" s="104"/>
      <c r="D4" s="104"/>
      <c r="E4" s="104"/>
      <c r="F4" s="104"/>
    </row>
    <row r="5" customFormat="false" ht="15" hidden="false" customHeight="false" outlineLevel="0" collapsed="false">
      <c r="B5" s="105" t="s">
        <v>39</v>
      </c>
      <c r="C5" s="105"/>
      <c r="D5" s="105"/>
      <c r="E5" s="105"/>
      <c r="F5" s="105"/>
    </row>
    <row r="6" s="20" customFormat="true" ht="15" hidden="false" customHeight="false" outlineLevel="0" collapsed="false">
      <c r="B6" s="106" t="s">
        <v>11</v>
      </c>
      <c r="C6" s="107" t="s">
        <v>12</v>
      </c>
      <c r="D6" s="106" t="s">
        <v>40</v>
      </c>
      <c r="E6" s="106" t="s">
        <v>41</v>
      </c>
      <c r="F6" s="108" t="s">
        <v>42</v>
      </c>
    </row>
    <row r="7" s="109" customFormat="true" ht="19.5" hidden="false" customHeight="true" outlineLevel="0" collapsed="false">
      <c r="B7" s="110" t="s">
        <v>43</v>
      </c>
      <c r="C7" s="111" t="e">
        <f aca="false">orçamento!#REF!</f>
        <v>#VALUE!</v>
      </c>
      <c r="D7" s="112" t="s">
        <v>44</v>
      </c>
      <c r="E7" s="113" t="n">
        <v>1827</v>
      </c>
      <c r="F7" s="114" t="n">
        <f aca="false">MEDIAN(E7:E9)</f>
        <v>1820</v>
      </c>
      <c r="I7" s="115"/>
    </row>
    <row r="8" s="109" customFormat="true" ht="19.5" hidden="false" customHeight="true" outlineLevel="0" collapsed="false">
      <c r="B8" s="110"/>
      <c r="C8" s="111"/>
      <c r="D8" s="112" t="s">
        <v>45</v>
      </c>
      <c r="E8" s="113" t="n">
        <v>1412</v>
      </c>
      <c r="F8" s="114"/>
      <c r="I8" s="115"/>
    </row>
    <row r="9" s="109" customFormat="true" ht="19.5" hidden="false" customHeight="true" outlineLevel="0" collapsed="false">
      <c r="B9" s="110"/>
      <c r="C9" s="111"/>
      <c r="D9" s="112" t="s">
        <v>46</v>
      </c>
      <c r="E9" s="113" t="n">
        <v>1820</v>
      </c>
      <c r="F9" s="114"/>
      <c r="I9" s="115"/>
    </row>
    <row r="10" s="109" customFormat="true" ht="16.5" hidden="false" customHeight="true" outlineLevel="0" collapsed="false">
      <c r="B10" s="116" t="s">
        <v>47</v>
      </c>
      <c r="C10" s="117" t="e">
        <f aca="false">orçamento!#REF!</f>
        <v>#VALUE!</v>
      </c>
      <c r="D10" s="118" t="s">
        <v>44</v>
      </c>
      <c r="E10" s="119" t="n">
        <v>1625.66</v>
      </c>
      <c r="F10" s="120" t="n">
        <f aca="false">MEDIAN(E10:E12)</f>
        <v>1625.66</v>
      </c>
    </row>
    <row r="11" s="109" customFormat="true" ht="16.5" hidden="false" customHeight="true" outlineLevel="0" collapsed="false">
      <c r="B11" s="116"/>
      <c r="C11" s="117"/>
      <c r="D11" s="118" t="s">
        <v>45</v>
      </c>
      <c r="E11" s="119" t="n">
        <v>1410</v>
      </c>
      <c r="F11" s="120"/>
    </row>
    <row r="12" s="109" customFormat="true" ht="23.25" hidden="false" customHeight="true" outlineLevel="0" collapsed="false">
      <c r="B12" s="116"/>
      <c r="C12" s="117"/>
      <c r="D12" s="118" t="s">
        <v>46</v>
      </c>
      <c r="E12" s="119" t="n">
        <v>1631</v>
      </c>
      <c r="F12" s="120"/>
    </row>
    <row r="13" s="109" customFormat="true" ht="19.5" hidden="false" customHeight="true" outlineLevel="0" collapsed="false">
      <c r="B13" s="110" t="s">
        <v>48</v>
      </c>
      <c r="C13" s="111" t="e">
        <f aca="false">orçamento!#REF!</f>
        <v>#VALUE!</v>
      </c>
      <c r="D13" s="112" t="s">
        <v>44</v>
      </c>
      <c r="E13" s="113" t="n">
        <v>1380</v>
      </c>
      <c r="F13" s="114" t="n">
        <f aca="false">MEDIAN(E13:E15)</f>
        <v>1410</v>
      </c>
    </row>
    <row r="14" s="109" customFormat="true" ht="19.5" hidden="false" customHeight="true" outlineLevel="0" collapsed="false">
      <c r="B14" s="110"/>
      <c r="C14" s="111"/>
      <c r="D14" s="112" t="s">
        <v>45</v>
      </c>
      <c r="E14" s="113" t="n">
        <v>1410</v>
      </c>
      <c r="F14" s="114"/>
    </row>
    <row r="15" s="109" customFormat="true" ht="19.5" hidden="false" customHeight="true" outlineLevel="0" collapsed="false">
      <c r="B15" s="110"/>
      <c r="C15" s="111"/>
      <c r="D15" s="112" t="s">
        <v>46</v>
      </c>
      <c r="E15" s="113" t="n">
        <v>1622</v>
      </c>
      <c r="F15" s="114"/>
    </row>
    <row r="16" s="109" customFormat="true" ht="19.5" hidden="false" customHeight="true" outlineLevel="0" collapsed="false">
      <c r="B16" s="116" t="s">
        <v>49</v>
      </c>
      <c r="C16" s="117" t="e">
        <f aca="false">orçamento!#REF!</f>
        <v>#VALUE!</v>
      </c>
      <c r="D16" s="118" t="s">
        <v>44</v>
      </c>
      <c r="E16" s="119" t="n">
        <v>1180</v>
      </c>
      <c r="F16" s="120" t="n">
        <f aca="false">MEDIAN(E16:E18)</f>
        <v>1180</v>
      </c>
    </row>
    <row r="17" s="109" customFormat="true" ht="19.5" hidden="false" customHeight="true" outlineLevel="0" collapsed="false">
      <c r="B17" s="116"/>
      <c r="C17" s="117"/>
      <c r="D17" s="118" t="s">
        <v>45</v>
      </c>
      <c r="E17" s="119" t="n">
        <v>1110</v>
      </c>
      <c r="F17" s="120"/>
    </row>
    <row r="18" s="109" customFormat="true" ht="35.25" hidden="false" customHeight="true" outlineLevel="0" collapsed="false">
      <c r="B18" s="116"/>
      <c r="C18" s="117"/>
      <c r="D18" s="118" t="s">
        <v>46</v>
      </c>
      <c r="E18" s="119" t="n">
        <v>1331</v>
      </c>
      <c r="F18" s="120"/>
    </row>
    <row r="19" s="109" customFormat="true" ht="19.5" hidden="false" customHeight="true" outlineLevel="0" collapsed="false">
      <c r="B19" s="110" t="s">
        <v>50</v>
      </c>
      <c r="C19" s="111" t="e">
        <f aca="false">orçamento!#REF!</f>
        <v>#VALUE!</v>
      </c>
      <c r="D19" s="112" t="s">
        <v>44</v>
      </c>
      <c r="E19" s="113" t="n">
        <v>1281.67</v>
      </c>
      <c r="F19" s="114" t="n">
        <f aca="false">MEDIAN(E19:E21)</f>
        <v>1281.67</v>
      </c>
    </row>
    <row r="20" s="109" customFormat="true" ht="19.5" hidden="false" customHeight="true" outlineLevel="0" collapsed="false">
      <c r="B20" s="110"/>
      <c r="C20" s="111"/>
      <c r="D20" s="112" t="s">
        <v>45</v>
      </c>
      <c r="E20" s="113" t="n">
        <v>1100</v>
      </c>
      <c r="F20" s="114"/>
    </row>
    <row r="21" s="109" customFormat="true" ht="18.75" hidden="false" customHeight="true" outlineLevel="0" collapsed="false">
      <c r="B21" s="110"/>
      <c r="C21" s="111"/>
      <c r="D21" s="112" t="s">
        <v>46</v>
      </c>
      <c r="E21" s="113" t="n">
        <v>1435</v>
      </c>
      <c r="F21" s="114"/>
    </row>
    <row r="22" s="109" customFormat="true" ht="19.5" hidden="false" customHeight="true" outlineLevel="0" collapsed="false">
      <c r="B22" s="116" t="s">
        <v>51</v>
      </c>
      <c r="C22" s="117" t="e">
        <f aca="false">orçamento!#REF!</f>
        <v>#VALUE!</v>
      </c>
      <c r="D22" s="118" t="s">
        <v>44</v>
      </c>
      <c r="E22" s="119" t="n">
        <v>2200</v>
      </c>
      <c r="F22" s="120" t="n">
        <f aca="false">MEDIAN(E22:E24)</f>
        <v>1452</v>
      </c>
    </row>
    <row r="23" s="109" customFormat="true" ht="19.5" hidden="false" customHeight="true" outlineLevel="0" collapsed="false">
      <c r="B23" s="116"/>
      <c r="C23" s="117"/>
      <c r="D23" s="118" t="s">
        <v>45</v>
      </c>
      <c r="E23" s="119" t="n">
        <v>1010</v>
      </c>
      <c r="F23" s="120"/>
    </row>
    <row r="24" s="109" customFormat="true" ht="19.5" hidden="false" customHeight="true" outlineLevel="0" collapsed="false">
      <c r="B24" s="116"/>
      <c r="C24" s="117"/>
      <c r="D24" s="118" t="s">
        <v>46</v>
      </c>
      <c r="E24" s="119" t="n">
        <v>1452</v>
      </c>
      <c r="F24" s="120"/>
    </row>
    <row r="25" s="109" customFormat="true" ht="18" hidden="false" customHeight="true" outlineLevel="0" collapsed="false">
      <c r="B25" s="110" t="s">
        <v>52</v>
      </c>
      <c r="C25" s="111" t="e">
        <f aca="false">orçamento!#REF!</f>
        <v>#VALUE!</v>
      </c>
      <c r="D25" s="112" t="s">
        <v>44</v>
      </c>
      <c r="E25" s="113" t="n">
        <v>937</v>
      </c>
      <c r="F25" s="114" t="n">
        <f aca="false">MEDIAN(E25:E27)</f>
        <v>1000</v>
      </c>
    </row>
    <row r="26" s="109" customFormat="true" ht="18" hidden="false" customHeight="true" outlineLevel="0" collapsed="false">
      <c r="B26" s="110"/>
      <c r="C26" s="111"/>
      <c r="D26" s="112" t="s">
        <v>45</v>
      </c>
      <c r="E26" s="113" t="n">
        <v>1000</v>
      </c>
      <c r="F26" s="114"/>
    </row>
    <row r="27" s="109" customFormat="true" ht="18" hidden="false" customHeight="true" outlineLevel="0" collapsed="false">
      <c r="B27" s="110"/>
      <c r="C27" s="111"/>
      <c r="D27" s="112" t="s">
        <v>46</v>
      </c>
      <c r="E27" s="113" t="n">
        <v>1221</v>
      </c>
      <c r="F27" s="114"/>
    </row>
    <row r="28" s="109" customFormat="true" ht="19.5" hidden="false" customHeight="true" outlineLevel="0" collapsed="false">
      <c r="B28" s="116" t="s">
        <v>53</v>
      </c>
      <c r="C28" s="117" t="e">
        <f aca="false">orçamento!#REF!</f>
        <v>#VALUE!</v>
      </c>
      <c r="D28" s="118" t="s">
        <v>44</v>
      </c>
      <c r="E28" s="119" t="n">
        <v>2857</v>
      </c>
      <c r="F28" s="120" t="n">
        <f aca="false">MEDIAN(E28:E30)</f>
        <v>3000</v>
      </c>
    </row>
    <row r="29" s="109" customFormat="true" ht="19.5" hidden="false" customHeight="true" outlineLevel="0" collapsed="false">
      <c r="B29" s="116"/>
      <c r="C29" s="117"/>
      <c r="D29" s="118" t="s">
        <v>45</v>
      </c>
      <c r="E29" s="119" t="n">
        <v>3000</v>
      </c>
      <c r="F29" s="120"/>
    </row>
    <row r="30" s="109" customFormat="true" ht="19.5" hidden="false" customHeight="true" outlineLevel="0" collapsed="false">
      <c r="B30" s="116"/>
      <c r="C30" s="117"/>
      <c r="D30" s="118" t="s">
        <v>46</v>
      </c>
      <c r="E30" s="119" t="n">
        <v>3331</v>
      </c>
      <c r="F30" s="120"/>
    </row>
    <row r="31" s="109" customFormat="true" ht="19.5" hidden="false" customHeight="true" outlineLevel="0" collapsed="false">
      <c r="B31" s="110" t="s">
        <v>54</v>
      </c>
      <c r="C31" s="111" t="e">
        <f aca="false">orçamento!#REF!</f>
        <v>#VALUE!</v>
      </c>
      <c r="D31" s="112" t="s">
        <v>44</v>
      </c>
      <c r="E31" s="113" t="n">
        <v>3330</v>
      </c>
      <c r="F31" s="114" t="n">
        <f aca="false">MEDIAN(E31:E33)</f>
        <v>3330</v>
      </c>
      <c r="G31" s="109" t="n">
        <v>33312</v>
      </c>
    </row>
    <row r="32" s="109" customFormat="true" ht="19.5" hidden="false" customHeight="true" outlineLevel="0" collapsed="false">
      <c r="B32" s="110"/>
      <c r="C32" s="111"/>
      <c r="D32" s="112" t="s">
        <v>45</v>
      </c>
      <c r="E32" s="113" t="n">
        <v>3100</v>
      </c>
      <c r="F32" s="114"/>
    </row>
    <row r="33" s="109" customFormat="true" ht="19.5" hidden="false" customHeight="true" outlineLevel="0" collapsed="false">
      <c r="B33" s="110"/>
      <c r="C33" s="111"/>
      <c r="D33" s="112" t="s">
        <v>46</v>
      </c>
      <c r="E33" s="113" t="n">
        <v>3752</v>
      </c>
      <c r="F33" s="114"/>
    </row>
    <row r="34" s="109" customFormat="true" ht="19.5" hidden="false" customHeight="true" outlineLevel="0" collapsed="false">
      <c r="B34" s="116" t="s">
        <v>55</v>
      </c>
      <c r="C34" s="117" t="e">
        <f aca="false">orçamento!#REF!</f>
        <v>#VALUE!</v>
      </c>
      <c r="D34" s="118" t="s">
        <v>44</v>
      </c>
      <c r="E34" s="119" t="n">
        <v>2624</v>
      </c>
      <c r="F34" s="120" t="n">
        <f aca="false">MEDIAN(E34:E36)</f>
        <v>2650</v>
      </c>
    </row>
    <row r="35" s="109" customFormat="true" ht="19.5" hidden="false" customHeight="true" outlineLevel="0" collapsed="false">
      <c r="B35" s="116"/>
      <c r="C35" s="117"/>
      <c r="D35" s="118" t="s">
        <v>45</v>
      </c>
      <c r="E35" s="119" t="n">
        <v>2650</v>
      </c>
      <c r="F35" s="120"/>
    </row>
    <row r="36" s="109" customFormat="true" ht="19.5" hidden="false" customHeight="true" outlineLevel="0" collapsed="false">
      <c r="B36" s="116"/>
      <c r="C36" s="117"/>
      <c r="D36" s="118" t="s">
        <v>46</v>
      </c>
      <c r="E36" s="119" t="n">
        <v>2998</v>
      </c>
      <c r="F36" s="120"/>
    </row>
    <row r="37" s="109" customFormat="true" ht="19.5" hidden="false" customHeight="true" outlineLevel="0" collapsed="false">
      <c r="B37" s="110" t="s">
        <v>56</v>
      </c>
      <c r="C37" s="111" t="e">
        <f aca="false">orçamento!#REF!</f>
        <v>#VALUE!</v>
      </c>
      <c r="D37" s="112" t="s">
        <v>44</v>
      </c>
      <c r="E37" s="113" t="n">
        <v>2738</v>
      </c>
      <c r="F37" s="114" t="n">
        <f aca="false">MEDIAN(E37:E39)</f>
        <v>2655</v>
      </c>
    </row>
    <row r="38" s="109" customFormat="true" ht="19.5" hidden="false" customHeight="true" outlineLevel="0" collapsed="false">
      <c r="B38" s="110"/>
      <c r="C38" s="111"/>
      <c r="D38" s="112" t="s">
        <v>45</v>
      </c>
      <c r="E38" s="113" t="n">
        <v>2050</v>
      </c>
      <c r="F38" s="114"/>
    </row>
    <row r="39" s="109" customFormat="true" ht="19.5" hidden="false" customHeight="true" outlineLevel="0" collapsed="false">
      <c r="B39" s="110"/>
      <c r="C39" s="111"/>
      <c r="D39" s="112" t="s">
        <v>46</v>
      </c>
      <c r="E39" s="113" t="n">
        <v>2655</v>
      </c>
      <c r="F39" s="114"/>
    </row>
    <row r="40" s="109" customFormat="true" ht="19.5" hidden="false" customHeight="true" outlineLevel="0" collapsed="false">
      <c r="B40" s="121" t="s">
        <v>57</v>
      </c>
      <c r="C40" s="117" t="e">
        <f aca="false">orçamento!#REF!</f>
        <v>#VALUE!</v>
      </c>
      <c r="D40" s="118" t="s">
        <v>44</v>
      </c>
      <c r="E40" s="119" t="n">
        <v>3400</v>
      </c>
      <c r="F40" s="120" t="n">
        <f aca="false">MEDIAN(E40:E42)</f>
        <v>3399</v>
      </c>
    </row>
    <row r="41" s="109" customFormat="true" ht="19.5" hidden="false" customHeight="true" outlineLevel="0" collapsed="false">
      <c r="B41" s="121"/>
      <c r="C41" s="117"/>
      <c r="D41" s="118" t="s">
        <v>45</v>
      </c>
      <c r="E41" s="119" t="n">
        <v>2950</v>
      </c>
      <c r="F41" s="120"/>
    </row>
    <row r="42" s="109" customFormat="true" ht="19.5" hidden="false" customHeight="true" outlineLevel="0" collapsed="false">
      <c r="B42" s="121"/>
      <c r="C42" s="117"/>
      <c r="D42" s="118" t="s">
        <v>46</v>
      </c>
      <c r="E42" s="119" t="n">
        <v>3399</v>
      </c>
      <c r="F42" s="120"/>
    </row>
    <row r="43" s="109" customFormat="true" ht="19.5" hidden="false" customHeight="true" outlineLevel="0" collapsed="false">
      <c r="B43" s="110" t="s">
        <v>58</v>
      </c>
      <c r="C43" s="111" t="e">
        <f aca="false">orçamento!#REF!</f>
        <v>#VALUE!</v>
      </c>
      <c r="D43" s="112" t="s">
        <v>44</v>
      </c>
      <c r="E43" s="122" t="n">
        <v>1470</v>
      </c>
      <c r="F43" s="114" t="n">
        <f aca="false">MEDIAN(E43:E45)</f>
        <v>2850</v>
      </c>
    </row>
    <row r="44" s="109" customFormat="true" ht="19.5" hidden="false" customHeight="true" outlineLevel="0" collapsed="false">
      <c r="B44" s="110"/>
      <c r="C44" s="111"/>
      <c r="D44" s="112" t="s">
        <v>45</v>
      </c>
      <c r="E44" s="122" t="n">
        <v>2850</v>
      </c>
      <c r="F44" s="114"/>
    </row>
    <row r="45" s="109" customFormat="true" ht="19.5" hidden="false" customHeight="true" outlineLevel="0" collapsed="false">
      <c r="B45" s="110"/>
      <c r="C45" s="111"/>
      <c r="D45" s="112" t="s">
        <v>46</v>
      </c>
      <c r="E45" s="122" t="n">
        <v>3252</v>
      </c>
      <c r="F45" s="114"/>
    </row>
    <row r="46" s="109" customFormat="true" ht="19.5" hidden="false" customHeight="true" outlineLevel="0" collapsed="false">
      <c r="B46" s="121" t="s">
        <v>59</v>
      </c>
      <c r="C46" s="117" t="e">
        <f aca="false">orçamento!#REF!</f>
        <v>#VALUE!</v>
      </c>
      <c r="D46" s="118" t="s">
        <v>44</v>
      </c>
      <c r="E46" s="119" t="n">
        <v>2438</v>
      </c>
      <c r="F46" s="120" t="n">
        <f aca="false">MEDIAN(E46:E48)</f>
        <v>2980</v>
      </c>
    </row>
    <row r="47" s="109" customFormat="true" ht="19.5" hidden="false" customHeight="true" outlineLevel="0" collapsed="false">
      <c r="B47" s="121"/>
      <c r="C47" s="117"/>
      <c r="D47" s="118" t="s">
        <v>45</v>
      </c>
      <c r="E47" s="119" t="n">
        <v>2980</v>
      </c>
      <c r="F47" s="120"/>
    </row>
    <row r="48" s="109" customFormat="true" ht="19.5" hidden="false" customHeight="true" outlineLevel="0" collapsed="false">
      <c r="B48" s="121"/>
      <c r="C48" s="117"/>
      <c r="D48" s="118" t="s">
        <v>46</v>
      </c>
      <c r="E48" s="119" t="n">
        <v>3020</v>
      </c>
      <c r="F48" s="120"/>
    </row>
    <row r="49" s="109" customFormat="true" ht="19.5" hidden="false" customHeight="true" outlineLevel="0" collapsed="false">
      <c r="B49" s="110" t="s">
        <v>60</v>
      </c>
      <c r="C49" s="111" t="e">
        <f aca="false">orçamento!#REF!</f>
        <v>#VALUE!</v>
      </c>
      <c r="D49" s="112" t="s">
        <v>44</v>
      </c>
      <c r="E49" s="113" t="n">
        <v>2310</v>
      </c>
      <c r="F49" s="114" t="n">
        <f aca="false">MEDIAN(E49:E51)</f>
        <v>2252</v>
      </c>
    </row>
    <row r="50" s="109" customFormat="true" ht="19.5" hidden="false" customHeight="true" outlineLevel="0" collapsed="false">
      <c r="B50" s="110"/>
      <c r="C50" s="111"/>
      <c r="D50" s="112" t="s">
        <v>45</v>
      </c>
      <c r="E50" s="113" t="n">
        <v>2100</v>
      </c>
      <c r="F50" s="114"/>
    </row>
    <row r="51" s="109" customFormat="true" ht="19.5" hidden="false" customHeight="true" outlineLevel="0" collapsed="false">
      <c r="B51" s="110"/>
      <c r="C51" s="111"/>
      <c r="D51" s="112" t="s">
        <v>46</v>
      </c>
      <c r="E51" s="113" t="n">
        <v>2252</v>
      </c>
      <c r="F51" s="114"/>
    </row>
    <row r="52" s="109" customFormat="true" ht="19.5" hidden="false" customHeight="true" outlineLevel="0" collapsed="false">
      <c r="B52" s="121" t="s">
        <v>61</v>
      </c>
      <c r="C52" s="117" t="e">
        <f aca="false">orçamento!#REF!</f>
        <v>#VALUE!</v>
      </c>
      <c r="D52" s="118" t="s">
        <v>44</v>
      </c>
      <c r="E52" s="119" t="n">
        <v>1960</v>
      </c>
      <c r="F52" s="120" t="n">
        <f aca="false">MEDIAN(E52:E54)</f>
        <v>1960</v>
      </c>
    </row>
    <row r="53" s="109" customFormat="true" ht="19.5" hidden="false" customHeight="true" outlineLevel="0" collapsed="false">
      <c r="B53" s="121"/>
      <c r="C53" s="117"/>
      <c r="D53" s="118" t="s">
        <v>45</v>
      </c>
      <c r="E53" s="119" t="n">
        <v>1750</v>
      </c>
      <c r="F53" s="120"/>
    </row>
    <row r="54" s="109" customFormat="true" ht="19.5" hidden="false" customHeight="true" outlineLevel="0" collapsed="false">
      <c r="B54" s="121"/>
      <c r="C54" s="117"/>
      <c r="D54" s="118" t="s">
        <v>46</v>
      </c>
      <c r="E54" s="119" t="n">
        <v>2010</v>
      </c>
      <c r="F54" s="120"/>
    </row>
    <row r="55" s="109" customFormat="true" ht="19.5" hidden="false" customHeight="true" outlineLevel="0" collapsed="false">
      <c r="B55" s="110" t="s">
        <v>62</v>
      </c>
      <c r="C55" s="111" t="e">
        <f aca="false">orçamento!#REF!</f>
        <v>#VALUE!</v>
      </c>
      <c r="D55" s="112" t="s">
        <v>44</v>
      </c>
      <c r="E55" s="113" t="n">
        <v>2680</v>
      </c>
      <c r="F55" s="114" t="n">
        <f aca="false">MEDIAN(E55:E57)</f>
        <v>3150</v>
      </c>
    </row>
    <row r="56" s="109" customFormat="true" ht="19.5" hidden="false" customHeight="true" outlineLevel="0" collapsed="false">
      <c r="B56" s="110"/>
      <c r="C56" s="111"/>
      <c r="D56" s="112" t="s">
        <v>45</v>
      </c>
      <c r="E56" s="113" t="n">
        <v>3150</v>
      </c>
      <c r="F56" s="114"/>
    </row>
    <row r="57" s="109" customFormat="true" ht="19.5" hidden="false" customHeight="true" outlineLevel="0" collapsed="false">
      <c r="B57" s="110"/>
      <c r="C57" s="111"/>
      <c r="D57" s="112" t="s">
        <v>46</v>
      </c>
      <c r="E57" s="113" t="n">
        <v>3352</v>
      </c>
      <c r="F57" s="114"/>
    </row>
    <row r="58" s="109" customFormat="true" ht="19.5" hidden="false" customHeight="true" outlineLevel="0" collapsed="false">
      <c r="B58" s="121" t="s">
        <v>63</v>
      </c>
      <c r="C58" s="117" t="e">
        <f aca="false">orçamento!#REF!</f>
        <v>#VALUE!</v>
      </c>
      <c r="D58" s="118" t="s">
        <v>44</v>
      </c>
      <c r="E58" s="119" t="n">
        <v>2453</v>
      </c>
      <c r="F58" s="120" t="n">
        <f aca="false">MEDIAN(E58:E60)</f>
        <v>2750</v>
      </c>
    </row>
    <row r="59" s="109" customFormat="true" ht="19.5" hidden="false" customHeight="true" outlineLevel="0" collapsed="false">
      <c r="B59" s="121"/>
      <c r="C59" s="117"/>
      <c r="D59" s="118" t="s">
        <v>45</v>
      </c>
      <c r="E59" s="119" t="n">
        <v>2750</v>
      </c>
      <c r="F59" s="120"/>
    </row>
    <row r="60" s="109" customFormat="true" ht="19.5" hidden="false" customHeight="true" outlineLevel="0" collapsed="false">
      <c r="B60" s="121"/>
      <c r="C60" s="117"/>
      <c r="D60" s="118" t="s">
        <v>46</v>
      </c>
      <c r="E60" s="119" t="n">
        <v>2980</v>
      </c>
      <c r="F60" s="120"/>
    </row>
    <row r="61" s="109" customFormat="true" ht="27.75" hidden="false" customHeight="true" outlineLevel="0" collapsed="false">
      <c r="B61" s="110" t="s">
        <v>64</v>
      </c>
      <c r="C61" s="111" t="e">
        <f aca="false">orçamento!#REF!</f>
        <v>#VALUE!</v>
      </c>
      <c r="D61" s="112" t="s">
        <v>44</v>
      </c>
      <c r="E61" s="113" t="n">
        <v>2360</v>
      </c>
      <c r="F61" s="114" t="n">
        <f aca="false">MEDIAN(E61:E63)</f>
        <v>3850</v>
      </c>
    </row>
    <row r="62" s="109" customFormat="true" ht="26.25" hidden="false" customHeight="true" outlineLevel="0" collapsed="false">
      <c r="B62" s="110"/>
      <c r="C62" s="111"/>
      <c r="D62" s="112" t="s">
        <v>45</v>
      </c>
      <c r="E62" s="113" t="n">
        <v>3850</v>
      </c>
      <c r="F62" s="114"/>
    </row>
    <row r="63" s="109" customFormat="true" ht="28.5" hidden="false" customHeight="true" outlineLevel="0" collapsed="false">
      <c r="B63" s="110"/>
      <c r="C63" s="111"/>
      <c r="D63" s="112" t="s">
        <v>46</v>
      </c>
      <c r="E63" s="113" t="n">
        <v>4250</v>
      </c>
      <c r="F63" s="114"/>
    </row>
    <row r="64" s="109" customFormat="true" ht="19.5" hidden="false" customHeight="true" outlineLevel="0" collapsed="false">
      <c r="B64" s="121" t="s">
        <v>65</v>
      </c>
      <c r="C64" s="123" t="e">
        <f aca="false">orçamento!#REF!</f>
        <v>#VALUE!</v>
      </c>
      <c r="D64" s="124" t="s">
        <v>44</v>
      </c>
      <c r="E64" s="125" t="n">
        <v>2870</v>
      </c>
      <c r="F64" s="120" t="n">
        <f aca="false">MEDIAN(E64:E66)</f>
        <v>2750</v>
      </c>
    </row>
    <row r="65" s="109" customFormat="true" ht="19.5" hidden="false" customHeight="true" outlineLevel="0" collapsed="false">
      <c r="B65" s="121"/>
      <c r="C65" s="123"/>
      <c r="D65" s="124" t="s">
        <v>45</v>
      </c>
      <c r="E65" s="125" t="n">
        <v>2050</v>
      </c>
      <c r="F65" s="120"/>
    </row>
    <row r="66" s="109" customFormat="true" ht="19.5" hidden="false" customHeight="true" outlineLevel="0" collapsed="false">
      <c r="B66" s="121"/>
      <c r="C66" s="123"/>
      <c r="D66" s="124" t="s">
        <v>46</v>
      </c>
      <c r="E66" s="125" t="n">
        <v>2750</v>
      </c>
      <c r="F66" s="120"/>
    </row>
    <row r="67" s="109" customFormat="true" ht="19.5" hidden="false" customHeight="true" outlineLevel="0" collapsed="false">
      <c r="B67" s="110" t="s">
        <v>66</v>
      </c>
      <c r="C67" s="111" t="e">
        <f aca="false">orçamento!#REF!</f>
        <v>#VALUE!</v>
      </c>
      <c r="D67" s="112" t="s">
        <v>44</v>
      </c>
      <c r="E67" s="113" t="n">
        <v>2090</v>
      </c>
      <c r="F67" s="114" t="n">
        <f aca="false">MEDIAN(E67:E69)</f>
        <v>2100</v>
      </c>
    </row>
    <row r="68" s="109" customFormat="true" ht="19.5" hidden="false" customHeight="true" outlineLevel="0" collapsed="false">
      <c r="B68" s="110"/>
      <c r="C68" s="111"/>
      <c r="D68" s="112" t="s">
        <v>45</v>
      </c>
      <c r="E68" s="113" t="n">
        <v>2100</v>
      </c>
      <c r="F68" s="114"/>
    </row>
    <row r="69" s="109" customFormat="true" ht="19.5" hidden="false" customHeight="true" outlineLevel="0" collapsed="false">
      <c r="B69" s="110"/>
      <c r="C69" s="111"/>
      <c r="D69" s="112" t="s">
        <v>46</v>
      </c>
      <c r="E69" s="113" t="n">
        <v>3250</v>
      </c>
      <c r="F69" s="114"/>
    </row>
    <row r="70" s="109" customFormat="true" ht="19.5" hidden="false" customHeight="true" outlineLevel="0" collapsed="false">
      <c r="B70" s="121" t="s">
        <v>67</v>
      </c>
      <c r="C70" s="123" t="e">
        <f aca="false">orçamento!#REF!</f>
        <v>#VALUE!</v>
      </c>
      <c r="D70" s="124" t="s">
        <v>44</v>
      </c>
      <c r="E70" s="125" t="n">
        <v>1760.5</v>
      </c>
      <c r="F70" s="120" t="n">
        <f aca="false">MEDIAN(E70:E72)</f>
        <v>1760.5</v>
      </c>
    </row>
    <row r="71" s="109" customFormat="true" ht="19.5" hidden="false" customHeight="true" outlineLevel="0" collapsed="false">
      <c r="B71" s="121"/>
      <c r="C71" s="123"/>
      <c r="D71" s="124" t="s">
        <v>45</v>
      </c>
      <c r="E71" s="125" t="n">
        <v>1375</v>
      </c>
      <c r="F71" s="120"/>
    </row>
    <row r="72" s="109" customFormat="true" ht="19.5" hidden="false" customHeight="true" outlineLevel="0" collapsed="false">
      <c r="B72" s="121"/>
      <c r="C72" s="123"/>
      <c r="D72" s="124" t="s">
        <v>46</v>
      </c>
      <c r="E72" s="125" t="n">
        <v>1905</v>
      </c>
      <c r="F72" s="120"/>
    </row>
    <row r="73" s="109" customFormat="true" ht="19.5" hidden="false" customHeight="true" outlineLevel="0" collapsed="false">
      <c r="B73" s="110" t="s">
        <v>68</v>
      </c>
      <c r="C73" s="111" t="e">
        <f aca="false">orçamento!#REF!</f>
        <v>#VALUE!</v>
      </c>
      <c r="D73" s="112" t="s">
        <v>44</v>
      </c>
      <c r="E73" s="113" t="n">
        <v>1400</v>
      </c>
      <c r="F73" s="114" t="n">
        <f aca="false">MEDIAN(E73:E75)</f>
        <v>1600</v>
      </c>
    </row>
    <row r="74" s="109" customFormat="true" ht="19.5" hidden="false" customHeight="true" outlineLevel="0" collapsed="false">
      <c r="B74" s="110"/>
      <c r="C74" s="111"/>
      <c r="D74" s="112" t="s">
        <v>45</v>
      </c>
      <c r="E74" s="113" t="n">
        <v>1600</v>
      </c>
      <c r="F74" s="114"/>
    </row>
    <row r="75" s="109" customFormat="true" ht="19.5" hidden="false" customHeight="true" outlineLevel="0" collapsed="false">
      <c r="B75" s="110"/>
      <c r="C75" s="111"/>
      <c r="D75" s="112" t="s">
        <v>46</v>
      </c>
      <c r="E75" s="113" t="n">
        <v>1675</v>
      </c>
      <c r="F75" s="114"/>
    </row>
    <row r="76" s="109" customFormat="true" ht="19.5" hidden="false" customHeight="true" outlineLevel="0" collapsed="false">
      <c r="B76" s="121" t="s">
        <v>69</v>
      </c>
      <c r="C76" s="123" t="e">
        <f aca="false">orçamento!#REF!</f>
        <v>#VALUE!</v>
      </c>
      <c r="D76" s="124" t="s">
        <v>44</v>
      </c>
      <c r="E76" s="125" t="n">
        <v>1326</v>
      </c>
      <c r="F76" s="120" t="n">
        <f aca="false">MEDIAN(E76:E78)</f>
        <v>1400</v>
      </c>
    </row>
    <row r="77" s="109" customFormat="true" ht="19.5" hidden="false" customHeight="true" outlineLevel="0" collapsed="false">
      <c r="B77" s="121"/>
      <c r="C77" s="123"/>
      <c r="D77" s="124" t="s">
        <v>45</v>
      </c>
      <c r="E77" s="125" t="n">
        <v>1400</v>
      </c>
      <c r="F77" s="120"/>
    </row>
    <row r="78" s="109" customFormat="true" ht="19.5" hidden="false" customHeight="true" outlineLevel="0" collapsed="false">
      <c r="B78" s="121"/>
      <c r="C78" s="123"/>
      <c r="D78" s="124" t="s">
        <v>46</v>
      </c>
      <c r="E78" s="125" t="n">
        <v>1725</v>
      </c>
      <c r="F78" s="120"/>
    </row>
    <row r="79" s="109" customFormat="true" ht="19.5" hidden="false" customHeight="true" outlineLevel="0" collapsed="false">
      <c r="B79" s="110" t="s">
        <v>70</v>
      </c>
      <c r="C79" s="111" t="e">
        <f aca="false">orçamento!#REF!</f>
        <v>#VALUE!</v>
      </c>
      <c r="D79" s="112" t="s">
        <v>44</v>
      </c>
      <c r="E79" s="113" t="n">
        <v>2190</v>
      </c>
      <c r="F79" s="114" t="n">
        <f aca="false">MEDIAN(E79:E81)</f>
        <v>1675</v>
      </c>
    </row>
    <row r="80" s="100" customFormat="true" ht="19.5" hidden="false" customHeight="true" outlineLevel="0" collapsed="false">
      <c r="A80" s="109"/>
      <c r="B80" s="110"/>
      <c r="C80" s="111"/>
      <c r="D80" s="112" t="s">
        <v>45</v>
      </c>
      <c r="E80" s="113" t="n">
        <v>1450</v>
      </c>
      <c r="F80" s="114"/>
      <c r="G80" s="109"/>
      <c r="H80" s="109"/>
      <c r="I80" s="109"/>
    </row>
    <row r="81" customFormat="false" ht="19.5" hidden="false" customHeight="true" outlineLevel="0" collapsed="false">
      <c r="A81" s="109"/>
      <c r="B81" s="110"/>
      <c r="C81" s="111"/>
      <c r="D81" s="112" t="s">
        <v>46</v>
      </c>
      <c r="E81" s="113" t="n">
        <v>1675</v>
      </c>
      <c r="F81" s="114"/>
      <c r="G81" s="109"/>
      <c r="H81" s="109"/>
      <c r="I81" s="109"/>
    </row>
    <row r="82" customFormat="false" ht="19.5" hidden="false" customHeight="true" outlineLevel="0" collapsed="false">
      <c r="A82" s="109"/>
      <c r="B82" s="121" t="s">
        <v>71</v>
      </c>
      <c r="C82" s="123" t="e">
        <f aca="false">orçamento!#REF!</f>
        <v>#VALUE!</v>
      </c>
      <c r="D82" s="124" t="s">
        <v>72</v>
      </c>
      <c r="E82" s="125" t="n">
        <v>3000</v>
      </c>
      <c r="F82" s="120" t="n">
        <f aca="false">MEDIAN(E82:E84)</f>
        <v>3000</v>
      </c>
      <c r="G82" s="109"/>
      <c r="H82" s="109"/>
      <c r="I82" s="109"/>
    </row>
    <row r="83" customFormat="false" ht="19.5" hidden="false" customHeight="true" outlineLevel="0" collapsed="false">
      <c r="A83" s="109"/>
      <c r="B83" s="121"/>
      <c r="C83" s="123"/>
      <c r="D83" s="124" t="s">
        <v>73</v>
      </c>
      <c r="E83" s="125" t="n">
        <v>3000</v>
      </c>
      <c r="F83" s="120"/>
      <c r="G83" s="109"/>
      <c r="H83" s="109"/>
      <c r="I83" s="109"/>
    </row>
    <row r="84" customFormat="false" ht="19.5" hidden="false" customHeight="true" outlineLevel="0" collapsed="false">
      <c r="A84" s="109"/>
      <c r="B84" s="121"/>
      <c r="C84" s="123"/>
      <c r="D84" s="124" t="s">
        <v>74</v>
      </c>
      <c r="E84" s="125" t="n">
        <v>2900</v>
      </c>
      <c r="F84" s="120"/>
      <c r="G84" s="109"/>
      <c r="H84" s="109"/>
      <c r="I84" s="109"/>
    </row>
    <row r="85" customFormat="false" ht="19.5" hidden="false" customHeight="true" outlineLevel="0" collapsed="false">
      <c r="A85" s="109"/>
      <c r="B85" s="110" t="s">
        <v>75</v>
      </c>
      <c r="C85" s="111" t="e">
        <f aca="false">orçamento!#REF!</f>
        <v>#VALUE!</v>
      </c>
      <c r="D85" s="112" t="s">
        <v>72</v>
      </c>
      <c r="E85" s="113" t="n">
        <v>3600</v>
      </c>
      <c r="F85" s="114" t="n">
        <f aca="false">MEDIAN(E85:E87)</f>
        <v>3600</v>
      </c>
      <c r="G85" s="109"/>
      <c r="H85" s="109"/>
      <c r="I85" s="109"/>
    </row>
    <row r="86" customFormat="false" ht="19.5" hidden="false" customHeight="true" outlineLevel="0" collapsed="false">
      <c r="A86" s="109"/>
      <c r="B86" s="110"/>
      <c r="C86" s="111"/>
      <c r="D86" s="112" t="s">
        <v>73</v>
      </c>
      <c r="E86" s="113" t="n">
        <v>4000</v>
      </c>
      <c r="F86" s="114"/>
      <c r="G86" s="109"/>
      <c r="H86" s="109"/>
      <c r="I86" s="109"/>
    </row>
    <row r="87" s="109" customFormat="true" ht="19.5" hidden="false" customHeight="true" outlineLevel="0" collapsed="false">
      <c r="B87" s="110"/>
      <c r="C87" s="111"/>
      <c r="D87" s="112" t="s">
        <v>74</v>
      </c>
      <c r="E87" s="113" t="n">
        <v>3200</v>
      </c>
      <c r="F87" s="114"/>
    </row>
    <row r="88" s="109" customFormat="true" ht="19.5" hidden="false" customHeight="true" outlineLevel="0" collapsed="false">
      <c r="B88" s="121" t="s">
        <v>76</v>
      </c>
      <c r="C88" s="123" t="e">
        <f aca="false">orçamento!#REF!</f>
        <v>#VALUE!</v>
      </c>
      <c r="D88" s="124" t="s">
        <v>44</v>
      </c>
      <c r="E88" s="125" t="n">
        <v>2840</v>
      </c>
      <c r="F88" s="120" t="n">
        <f aca="false">MEDIAN(E88:E90)</f>
        <v>2840</v>
      </c>
    </row>
    <row r="89" s="109" customFormat="true" ht="19.5" hidden="false" customHeight="true" outlineLevel="0" collapsed="false">
      <c r="B89" s="121"/>
      <c r="C89" s="123"/>
      <c r="D89" s="124" t="s">
        <v>45</v>
      </c>
      <c r="E89" s="125" t="n">
        <v>2600</v>
      </c>
      <c r="F89" s="120"/>
      <c r="G89" s="126"/>
    </row>
    <row r="90" s="109" customFormat="true" ht="19.5" hidden="false" customHeight="true" outlineLevel="0" collapsed="false">
      <c r="B90" s="121"/>
      <c r="C90" s="123"/>
      <c r="D90" s="124" t="s">
        <v>46</v>
      </c>
      <c r="E90" s="125" t="n">
        <v>3350</v>
      </c>
      <c r="F90" s="120"/>
    </row>
    <row r="91" s="109" customFormat="true" ht="19.5" hidden="false" customHeight="true" outlineLevel="0" collapsed="false">
      <c r="B91" s="110" t="s">
        <v>77</v>
      </c>
      <c r="C91" s="111" t="e">
        <f aca="false">orçamento!#REF!</f>
        <v>#VALUE!</v>
      </c>
      <c r="D91" s="112" t="s">
        <v>72</v>
      </c>
      <c r="E91" s="113" t="n">
        <v>726</v>
      </c>
      <c r="F91" s="114" t="n">
        <f aca="false">MEDIAN(E91:E93)</f>
        <v>726</v>
      </c>
    </row>
    <row r="92" s="109" customFormat="true" ht="19.5" hidden="false" customHeight="true" outlineLevel="0" collapsed="false">
      <c r="B92" s="110"/>
      <c r="C92" s="111"/>
      <c r="D92" s="112" t="s">
        <v>73</v>
      </c>
      <c r="E92" s="113" t="n">
        <v>970</v>
      </c>
      <c r="F92" s="114"/>
    </row>
    <row r="93" customFormat="false" ht="19.5" hidden="false" customHeight="true" outlineLevel="0" collapsed="false">
      <c r="A93" s="109"/>
      <c r="B93" s="110"/>
      <c r="C93" s="111"/>
      <c r="D93" s="112" t="s">
        <v>74</v>
      </c>
      <c r="E93" s="113" t="n">
        <v>649.9</v>
      </c>
      <c r="F93" s="114"/>
      <c r="G93" s="109"/>
      <c r="H93" s="109"/>
      <c r="I93" s="109"/>
    </row>
    <row r="94" customFormat="false" ht="19.5" hidden="false" customHeight="true" outlineLevel="0" collapsed="false">
      <c r="A94" s="109"/>
      <c r="B94" s="127" t="s">
        <v>78</v>
      </c>
      <c r="C94" s="128" t="s">
        <v>79</v>
      </c>
      <c r="D94" s="124" t="s">
        <v>72</v>
      </c>
      <c r="E94" s="125" t="n">
        <v>600</v>
      </c>
      <c r="F94" s="129" t="n">
        <f aca="false">MEDIAN(E94:E96)</f>
        <v>350</v>
      </c>
      <c r="G94" s="109"/>
      <c r="H94" s="109"/>
      <c r="I94" s="109"/>
    </row>
    <row r="95" customFormat="false" ht="19.5" hidden="false" customHeight="true" outlineLevel="0" collapsed="false">
      <c r="A95" s="109"/>
      <c r="B95" s="127"/>
      <c r="C95" s="128"/>
      <c r="D95" s="124" t="s">
        <v>73</v>
      </c>
      <c r="E95" s="125" t="n">
        <v>350</v>
      </c>
      <c r="F95" s="129"/>
      <c r="G95" s="109"/>
      <c r="H95" s="109"/>
      <c r="I95" s="109"/>
    </row>
    <row r="96" customFormat="false" ht="19.5" hidden="false" customHeight="true" outlineLevel="0" collapsed="false">
      <c r="A96" s="109"/>
      <c r="B96" s="127"/>
      <c r="C96" s="128"/>
      <c r="D96" s="130" t="s">
        <v>74</v>
      </c>
      <c r="E96" s="131" t="n">
        <v>149.9</v>
      </c>
      <c r="F96" s="129"/>
      <c r="G96" s="109"/>
      <c r="H96" s="109"/>
      <c r="I96" s="109"/>
    </row>
    <row r="97" customFormat="false" ht="34.5" hidden="false" customHeight="true" outlineLevel="0" collapsed="false">
      <c r="B97" s="127" t="s">
        <v>80</v>
      </c>
      <c r="C97" s="128" t="s">
        <v>81</v>
      </c>
      <c r="D97" s="132" t="s">
        <v>82</v>
      </c>
      <c r="E97" s="125" t="n">
        <v>26.67</v>
      </c>
      <c r="F97" s="129" t="n">
        <f aca="false">MEDIAN(E97:E99)</f>
        <v>26.67</v>
      </c>
      <c r="G97" s="100"/>
      <c r="H97" s="100"/>
      <c r="I97" s="100"/>
    </row>
    <row r="98" customFormat="false" ht="34.5" hidden="false" customHeight="true" outlineLevel="0" collapsed="false">
      <c r="B98" s="127"/>
      <c r="C98" s="128"/>
      <c r="D98" s="124" t="s">
        <v>83</v>
      </c>
      <c r="E98" s="125" t="n">
        <v>20.37</v>
      </c>
      <c r="F98" s="129"/>
    </row>
    <row r="99" customFormat="false" ht="34.5" hidden="false" customHeight="true" outlineLevel="0" collapsed="false">
      <c r="B99" s="127"/>
      <c r="C99" s="128"/>
      <c r="D99" s="130" t="s">
        <v>84</v>
      </c>
      <c r="E99" s="131" t="n">
        <v>55</v>
      </c>
      <c r="F99" s="129"/>
    </row>
    <row r="100" customFormat="false" ht="34.5" hidden="false" customHeight="true" outlineLevel="0" collapsed="false"/>
    <row r="101" customFormat="false" ht="34.5" hidden="false" customHeight="true" outlineLevel="0" collapsed="false"/>
    <row r="102" customFormat="false" ht="34.5" hidden="false" customHeight="true" outlineLevel="0" collapsed="false">
      <c r="G102" s="100" t="n">
        <v>0</v>
      </c>
    </row>
    <row r="104" customFormat="false" ht="14.25" hidden="false" customHeight="true" outlineLevel="0" collapsed="false">
      <c r="A104" s="109"/>
      <c r="B104" s="133" t="e">
        <f aca="false">orçamento!#REF!</f>
        <v>#VALUE!</v>
      </c>
      <c r="C104" s="134" t="s">
        <v>85</v>
      </c>
      <c r="E104" s="135" t="n">
        <v>17.5</v>
      </c>
      <c r="F104" s="5" t="n">
        <f aca="false">ROUND((E104+E105+E106)/3,2)</f>
        <v>15.39</v>
      </c>
      <c r="G104" s="109"/>
      <c r="H104" s="55"/>
      <c r="I104" s="109"/>
    </row>
    <row r="105" customFormat="false" ht="14.25" hidden="false" customHeight="false" outlineLevel="0" collapsed="false">
      <c r="A105" s="109"/>
      <c r="B105" s="133"/>
      <c r="C105" s="134"/>
      <c r="E105" s="135" t="n">
        <v>12</v>
      </c>
      <c r="F105" s="5"/>
      <c r="G105" s="109"/>
      <c r="H105" s="109"/>
      <c r="I105" s="109"/>
    </row>
    <row r="106" customFormat="false" ht="14.25" hidden="false" customHeight="false" outlineLevel="0" collapsed="false">
      <c r="A106" s="109"/>
      <c r="B106" s="133"/>
      <c r="C106" s="134"/>
      <c r="E106" s="135" t="n">
        <v>16.67</v>
      </c>
      <c r="F106" s="5"/>
      <c r="G106" s="109"/>
      <c r="H106" s="109"/>
      <c r="I106" s="109"/>
    </row>
    <row r="107" customFormat="false" ht="14.25" hidden="false" customHeight="true" outlineLevel="0" collapsed="false">
      <c r="A107" s="109"/>
      <c r="B107" s="133" t="e">
        <f aca="false">orçamento!#REF!</f>
        <v>#VALUE!</v>
      </c>
      <c r="C107" s="134" t="s">
        <v>86</v>
      </c>
      <c r="E107" s="135" t="n">
        <v>27</v>
      </c>
      <c r="F107" s="5" t="n">
        <f aca="false">ROUND((E107+E108+E109)/3,2)</f>
        <v>24</v>
      </c>
      <c r="G107" s="109"/>
      <c r="H107" s="109"/>
      <c r="I107" s="109"/>
    </row>
    <row r="108" customFormat="false" ht="14.25" hidden="false" customHeight="false" outlineLevel="0" collapsed="false">
      <c r="A108" s="109"/>
      <c r="B108" s="133"/>
      <c r="C108" s="134"/>
      <c r="E108" s="135" t="n">
        <v>20</v>
      </c>
      <c r="F108" s="5"/>
      <c r="G108" s="109"/>
      <c r="H108" s="109"/>
      <c r="I108" s="109"/>
    </row>
    <row r="109" customFormat="false" ht="14.25" hidden="false" customHeight="false" outlineLevel="0" collapsed="false">
      <c r="A109" s="109"/>
      <c r="B109" s="133"/>
      <c r="C109" s="134"/>
      <c r="E109" s="135" t="n">
        <v>25</v>
      </c>
      <c r="F109" s="5"/>
      <c r="G109" s="109"/>
      <c r="H109" s="109"/>
      <c r="I109" s="109"/>
    </row>
  </sheetData>
  <mergeCells count="104">
    <mergeCell ref="B2:F2"/>
    <mergeCell ref="B3:F3"/>
    <mergeCell ref="B4:F4"/>
    <mergeCell ref="B5:F5"/>
    <mergeCell ref="B7:B9"/>
    <mergeCell ref="C7:C9"/>
    <mergeCell ref="F7:F9"/>
    <mergeCell ref="I7:I9"/>
    <mergeCell ref="B10:B12"/>
    <mergeCell ref="C10:C12"/>
    <mergeCell ref="F10:F12"/>
    <mergeCell ref="B13:B15"/>
    <mergeCell ref="C13:C15"/>
    <mergeCell ref="F13:F15"/>
    <mergeCell ref="B16:B18"/>
    <mergeCell ref="C16:C18"/>
    <mergeCell ref="F16:F18"/>
    <mergeCell ref="B19:B21"/>
    <mergeCell ref="C19:C21"/>
    <mergeCell ref="F19:F21"/>
    <mergeCell ref="B22:B24"/>
    <mergeCell ref="C22:C24"/>
    <mergeCell ref="F22:F24"/>
    <mergeCell ref="B25:B27"/>
    <mergeCell ref="C25:C27"/>
    <mergeCell ref="F25:F27"/>
    <mergeCell ref="B28:B30"/>
    <mergeCell ref="C28:C30"/>
    <mergeCell ref="F28:F30"/>
    <mergeCell ref="B31:B33"/>
    <mergeCell ref="C31:C33"/>
    <mergeCell ref="F31:F33"/>
    <mergeCell ref="B34:B36"/>
    <mergeCell ref="C34:C36"/>
    <mergeCell ref="F34:F36"/>
    <mergeCell ref="B37:B39"/>
    <mergeCell ref="C37:C39"/>
    <mergeCell ref="F37:F39"/>
    <mergeCell ref="B40:B42"/>
    <mergeCell ref="C40:C42"/>
    <mergeCell ref="F40:F42"/>
    <mergeCell ref="B43:B45"/>
    <mergeCell ref="C43:C45"/>
    <mergeCell ref="F43:F45"/>
    <mergeCell ref="B46:B48"/>
    <mergeCell ref="C46:C48"/>
    <mergeCell ref="F46:F48"/>
    <mergeCell ref="B49:B51"/>
    <mergeCell ref="C49:C51"/>
    <mergeCell ref="F49:F51"/>
    <mergeCell ref="B52:B54"/>
    <mergeCell ref="C52:C54"/>
    <mergeCell ref="F52:F54"/>
    <mergeCell ref="B55:B57"/>
    <mergeCell ref="C55:C57"/>
    <mergeCell ref="F55:F57"/>
    <mergeCell ref="B58:B60"/>
    <mergeCell ref="C58:C60"/>
    <mergeCell ref="F58:F60"/>
    <mergeCell ref="B61:B63"/>
    <mergeCell ref="C61:C63"/>
    <mergeCell ref="F61:F63"/>
    <mergeCell ref="B64:B66"/>
    <mergeCell ref="C64:C66"/>
    <mergeCell ref="F64:F66"/>
    <mergeCell ref="B67:B69"/>
    <mergeCell ref="C67:C69"/>
    <mergeCell ref="F67:F69"/>
    <mergeCell ref="B70:B72"/>
    <mergeCell ref="C70:C72"/>
    <mergeCell ref="F70:F72"/>
    <mergeCell ref="B73:B75"/>
    <mergeCell ref="C73:C75"/>
    <mergeCell ref="F73:F75"/>
    <mergeCell ref="B76:B78"/>
    <mergeCell ref="C76:C78"/>
    <mergeCell ref="F76:F78"/>
    <mergeCell ref="B79:B81"/>
    <mergeCell ref="C79:C81"/>
    <mergeCell ref="F79:F81"/>
    <mergeCell ref="B82:B84"/>
    <mergeCell ref="C82:C84"/>
    <mergeCell ref="F82:F84"/>
    <mergeCell ref="B85:B87"/>
    <mergeCell ref="C85:C87"/>
    <mergeCell ref="F85:F87"/>
    <mergeCell ref="B88:B90"/>
    <mergeCell ref="C88:C90"/>
    <mergeCell ref="F88:F90"/>
    <mergeCell ref="B91:B93"/>
    <mergeCell ref="C91:C93"/>
    <mergeCell ref="F91:F93"/>
    <mergeCell ref="B94:B96"/>
    <mergeCell ref="C94:C96"/>
    <mergeCell ref="F94:F96"/>
    <mergeCell ref="B97:B99"/>
    <mergeCell ref="C97:C99"/>
    <mergeCell ref="F97:F99"/>
    <mergeCell ref="B104:B106"/>
    <mergeCell ref="C104:C106"/>
    <mergeCell ref="F104:F106"/>
    <mergeCell ref="B107:B109"/>
    <mergeCell ref="C107:C109"/>
    <mergeCell ref="F107:F109"/>
  </mergeCells>
  <printOptions headings="false" gridLines="false" gridLinesSet="true" horizontalCentered="false" verticalCentered="false"/>
  <pageMargins left="0.708333333333333" right="0.354166666666667" top="0.39375" bottom="0.779861111111111" header="0.511811023622047" footer="0.196527777777778"/>
  <pageSetup paperSize="9" scale="7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&amp;CPágina &amp;P de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92"/>
  <sheetViews>
    <sheetView showFormulas="false" showGridLines="true" showRowColHeaders="true" showZeros="true" rightToLeft="false" tabSelected="false" showOutlineSymbols="true" defaultGridColor="true" view="pageBreakPreview" topLeftCell="A1" colorId="64" zoomScale="78" zoomScaleNormal="100" zoomScalePageLayoutView="78" workbookViewId="0">
      <selection pane="topLeft" activeCell="A1" activeCellId="0" sqref="A1"/>
    </sheetView>
  </sheetViews>
  <sheetFormatPr defaultColWidth="9.109375" defaultRowHeight="15" zeroHeight="false" outlineLevelRow="0" outlineLevelCol="0"/>
  <cols>
    <col collapsed="false" customWidth="true" hidden="false" outlineLevel="0" max="1" min="1" style="136" width="12.88"/>
    <col collapsed="false" customWidth="true" hidden="false" outlineLevel="0" max="2" min="2" style="136" width="52.44"/>
    <col collapsed="false" customWidth="true" hidden="false" outlineLevel="0" max="3" min="3" style="136" width="19.67"/>
    <col collapsed="false" customWidth="true" hidden="false" outlineLevel="0" max="4" min="4" style="136" width="16.67"/>
    <col collapsed="false" customWidth="true" hidden="false" outlineLevel="0" max="5" min="5" style="136" width="15.66"/>
    <col collapsed="false" customWidth="true" hidden="false" outlineLevel="0" max="6" min="6" style="136" width="14.56"/>
    <col collapsed="false" customWidth="false" hidden="false" outlineLevel="0" max="77" min="7" style="137" width="9.11"/>
    <col collapsed="false" customWidth="false" hidden="false" outlineLevel="0" max="243" min="78" style="136" width="9.11"/>
    <col collapsed="false" customWidth="true" hidden="false" outlineLevel="0" max="244" min="244" style="136" width="28.33"/>
    <col collapsed="false" customWidth="true" hidden="false" outlineLevel="0" max="245" min="245" style="136" width="25.11"/>
    <col collapsed="false" customWidth="true" hidden="false" outlineLevel="0" max="246" min="246" style="136" width="20.33"/>
    <col collapsed="false" customWidth="true" hidden="false" outlineLevel="0" max="247" min="247" style="136" width="13.34"/>
    <col collapsed="false" customWidth="true" hidden="false" outlineLevel="0" max="248" min="248" style="136" width="14.11"/>
    <col collapsed="false" customWidth="true" hidden="false" outlineLevel="0" max="249" min="249" style="136" width="11.56"/>
    <col collapsed="false" customWidth="true" hidden="false" outlineLevel="0" max="250" min="250" style="136" width="15"/>
    <col collapsed="false" customWidth="true" hidden="false" outlineLevel="0" max="251" min="251" style="136" width="19.44"/>
    <col collapsed="false" customWidth="false" hidden="false" outlineLevel="0" max="499" min="252" style="136" width="9.11"/>
    <col collapsed="false" customWidth="true" hidden="false" outlineLevel="0" max="500" min="500" style="136" width="28.33"/>
    <col collapsed="false" customWidth="true" hidden="false" outlineLevel="0" max="501" min="501" style="136" width="25.11"/>
    <col collapsed="false" customWidth="true" hidden="false" outlineLevel="0" max="502" min="502" style="136" width="20.33"/>
    <col collapsed="false" customWidth="true" hidden="false" outlineLevel="0" max="503" min="503" style="136" width="13.34"/>
    <col collapsed="false" customWidth="true" hidden="false" outlineLevel="0" max="504" min="504" style="136" width="14.11"/>
    <col collapsed="false" customWidth="true" hidden="false" outlineLevel="0" max="505" min="505" style="136" width="11.56"/>
    <col collapsed="false" customWidth="true" hidden="false" outlineLevel="0" max="506" min="506" style="136" width="15"/>
    <col collapsed="false" customWidth="true" hidden="false" outlineLevel="0" max="507" min="507" style="136" width="19.44"/>
    <col collapsed="false" customWidth="false" hidden="false" outlineLevel="0" max="755" min="508" style="136" width="9.11"/>
    <col collapsed="false" customWidth="true" hidden="false" outlineLevel="0" max="756" min="756" style="136" width="28.33"/>
    <col collapsed="false" customWidth="true" hidden="false" outlineLevel="0" max="757" min="757" style="136" width="25.11"/>
    <col collapsed="false" customWidth="true" hidden="false" outlineLevel="0" max="758" min="758" style="136" width="20.33"/>
    <col collapsed="false" customWidth="true" hidden="false" outlineLevel="0" max="759" min="759" style="136" width="13.34"/>
    <col collapsed="false" customWidth="true" hidden="false" outlineLevel="0" max="760" min="760" style="136" width="14.11"/>
    <col collapsed="false" customWidth="true" hidden="false" outlineLevel="0" max="761" min="761" style="136" width="11.56"/>
    <col collapsed="false" customWidth="true" hidden="false" outlineLevel="0" max="762" min="762" style="136" width="15"/>
    <col collapsed="false" customWidth="true" hidden="false" outlineLevel="0" max="763" min="763" style="136" width="19.44"/>
    <col collapsed="false" customWidth="false" hidden="false" outlineLevel="0" max="1011" min="764" style="136" width="9.11"/>
    <col collapsed="false" customWidth="true" hidden="false" outlineLevel="0" max="1012" min="1012" style="136" width="28.33"/>
    <col collapsed="false" customWidth="true" hidden="false" outlineLevel="0" max="1013" min="1013" style="136" width="25.11"/>
    <col collapsed="false" customWidth="true" hidden="false" outlineLevel="0" max="1014" min="1014" style="136" width="20.33"/>
    <col collapsed="false" customWidth="true" hidden="false" outlineLevel="0" max="1015" min="1015" style="136" width="13.34"/>
    <col collapsed="false" customWidth="true" hidden="false" outlineLevel="0" max="1016" min="1016" style="136" width="14.11"/>
    <col collapsed="false" customWidth="true" hidden="false" outlineLevel="0" max="1017" min="1017" style="136" width="11.56"/>
    <col collapsed="false" customWidth="true" hidden="false" outlineLevel="0" max="1018" min="1018" style="136" width="15"/>
    <col collapsed="false" customWidth="true" hidden="false" outlineLevel="0" max="1019" min="1019" style="136" width="19.44"/>
    <col collapsed="false" customWidth="false" hidden="false" outlineLevel="0" max="1267" min="1020" style="136" width="9.11"/>
    <col collapsed="false" customWidth="true" hidden="false" outlineLevel="0" max="1268" min="1268" style="136" width="28.33"/>
    <col collapsed="false" customWidth="true" hidden="false" outlineLevel="0" max="1269" min="1269" style="136" width="25.11"/>
    <col collapsed="false" customWidth="true" hidden="false" outlineLevel="0" max="1270" min="1270" style="136" width="20.33"/>
    <col collapsed="false" customWidth="true" hidden="false" outlineLevel="0" max="1271" min="1271" style="136" width="13.34"/>
    <col collapsed="false" customWidth="true" hidden="false" outlineLevel="0" max="1272" min="1272" style="136" width="14.11"/>
    <col collapsed="false" customWidth="true" hidden="false" outlineLevel="0" max="1273" min="1273" style="136" width="11.56"/>
    <col collapsed="false" customWidth="true" hidden="false" outlineLevel="0" max="1274" min="1274" style="136" width="15"/>
    <col collapsed="false" customWidth="true" hidden="false" outlineLevel="0" max="1275" min="1275" style="136" width="19.44"/>
    <col collapsed="false" customWidth="false" hidden="false" outlineLevel="0" max="1523" min="1276" style="136" width="9.11"/>
    <col collapsed="false" customWidth="true" hidden="false" outlineLevel="0" max="1524" min="1524" style="136" width="28.33"/>
    <col collapsed="false" customWidth="true" hidden="false" outlineLevel="0" max="1525" min="1525" style="136" width="25.11"/>
    <col collapsed="false" customWidth="true" hidden="false" outlineLevel="0" max="1526" min="1526" style="136" width="20.33"/>
    <col collapsed="false" customWidth="true" hidden="false" outlineLevel="0" max="1527" min="1527" style="136" width="13.34"/>
    <col collapsed="false" customWidth="true" hidden="false" outlineLevel="0" max="1528" min="1528" style="136" width="14.11"/>
    <col collapsed="false" customWidth="true" hidden="false" outlineLevel="0" max="1529" min="1529" style="136" width="11.56"/>
    <col collapsed="false" customWidth="true" hidden="false" outlineLevel="0" max="1530" min="1530" style="136" width="15"/>
    <col collapsed="false" customWidth="true" hidden="false" outlineLevel="0" max="1531" min="1531" style="136" width="19.44"/>
    <col collapsed="false" customWidth="false" hidden="false" outlineLevel="0" max="1779" min="1532" style="136" width="9.11"/>
    <col collapsed="false" customWidth="true" hidden="false" outlineLevel="0" max="1780" min="1780" style="136" width="28.33"/>
    <col collapsed="false" customWidth="true" hidden="false" outlineLevel="0" max="1781" min="1781" style="136" width="25.11"/>
    <col collapsed="false" customWidth="true" hidden="false" outlineLevel="0" max="1782" min="1782" style="136" width="20.33"/>
    <col collapsed="false" customWidth="true" hidden="false" outlineLevel="0" max="1783" min="1783" style="136" width="13.34"/>
    <col collapsed="false" customWidth="true" hidden="false" outlineLevel="0" max="1784" min="1784" style="136" width="14.11"/>
    <col collapsed="false" customWidth="true" hidden="false" outlineLevel="0" max="1785" min="1785" style="136" width="11.56"/>
    <col collapsed="false" customWidth="true" hidden="false" outlineLevel="0" max="1786" min="1786" style="136" width="15"/>
    <col collapsed="false" customWidth="true" hidden="false" outlineLevel="0" max="1787" min="1787" style="136" width="19.44"/>
    <col collapsed="false" customWidth="false" hidden="false" outlineLevel="0" max="2035" min="1788" style="136" width="9.11"/>
    <col collapsed="false" customWidth="true" hidden="false" outlineLevel="0" max="2036" min="2036" style="136" width="28.33"/>
    <col collapsed="false" customWidth="true" hidden="false" outlineLevel="0" max="2037" min="2037" style="136" width="25.11"/>
    <col collapsed="false" customWidth="true" hidden="false" outlineLevel="0" max="2038" min="2038" style="136" width="20.33"/>
    <col collapsed="false" customWidth="true" hidden="false" outlineLevel="0" max="2039" min="2039" style="136" width="13.34"/>
    <col collapsed="false" customWidth="true" hidden="false" outlineLevel="0" max="2040" min="2040" style="136" width="14.11"/>
    <col collapsed="false" customWidth="true" hidden="false" outlineLevel="0" max="2041" min="2041" style="136" width="11.56"/>
    <col collapsed="false" customWidth="true" hidden="false" outlineLevel="0" max="2042" min="2042" style="136" width="15"/>
    <col collapsed="false" customWidth="true" hidden="false" outlineLevel="0" max="2043" min="2043" style="136" width="19.44"/>
    <col collapsed="false" customWidth="false" hidden="false" outlineLevel="0" max="2291" min="2044" style="136" width="9.11"/>
    <col collapsed="false" customWidth="true" hidden="false" outlineLevel="0" max="2292" min="2292" style="136" width="28.33"/>
    <col collapsed="false" customWidth="true" hidden="false" outlineLevel="0" max="2293" min="2293" style="136" width="25.11"/>
    <col collapsed="false" customWidth="true" hidden="false" outlineLevel="0" max="2294" min="2294" style="136" width="20.33"/>
    <col collapsed="false" customWidth="true" hidden="false" outlineLevel="0" max="2295" min="2295" style="136" width="13.34"/>
    <col collapsed="false" customWidth="true" hidden="false" outlineLevel="0" max="2296" min="2296" style="136" width="14.11"/>
    <col collapsed="false" customWidth="true" hidden="false" outlineLevel="0" max="2297" min="2297" style="136" width="11.56"/>
    <col collapsed="false" customWidth="true" hidden="false" outlineLevel="0" max="2298" min="2298" style="136" width="15"/>
    <col collapsed="false" customWidth="true" hidden="false" outlineLevel="0" max="2299" min="2299" style="136" width="19.44"/>
    <col collapsed="false" customWidth="false" hidden="false" outlineLevel="0" max="2547" min="2300" style="136" width="9.11"/>
    <col collapsed="false" customWidth="true" hidden="false" outlineLevel="0" max="2548" min="2548" style="136" width="28.33"/>
    <col collapsed="false" customWidth="true" hidden="false" outlineLevel="0" max="2549" min="2549" style="136" width="25.11"/>
    <col collapsed="false" customWidth="true" hidden="false" outlineLevel="0" max="2550" min="2550" style="136" width="20.33"/>
    <col collapsed="false" customWidth="true" hidden="false" outlineLevel="0" max="2551" min="2551" style="136" width="13.34"/>
    <col collapsed="false" customWidth="true" hidden="false" outlineLevel="0" max="2552" min="2552" style="136" width="14.11"/>
    <col collapsed="false" customWidth="true" hidden="false" outlineLevel="0" max="2553" min="2553" style="136" width="11.56"/>
    <col collapsed="false" customWidth="true" hidden="false" outlineLevel="0" max="2554" min="2554" style="136" width="15"/>
    <col collapsed="false" customWidth="true" hidden="false" outlineLevel="0" max="2555" min="2555" style="136" width="19.44"/>
    <col collapsed="false" customWidth="false" hidden="false" outlineLevel="0" max="2803" min="2556" style="136" width="9.11"/>
    <col collapsed="false" customWidth="true" hidden="false" outlineLevel="0" max="2804" min="2804" style="136" width="28.33"/>
    <col collapsed="false" customWidth="true" hidden="false" outlineLevel="0" max="2805" min="2805" style="136" width="25.11"/>
    <col collapsed="false" customWidth="true" hidden="false" outlineLevel="0" max="2806" min="2806" style="136" width="20.33"/>
    <col collapsed="false" customWidth="true" hidden="false" outlineLevel="0" max="2807" min="2807" style="136" width="13.34"/>
    <col collapsed="false" customWidth="true" hidden="false" outlineLevel="0" max="2808" min="2808" style="136" width="14.11"/>
    <col collapsed="false" customWidth="true" hidden="false" outlineLevel="0" max="2809" min="2809" style="136" width="11.56"/>
    <col collapsed="false" customWidth="true" hidden="false" outlineLevel="0" max="2810" min="2810" style="136" width="15"/>
    <col collapsed="false" customWidth="true" hidden="false" outlineLevel="0" max="2811" min="2811" style="136" width="19.44"/>
    <col collapsed="false" customWidth="false" hidden="false" outlineLevel="0" max="3059" min="2812" style="136" width="9.11"/>
    <col collapsed="false" customWidth="true" hidden="false" outlineLevel="0" max="3060" min="3060" style="136" width="28.33"/>
    <col collapsed="false" customWidth="true" hidden="false" outlineLevel="0" max="3061" min="3061" style="136" width="25.11"/>
    <col collapsed="false" customWidth="true" hidden="false" outlineLevel="0" max="3062" min="3062" style="136" width="20.33"/>
    <col collapsed="false" customWidth="true" hidden="false" outlineLevel="0" max="3063" min="3063" style="136" width="13.34"/>
    <col collapsed="false" customWidth="true" hidden="false" outlineLevel="0" max="3064" min="3064" style="136" width="14.11"/>
    <col collapsed="false" customWidth="true" hidden="false" outlineLevel="0" max="3065" min="3065" style="136" width="11.56"/>
    <col collapsed="false" customWidth="true" hidden="false" outlineLevel="0" max="3066" min="3066" style="136" width="15"/>
    <col collapsed="false" customWidth="true" hidden="false" outlineLevel="0" max="3067" min="3067" style="136" width="19.44"/>
    <col collapsed="false" customWidth="false" hidden="false" outlineLevel="0" max="3315" min="3068" style="136" width="9.11"/>
    <col collapsed="false" customWidth="true" hidden="false" outlineLevel="0" max="3316" min="3316" style="136" width="28.33"/>
    <col collapsed="false" customWidth="true" hidden="false" outlineLevel="0" max="3317" min="3317" style="136" width="25.11"/>
    <col collapsed="false" customWidth="true" hidden="false" outlineLevel="0" max="3318" min="3318" style="136" width="20.33"/>
    <col collapsed="false" customWidth="true" hidden="false" outlineLevel="0" max="3319" min="3319" style="136" width="13.34"/>
    <col collapsed="false" customWidth="true" hidden="false" outlineLevel="0" max="3320" min="3320" style="136" width="14.11"/>
    <col collapsed="false" customWidth="true" hidden="false" outlineLevel="0" max="3321" min="3321" style="136" width="11.56"/>
    <col collapsed="false" customWidth="true" hidden="false" outlineLevel="0" max="3322" min="3322" style="136" width="15"/>
    <col collapsed="false" customWidth="true" hidden="false" outlineLevel="0" max="3323" min="3323" style="136" width="19.44"/>
    <col collapsed="false" customWidth="false" hidden="false" outlineLevel="0" max="3571" min="3324" style="136" width="9.11"/>
    <col collapsed="false" customWidth="true" hidden="false" outlineLevel="0" max="3572" min="3572" style="136" width="28.33"/>
    <col collapsed="false" customWidth="true" hidden="false" outlineLevel="0" max="3573" min="3573" style="136" width="25.11"/>
    <col collapsed="false" customWidth="true" hidden="false" outlineLevel="0" max="3574" min="3574" style="136" width="20.33"/>
    <col collapsed="false" customWidth="true" hidden="false" outlineLevel="0" max="3575" min="3575" style="136" width="13.34"/>
    <col collapsed="false" customWidth="true" hidden="false" outlineLevel="0" max="3576" min="3576" style="136" width="14.11"/>
    <col collapsed="false" customWidth="true" hidden="false" outlineLevel="0" max="3577" min="3577" style="136" width="11.56"/>
    <col collapsed="false" customWidth="true" hidden="false" outlineLevel="0" max="3578" min="3578" style="136" width="15"/>
    <col collapsed="false" customWidth="true" hidden="false" outlineLevel="0" max="3579" min="3579" style="136" width="19.44"/>
    <col collapsed="false" customWidth="false" hidden="false" outlineLevel="0" max="3827" min="3580" style="136" width="9.11"/>
    <col collapsed="false" customWidth="true" hidden="false" outlineLevel="0" max="3828" min="3828" style="136" width="28.33"/>
    <col collapsed="false" customWidth="true" hidden="false" outlineLevel="0" max="3829" min="3829" style="136" width="25.11"/>
    <col collapsed="false" customWidth="true" hidden="false" outlineLevel="0" max="3830" min="3830" style="136" width="20.33"/>
    <col collapsed="false" customWidth="true" hidden="false" outlineLevel="0" max="3831" min="3831" style="136" width="13.34"/>
    <col collapsed="false" customWidth="true" hidden="false" outlineLevel="0" max="3832" min="3832" style="136" width="14.11"/>
    <col collapsed="false" customWidth="true" hidden="false" outlineLevel="0" max="3833" min="3833" style="136" width="11.56"/>
    <col collapsed="false" customWidth="true" hidden="false" outlineLevel="0" max="3834" min="3834" style="136" width="15"/>
    <col collapsed="false" customWidth="true" hidden="false" outlineLevel="0" max="3835" min="3835" style="136" width="19.44"/>
    <col collapsed="false" customWidth="false" hidden="false" outlineLevel="0" max="4083" min="3836" style="136" width="9.11"/>
    <col collapsed="false" customWidth="true" hidden="false" outlineLevel="0" max="4084" min="4084" style="136" width="28.33"/>
    <col collapsed="false" customWidth="true" hidden="false" outlineLevel="0" max="4085" min="4085" style="136" width="25.11"/>
    <col collapsed="false" customWidth="true" hidden="false" outlineLevel="0" max="4086" min="4086" style="136" width="20.33"/>
    <col collapsed="false" customWidth="true" hidden="false" outlineLevel="0" max="4087" min="4087" style="136" width="13.34"/>
    <col collapsed="false" customWidth="true" hidden="false" outlineLevel="0" max="4088" min="4088" style="136" width="14.11"/>
    <col collapsed="false" customWidth="true" hidden="false" outlineLevel="0" max="4089" min="4089" style="136" width="11.56"/>
    <col collapsed="false" customWidth="true" hidden="false" outlineLevel="0" max="4090" min="4090" style="136" width="15"/>
    <col collapsed="false" customWidth="true" hidden="false" outlineLevel="0" max="4091" min="4091" style="136" width="19.44"/>
    <col collapsed="false" customWidth="false" hidden="false" outlineLevel="0" max="4339" min="4092" style="136" width="9.11"/>
    <col collapsed="false" customWidth="true" hidden="false" outlineLevel="0" max="4340" min="4340" style="136" width="28.33"/>
    <col collapsed="false" customWidth="true" hidden="false" outlineLevel="0" max="4341" min="4341" style="136" width="25.11"/>
    <col collapsed="false" customWidth="true" hidden="false" outlineLevel="0" max="4342" min="4342" style="136" width="20.33"/>
    <col collapsed="false" customWidth="true" hidden="false" outlineLevel="0" max="4343" min="4343" style="136" width="13.34"/>
    <col collapsed="false" customWidth="true" hidden="false" outlineLevel="0" max="4344" min="4344" style="136" width="14.11"/>
    <col collapsed="false" customWidth="true" hidden="false" outlineLevel="0" max="4345" min="4345" style="136" width="11.56"/>
    <col collapsed="false" customWidth="true" hidden="false" outlineLevel="0" max="4346" min="4346" style="136" width="15"/>
    <col collapsed="false" customWidth="true" hidden="false" outlineLevel="0" max="4347" min="4347" style="136" width="19.44"/>
    <col collapsed="false" customWidth="false" hidden="false" outlineLevel="0" max="4595" min="4348" style="136" width="9.11"/>
    <col collapsed="false" customWidth="true" hidden="false" outlineLevel="0" max="4596" min="4596" style="136" width="28.33"/>
    <col collapsed="false" customWidth="true" hidden="false" outlineLevel="0" max="4597" min="4597" style="136" width="25.11"/>
    <col collapsed="false" customWidth="true" hidden="false" outlineLevel="0" max="4598" min="4598" style="136" width="20.33"/>
    <col collapsed="false" customWidth="true" hidden="false" outlineLevel="0" max="4599" min="4599" style="136" width="13.34"/>
    <col collapsed="false" customWidth="true" hidden="false" outlineLevel="0" max="4600" min="4600" style="136" width="14.11"/>
    <col collapsed="false" customWidth="true" hidden="false" outlineLevel="0" max="4601" min="4601" style="136" width="11.56"/>
    <col collapsed="false" customWidth="true" hidden="false" outlineLevel="0" max="4602" min="4602" style="136" width="15"/>
    <col collapsed="false" customWidth="true" hidden="false" outlineLevel="0" max="4603" min="4603" style="136" width="19.44"/>
    <col collapsed="false" customWidth="false" hidden="false" outlineLevel="0" max="4851" min="4604" style="136" width="9.11"/>
    <col collapsed="false" customWidth="true" hidden="false" outlineLevel="0" max="4852" min="4852" style="136" width="28.33"/>
    <col collapsed="false" customWidth="true" hidden="false" outlineLevel="0" max="4853" min="4853" style="136" width="25.11"/>
    <col collapsed="false" customWidth="true" hidden="false" outlineLevel="0" max="4854" min="4854" style="136" width="20.33"/>
    <col collapsed="false" customWidth="true" hidden="false" outlineLevel="0" max="4855" min="4855" style="136" width="13.34"/>
    <col collapsed="false" customWidth="true" hidden="false" outlineLevel="0" max="4856" min="4856" style="136" width="14.11"/>
    <col collapsed="false" customWidth="true" hidden="false" outlineLevel="0" max="4857" min="4857" style="136" width="11.56"/>
    <col collapsed="false" customWidth="true" hidden="false" outlineLevel="0" max="4858" min="4858" style="136" width="15"/>
    <col collapsed="false" customWidth="true" hidden="false" outlineLevel="0" max="4859" min="4859" style="136" width="19.44"/>
    <col collapsed="false" customWidth="false" hidden="false" outlineLevel="0" max="5107" min="4860" style="136" width="9.11"/>
    <col collapsed="false" customWidth="true" hidden="false" outlineLevel="0" max="5108" min="5108" style="136" width="28.33"/>
    <col collapsed="false" customWidth="true" hidden="false" outlineLevel="0" max="5109" min="5109" style="136" width="25.11"/>
    <col collapsed="false" customWidth="true" hidden="false" outlineLevel="0" max="5110" min="5110" style="136" width="20.33"/>
    <col collapsed="false" customWidth="true" hidden="false" outlineLevel="0" max="5111" min="5111" style="136" width="13.34"/>
    <col collapsed="false" customWidth="true" hidden="false" outlineLevel="0" max="5112" min="5112" style="136" width="14.11"/>
    <col collapsed="false" customWidth="true" hidden="false" outlineLevel="0" max="5113" min="5113" style="136" width="11.56"/>
    <col collapsed="false" customWidth="true" hidden="false" outlineLevel="0" max="5114" min="5114" style="136" width="15"/>
    <col collapsed="false" customWidth="true" hidden="false" outlineLevel="0" max="5115" min="5115" style="136" width="19.44"/>
    <col collapsed="false" customWidth="false" hidden="false" outlineLevel="0" max="5363" min="5116" style="136" width="9.11"/>
    <col collapsed="false" customWidth="true" hidden="false" outlineLevel="0" max="5364" min="5364" style="136" width="28.33"/>
    <col collapsed="false" customWidth="true" hidden="false" outlineLevel="0" max="5365" min="5365" style="136" width="25.11"/>
    <col collapsed="false" customWidth="true" hidden="false" outlineLevel="0" max="5366" min="5366" style="136" width="20.33"/>
    <col collapsed="false" customWidth="true" hidden="false" outlineLevel="0" max="5367" min="5367" style="136" width="13.34"/>
    <col collapsed="false" customWidth="true" hidden="false" outlineLevel="0" max="5368" min="5368" style="136" width="14.11"/>
    <col collapsed="false" customWidth="true" hidden="false" outlineLevel="0" max="5369" min="5369" style="136" width="11.56"/>
    <col collapsed="false" customWidth="true" hidden="false" outlineLevel="0" max="5370" min="5370" style="136" width="15"/>
    <col collapsed="false" customWidth="true" hidden="false" outlineLevel="0" max="5371" min="5371" style="136" width="19.44"/>
    <col collapsed="false" customWidth="false" hidden="false" outlineLevel="0" max="5619" min="5372" style="136" width="9.11"/>
    <col collapsed="false" customWidth="true" hidden="false" outlineLevel="0" max="5620" min="5620" style="136" width="28.33"/>
    <col collapsed="false" customWidth="true" hidden="false" outlineLevel="0" max="5621" min="5621" style="136" width="25.11"/>
    <col collapsed="false" customWidth="true" hidden="false" outlineLevel="0" max="5622" min="5622" style="136" width="20.33"/>
    <col collapsed="false" customWidth="true" hidden="false" outlineLevel="0" max="5623" min="5623" style="136" width="13.34"/>
    <col collapsed="false" customWidth="true" hidden="false" outlineLevel="0" max="5624" min="5624" style="136" width="14.11"/>
    <col collapsed="false" customWidth="true" hidden="false" outlineLevel="0" max="5625" min="5625" style="136" width="11.56"/>
    <col collapsed="false" customWidth="true" hidden="false" outlineLevel="0" max="5626" min="5626" style="136" width="15"/>
    <col collapsed="false" customWidth="true" hidden="false" outlineLevel="0" max="5627" min="5627" style="136" width="19.44"/>
    <col collapsed="false" customWidth="false" hidden="false" outlineLevel="0" max="5875" min="5628" style="136" width="9.11"/>
    <col collapsed="false" customWidth="true" hidden="false" outlineLevel="0" max="5876" min="5876" style="136" width="28.33"/>
    <col collapsed="false" customWidth="true" hidden="false" outlineLevel="0" max="5877" min="5877" style="136" width="25.11"/>
    <col collapsed="false" customWidth="true" hidden="false" outlineLevel="0" max="5878" min="5878" style="136" width="20.33"/>
    <col collapsed="false" customWidth="true" hidden="false" outlineLevel="0" max="5879" min="5879" style="136" width="13.34"/>
    <col collapsed="false" customWidth="true" hidden="false" outlineLevel="0" max="5880" min="5880" style="136" width="14.11"/>
    <col collapsed="false" customWidth="true" hidden="false" outlineLevel="0" max="5881" min="5881" style="136" width="11.56"/>
    <col collapsed="false" customWidth="true" hidden="false" outlineLevel="0" max="5882" min="5882" style="136" width="15"/>
    <col collapsed="false" customWidth="true" hidden="false" outlineLevel="0" max="5883" min="5883" style="136" width="19.44"/>
    <col collapsed="false" customWidth="false" hidden="false" outlineLevel="0" max="6131" min="5884" style="136" width="9.11"/>
    <col collapsed="false" customWidth="true" hidden="false" outlineLevel="0" max="6132" min="6132" style="136" width="28.33"/>
    <col collapsed="false" customWidth="true" hidden="false" outlineLevel="0" max="6133" min="6133" style="136" width="25.11"/>
    <col collapsed="false" customWidth="true" hidden="false" outlineLevel="0" max="6134" min="6134" style="136" width="20.33"/>
    <col collapsed="false" customWidth="true" hidden="false" outlineLevel="0" max="6135" min="6135" style="136" width="13.34"/>
    <col collapsed="false" customWidth="true" hidden="false" outlineLevel="0" max="6136" min="6136" style="136" width="14.11"/>
    <col collapsed="false" customWidth="true" hidden="false" outlineLevel="0" max="6137" min="6137" style="136" width="11.56"/>
    <col collapsed="false" customWidth="true" hidden="false" outlineLevel="0" max="6138" min="6138" style="136" width="15"/>
    <col collapsed="false" customWidth="true" hidden="false" outlineLevel="0" max="6139" min="6139" style="136" width="19.44"/>
    <col collapsed="false" customWidth="false" hidden="false" outlineLevel="0" max="6387" min="6140" style="136" width="9.11"/>
    <col collapsed="false" customWidth="true" hidden="false" outlineLevel="0" max="6388" min="6388" style="136" width="28.33"/>
    <col collapsed="false" customWidth="true" hidden="false" outlineLevel="0" max="6389" min="6389" style="136" width="25.11"/>
    <col collapsed="false" customWidth="true" hidden="false" outlineLevel="0" max="6390" min="6390" style="136" width="20.33"/>
    <col collapsed="false" customWidth="true" hidden="false" outlineLevel="0" max="6391" min="6391" style="136" width="13.34"/>
    <col collapsed="false" customWidth="true" hidden="false" outlineLevel="0" max="6392" min="6392" style="136" width="14.11"/>
    <col collapsed="false" customWidth="true" hidden="false" outlineLevel="0" max="6393" min="6393" style="136" width="11.56"/>
    <col collapsed="false" customWidth="true" hidden="false" outlineLevel="0" max="6394" min="6394" style="136" width="15"/>
    <col collapsed="false" customWidth="true" hidden="false" outlineLevel="0" max="6395" min="6395" style="136" width="19.44"/>
    <col collapsed="false" customWidth="false" hidden="false" outlineLevel="0" max="6643" min="6396" style="136" width="9.11"/>
    <col collapsed="false" customWidth="true" hidden="false" outlineLevel="0" max="6644" min="6644" style="136" width="28.33"/>
    <col collapsed="false" customWidth="true" hidden="false" outlineLevel="0" max="6645" min="6645" style="136" width="25.11"/>
    <col collapsed="false" customWidth="true" hidden="false" outlineLevel="0" max="6646" min="6646" style="136" width="20.33"/>
    <col collapsed="false" customWidth="true" hidden="false" outlineLevel="0" max="6647" min="6647" style="136" width="13.34"/>
    <col collapsed="false" customWidth="true" hidden="false" outlineLevel="0" max="6648" min="6648" style="136" width="14.11"/>
    <col collapsed="false" customWidth="true" hidden="false" outlineLevel="0" max="6649" min="6649" style="136" width="11.56"/>
    <col collapsed="false" customWidth="true" hidden="false" outlineLevel="0" max="6650" min="6650" style="136" width="15"/>
    <col collapsed="false" customWidth="true" hidden="false" outlineLevel="0" max="6651" min="6651" style="136" width="19.44"/>
    <col collapsed="false" customWidth="false" hidden="false" outlineLevel="0" max="6899" min="6652" style="136" width="9.11"/>
    <col collapsed="false" customWidth="true" hidden="false" outlineLevel="0" max="6900" min="6900" style="136" width="28.33"/>
    <col collapsed="false" customWidth="true" hidden="false" outlineLevel="0" max="6901" min="6901" style="136" width="25.11"/>
    <col collapsed="false" customWidth="true" hidden="false" outlineLevel="0" max="6902" min="6902" style="136" width="20.33"/>
    <col collapsed="false" customWidth="true" hidden="false" outlineLevel="0" max="6903" min="6903" style="136" width="13.34"/>
    <col collapsed="false" customWidth="true" hidden="false" outlineLevel="0" max="6904" min="6904" style="136" width="14.11"/>
    <col collapsed="false" customWidth="true" hidden="false" outlineLevel="0" max="6905" min="6905" style="136" width="11.56"/>
    <col collapsed="false" customWidth="true" hidden="false" outlineLevel="0" max="6906" min="6906" style="136" width="15"/>
    <col collapsed="false" customWidth="true" hidden="false" outlineLevel="0" max="6907" min="6907" style="136" width="19.44"/>
    <col collapsed="false" customWidth="false" hidden="false" outlineLevel="0" max="7155" min="6908" style="136" width="9.11"/>
    <col collapsed="false" customWidth="true" hidden="false" outlineLevel="0" max="7156" min="7156" style="136" width="28.33"/>
    <col collapsed="false" customWidth="true" hidden="false" outlineLevel="0" max="7157" min="7157" style="136" width="25.11"/>
    <col collapsed="false" customWidth="true" hidden="false" outlineLevel="0" max="7158" min="7158" style="136" width="20.33"/>
    <col collapsed="false" customWidth="true" hidden="false" outlineLevel="0" max="7159" min="7159" style="136" width="13.34"/>
    <col collapsed="false" customWidth="true" hidden="false" outlineLevel="0" max="7160" min="7160" style="136" width="14.11"/>
    <col collapsed="false" customWidth="true" hidden="false" outlineLevel="0" max="7161" min="7161" style="136" width="11.56"/>
    <col collapsed="false" customWidth="true" hidden="false" outlineLevel="0" max="7162" min="7162" style="136" width="15"/>
    <col collapsed="false" customWidth="true" hidden="false" outlineLevel="0" max="7163" min="7163" style="136" width="19.44"/>
    <col collapsed="false" customWidth="false" hidden="false" outlineLevel="0" max="7411" min="7164" style="136" width="9.11"/>
    <col collapsed="false" customWidth="true" hidden="false" outlineLevel="0" max="7412" min="7412" style="136" width="28.33"/>
    <col collapsed="false" customWidth="true" hidden="false" outlineLevel="0" max="7413" min="7413" style="136" width="25.11"/>
    <col collapsed="false" customWidth="true" hidden="false" outlineLevel="0" max="7414" min="7414" style="136" width="20.33"/>
    <col collapsed="false" customWidth="true" hidden="false" outlineLevel="0" max="7415" min="7415" style="136" width="13.34"/>
    <col collapsed="false" customWidth="true" hidden="false" outlineLevel="0" max="7416" min="7416" style="136" width="14.11"/>
    <col collapsed="false" customWidth="true" hidden="false" outlineLevel="0" max="7417" min="7417" style="136" width="11.56"/>
    <col collapsed="false" customWidth="true" hidden="false" outlineLevel="0" max="7418" min="7418" style="136" width="15"/>
    <col collapsed="false" customWidth="true" hidden="false" outlineLevel="0" max="7419" min="7419" style="136" width="19.44"/>
    <col collapsed="false" customWidth="false" hidden="false" outlineLevel="0" max="7667" min="7420" style="136" width="9.11"/>
    <col collapsed="false" customWidth="true" hidden="false" outlineLevel="0" max="7668" min="7668" style="136" width="28.33"/>
    <col collapsed="false" customWidth="true" hidden="false" outlineLevel="0" max="7669" min="7669" style="136" width="25.11"/>
    <col collapsed="false" customWidth="true" hidden="false" outlineLevel="0" max="7670" min="7670" style="136" width="20.33"/>
    <col collapsed="false" customWidth="true" hidden="false" outlineLevel="0" max="7671" min="7671" style="136" width="13.34"/>
    <col collapsed="false" customWidth="true" hidden="false" outlineLevel="0" max="7672" min="7672" style="136" width="14.11"/>
    <col collapsed="false" customWidth="true" hidden="false" outlineLevel="0" max="7673" min="7673" style="136" width="11.56"/>
    <col collapsed="false" customWidth="true" hidden="false" outlineLevel="0" max="7674" min="7674" style="136" width="15"/>
    <col collapsed="false" customWidth="true" hidden="false" outlineLevel="0" max="7675" min="7675" style="136" width="19.44"/>
    <col collapsed="false" customWidth="false" hidden="false" outlineLevel="0" max="7923" min="7676" style="136" width="9.11"/>
    <col collapsed="false" customWidth="true" hidden="false" outlineLevel="0" max="7924" min="7924" style="136" width="28.33"/>
    <col collapsed="false" customWidth="true" hidden="false" outlineLevel="0" max="7925" min="7925" style="136" width="25.11"/>
    <col collapsed="false" customWidth="true" hidden="false" outlineLevel="0" max="7926" min="7926" style="136" width="20.33"/>
    <col collapsed="false" customWidth="true" hidden="false" outlineLevel="0" max="7927" min="7927" style="136" width="13.34"/>
    <col collapsed="false" customWidth="true" hidden="false" outlineLevel="0" max="7928" min="7928" style="136" width="14.11"/>
    <col collapsed="false" customWidth="true" hidden="false" outlineLevel="0" max="7929" min="7929" style="136" width="11.56"/>
    <col collapsed="false" customWidth="true" hidden="false" outlineLevel="0" max="7930" min="7930" style="136" width="15"/>
    <col collapsed="false" customWidth="true" hidden="false" outlineLevel="0" max="7931" min="7931" style="136" width="19.44"/>
    <col collapsed="false" customWidth="false" hidden="false" outlineLevel="0" max="8179" min="7932" style="136" width="9.11"/>
    <col collapsed="false" customWidth="true" hidden="false" outlineLevel="0" max="8180" min="8180" style="136" width="28.33"/>
    <col collapsed="false" customWidth="true" hidden="false" outlineLevel="0" max="8181" min="8181" style="136" width="25.11"/>
    <col collapsed="false" customWidth="true" hidden="false" outlineLevel="0" max="8182" min="8182" style="136" width="20.33"/>
    <col collapsed="false" customWidth="true" hidden="false" outlineLevel="0" max="8183" min="8183" style="136" width="13.34"/>
    <col collapsed="false" customWidth="true" hidden="false" outlineLevel="0" max="8184" min="8184" style="136" width="14.11"/>
    <col collapsed="false" customWidth="true" hidden="false" outlineLevel="0" max="8185" min="8185" style="136" width="11.56"/>
    <col collapsed="false" customWidth="true" hidden="false" outlineLevel="0" max="8186" min="8186" style="136" width="15"/>
    <col collapsed="false" customWidth="true" hidden="false" outlineLevel="0" max="8187" min="8187" style="136" width="19.44"/>
    <col collapsed="false" customWidth="false" hidden="false" outlineLevel="0" max="8435" min="8188" style="136" width="9.11"/>
    <col collapsed="false" customWidth="true" hidden="false" outlineLevel="0" max="8436" min="8436" style="136" width="28.33"/>
    <col collapsed="false" customWidth="true" hidden="false" outlineLevel="0" max="8437" min="8437" style="136" width="25.11"/>
    <col collapsed="false" customWidth="true" hidden="false" outlineLevel="0" max="8438" min="8438" style="136" width="20.33"/>
    <col collapsed="false" customWidth="true" hidden="false" outlineLevel="0" max="8439" min="8439" style="136" width="13.34"/>
    <col collapsed="false" customWidth="true" hidden="false" outlineLevel="0" max="8440" min="8440" style="136" width="14.11"/>
    <col collapsed="false" customWidth="true" hidden="false" outlineLevel="0" max="8441" min="8441" style="136" width="11.56"/>
    <col collapsed="false" customWidth="true" hidden="false" outlineLevel="0" max="8442" min="8442" style="136" width="15"/>
    <col collapsed="false" customWidth="true" hidden="false" outlineLevel="0" max="8443" min="8443" style="136" width="19.44"/>
    <col collapsed="false" customWidth="false" hidden="false" outlineLevel="0" max="8691" min="8444" style="136" width="9.11"/>
    <col collapsed="false" customWidth="true" hidden="false" outlineLevel="0" max="8692" min="8692" style="136" width="28.33"/>
    <col collapsed="false" customWidth="true" hidden="false" outlineLevel="0" max="8693" min="8693" style="136" width="25.11"/>
    <col collapsed="false" customWidth="true" hidden="false" outlineLevel="0" max="8694" min="8694" style="136" width="20.33"/>
    <col collapsed="false" customWidth="true" hidden="false" outlineLevel="0" max="8695" min="8695" style="136" width="13.34"/>
    <col collapsed="false" customWidth="true" hidden="false" outlineLevel="0" max="8696" min="8696" style="136" width="14.11"/>
    <col collapsed="false" customWidth="true" hidden="false" outlineLevel="0" max="8697" min="8697" style="136" width="11.56"/>
    <col collapsed="false" customWidth="true" hidden="false" outlineLevel="0" max="8698" min="8698" style="136" width="15"/>
    <col collapsed="false" customWidth="true" hidden="false" outlineLevel="0" max="8699" min="8699" style="136" width="19.44"/>
    <col collapsed="false" customWidth="false" hidden="false" outlineLevel="0" max="8947" min="8700" style="136" width="9.11"/>
    <col collapsed="false" customWidth="true" hidden="false" outlineLevel="0" max="8948" min="8948" style="136" width="28.33"/>
    <col collapsed="false" customWidth="true" hidden="false" outlineLevel="0" max="8949" min="8949" style="136" width="25.11"/>
    <col collapsed="false" customWidth="true" hidden="false" outlineLevel="0" max="8950" min="8950" style="136" width="20.33"/>
    <col collapsed="false" customWidth="true" hidden="false" outlineLevel="0" max="8951" min="8951" style="136" width="13.34"/>
    <col collapsed="false" customWidth="true" hidden="false" outlineLevel="0" max="8952" min="8952" style="136" width="14.11"/>
    <col collapsed="false" customWidth="true" hidden="false" outlineLevel="0" max="8953" min="8953" style="136" width="11.56"/>
    <col collapsed="false" customWidth="true" hidden="false" outlineLevel="0" max="8954" min="8954" style="136" width="15"/>
    <col collapsed="false" customWidth="true" hidden="false" outlineLevel="0" max="8955" min="8955" style="136" width="19.44"/>
    <col collapsed="false" customWidth="false" hidden="false" outlineLevel="0" max="9203" min="8956" style="136" width="9.11"/>
    <col collapsed="false" customWidth="true" hidden="false" outlineLevel="0" max="9204" min="9204" style="136" width="28.33"/>
    <col collapsed="false" customWidth="true" hidden="false" outlineLevel="0" max="9205" min="9205" style="136" width="25.11"/>
    <col collapsed="false" customWidth="true" hidden="false" outlineLevel="0" max="9206" min="9206" style="136" width="20.33"/>
    <col collapsed="false" customWidth="true" hidden="false" outlineLevel="0" max="9207" min="9207" style="136" width="13.34"/>
    <col collapsed="false" customWidth="true" hidden="false" outlineLevel="0" max="9208" min="9208" style="136" width="14.11"/>
    <col collapsed="false" customWidth="true" hidden="false" outlineLevel="0" max="9209" min="9209" style="136" width="11.56"/>
    <col collapsed="false" customWidth="true" hidden="false" outlineLevel="0" max="9210" min="9210" style="136" width="15"/>
    <col collapsed="false" customWidth="true" hidden="false" outlineLevel="0" max="9211" min="9211" style="136" width="19.44"/>
    <col collapsed="false" customWidth="false" hidden="false" outlineLevel="0" max="9459" min="9212" style="136" width="9.11"/>
    <col collapsed="false" customWidth="true" hidden="false" outlineLevel="0" max="9460" min="9460" style="136" width="28.33"/>
    <col collapsed="false" customWidth="true" hidden="false" outlineLevel="0" max="9461" min="9461" style="136" width="25.11"/>
    <col collapsed="false" customWidth="true" hidden="false" outlineLevel="0" max="9462" min="9462" style="136" width="20.33"/>
    <col collapsed="false" customWidth="true" hidden="false" outlineLevel="0" max="9463" min="9463" style="136" width="13.34"/>
    <col collapsed="false" customWidth="true" hidden="false" outlineLevel="0" max="9464" min="9464" style="136" width="14.11"/>
    <col collapsed="false" customWidth="true" hidden="false" outlineLevel="0" max="9465" min="9465" style="136" width="11.56"/>
    <col collapsed="false" customWidth="true" hidden="false" outlineLevel="0" max="9466" min="9466" style="136" width="15"/>
    <col collapsed="false" customWidth="true" hidden="false" outlineLevel="0" max="9467" min="9467" style="136" width="19.44"/>
    <col collapsed="false" customWidth="false" hidden="false" outlineLevel="0" max="9715" min="9468" style="136" width="9.11"/>
    <col collapsed="false" customWidth="true" hidden="false" outlineLevel="0" max="9716" min="9716" style="136" width="28.33"/>
    <col collapsed="false" customWidth="true" hidden="false" outlineLevel="0" max="9717" min="9717" style="136" width="25.11"/>
    <col collapsed="false" customWidth="true" hidden="false" outlineLevel="0" max="9718" min="9718" style="136" width="20.33"/>
    <col collapsed="false" customWidth="true" hidden="false" outlineLevel="0" max="9719" min="9719" style="136" width="13.34"/>
    <col collapsed="false" customWidth="true" hidden="false" outlineLevel="0" max="9720" min="9720" style="136" width="14.11"/>
    <col collapsed="false" customWidth="true" hidden="false" outlineLevel="0" max="9721" min="9721" style="136" width="11.56"/>
    <col collapsed="false" customWidth="true" hidden="false" outlineLevel="0" max="9722" min="9722" style="136" width="15"/>
    <col collapsed="false" customWidth="true" hidden="false" outlineLevel="0" max="9723" min="9723" style="136" width="19.44"/>
    <col collapsed="false" customWidth="false" hidden="false" outlineLevel="0" max="9971" min="9724" style="136" width="9.11"/>
    <col collapsed="false" customWidth="true" hidden="false" outlineLevel="0" max="9972" min="9972" style="136" width="28.33"/>
    <col collapsed="false" customWidth="true" hidden="false" outlineLevel="0" max="9973" min="9973" style="136" width="25.11"/>
    <col collapsed="false" customWidth="true" hidden="false" outlineLevel="0" max="9974" min="9974" style="136" width="20.33"/>
    <col collapsed="false" customWidth="true" hidden="false" outlineLevel="0" max="9975" min="9975" style="136" width="13.34"/>
    <col collapsed="false" customWidth="true" hidden="false" outlineLevel="0" max="9976" min="9976" style="136" width="14.11"/>
    <col collapsed="false" customWidth="true" hidden="false" outlineLevel="0" max="9977" min="9977" style="136" width="11.56"/>
    <col collapsed="false" customWidth="true" hidden="false" outlineLevel="0" max="9978" min="9978" style="136" width="15"/>
    <col collapsed="false" customWidth="true" hidden="false" outlineLevel="0" max="9979" min="9979" style="136" width="19.44"/>
    <col collapsed="false" customWidth="false" hidden="false" outlineLevel="0" max="10227" min="9980" style="136" width="9.11"/>
    <col collapsed="false" customWidth="true" hidden="false" outlineLevel="0" max="10228" min="10228" style="136" width="28.33"/>
    <col collapsed="false" customWidth="true" hidden="false" outlineLevel="0" max="10229" min="10229" style="136" width="25.11"/>
    <col collapsed="false" customWidth="true" hidden="false" outlineLevel="0" max="10230" min="10230" style="136" width="20.33"/>
    <col collapsed="false" customWidth="true" hidden="false" outlineLevel="0" max="10231" min="10231" style="136" width="13.34"/>
    <col collapsed="false" customWidth="true" hidden="false" outlineLevel="0" max="10232" min="10232" style="136" width="14.11"/>
    <col collapsed="false" customWidth="true" hidden="false" outlineLevel="0" max="10233" min="10233" style="136" width="11.56"/>
    <col collapsed="false" customWidth="true" hidden="false" outlineLevel="0" max="10234" min="10234" style="136" width="15"/>
    <col collapsed="false" customWidth="true" hidden="false" outlineLevel="0" max="10235" min="10235" style="136" width="19.44"/>
    <col collapsed="false" customWidth="false" hidden="false" outlineLevel="0" max="10483" min="10236" style="136" width="9.11"/>
    <col collapsed="false" customWidth="true" hidden="false" outlineLevel="0" max="10484" min="10484" style="136" width="28.33"/>
    <col collapsed="false" customWidth="true" hidden="false" outlineLevel="0" max="10485" min="10485" style="136" width="25.11"/>
    <col collapsed="false" customWidth="true" hidden="false" outlineLevel="0" max="10486" min="10486" style="136" width="20.33"/>
    <col collapsed="false" customWidth="true" hidden="false" outlineLevel="0" max="10487" min="10487" style="136" width="13.34"/>
    <col collapsed="false" customWidth="true" hidden="false" outlineLevel="0" max="10488" min="10488" style="136" width="14.11"/>
    <col collapsed="false" customWidth="true" hidden="false" outlineLevel="0" max="10489" min="10489" style="136" width="11.56"/>
    <col collapsed="false" customWidth="true" hidden="false" outlineLevel="0" max="10490" min="10490" style="136" width="15"/>
    <col collapsed="false" customWidth="true" hidden="false" outlineLevel="0" max="10491" min="10491" style="136" width="19.44"/>
    <col collapsed="false" customWidth="false" hidden="false" outlineLevel="0" max="10739" min="10492" style="136" width="9.11"/>
    <col collapsed="false" customWidth="true" hidden="false" outlineLevel="0" max="10740" min="10740" style="136" width="28.33"/>
    <col collapsed="false" customWidth="true" hidden="false" outlineLevel="0" max="10741" min="10741" style="136" width="25.11"/>
    <col collapsed="false" customWidth="true" hidden="false" outlineLevel="0" max="10742" min="10742" style="136" width="20.33"/>
    <col collapsed="false" customWidth="true" hidden="false" outlineLevel="0" max="10743" min="10743" style="136" width="13.34"/>
    <col collapsed="false" customWidth="true" hidden="false" outlineLevel="0" max="10744" min="10744" style="136" width="14.11"/>
    <col collapsed="false" customWidth="true" hidden="false" outlineLevel="0" max="10745" min="10745" style="136" width="11.56"/>
    <col collapsed="false" customWidth="true" hidden="false" outlineLevel="0" max="10746" min="10746" style="136" width="15"/>
    <col collapsed="false" customWidth="true" hidden="false" outlineLevel="0" max="10747" min="10747" style="136" width="19.44"/>
    <col collapsed="false" customWidth="false" hidden="false" outlineLevel="0" max="10995" min="10748" style="136" width="9.11"/>
    <col collapsed="false" customWidth="true" hidden="false" outlineLevel="0" max="10996" min="10996" style="136" width="28.33"/>
    <col collapsed="false" customWidth="true" hidden="false" outlineLevel="0" max="10997" min="10997" style="136" width="25.11"/>
    <col collapsed="false" customWidth="true" hidden="false" outlineLevel="0" max="10998" min="10998" style="136" width="20.33"/>
    <col collapsed="false" customWidth="true" hidden="false" outlineLevel="0" max="10999" min="10999" style="136" width="13.34"/>
    <col collapsed="false" customWidth="true" hidden="false" outlineLevel="0" max="11000" min="11000" style="136" width="14.11"/>
    <col collapsed="false" customWidth="true" hidden="false" outlineLevel="0" max="11001" min="11001" style="136" width="11.56"/>
    <col collapsed="false" customWidth="true" hidden="false" outlineLevel="0" max="11002" min="11002" style="136" width="15"/>
    <col collapsed="false" customWidth="true" hidden="false" outlineLevel="0" max="11003" min="11003" style="136" width="19.44"/>
    <col collapsed="false" customWidth="false" hidden="false" outlineLevel="0" max="11251" min="11004" style="136" width="9.11"/>
    <col collapsed="false" customWidth="true" hidden="false" outlineLevel="0" max="11252" min="11252" style="136" width="28.33"/>
    <col collapsed="false" customWidth="true" hidden="false" outlineLevel="0" max="11253" min="11253" style="136" width="25.11"/>
    <col collapsed="false" customWidth="true" hidden="false" outlineLevel="0" max="11254" min="11254" style="136" width="20.33"/>
    <col collapsed="false" customWidth="true" hidden="false" outlineLevel="0" max="11255" min="11255" style="136" width="13.34"/>
    <col collapsed="false" customWidth="true" hidden="false" outlineLevel="0" max="11256" min="11256" style="136" width="14.11"/>
    <col collapsed="false" customWidth="true" hidden="false" outlineLevel="0" max="11257" min="11257" style="136" width="11.56"/>
    <col collapsed="false" customWidth="true" hidden="false" outlineLevel="0" max="11258" min="11258" style="136" width="15"/>
    <col collapsed="false" customWidth="true" hidden="false" outlineLevel="0" max="11259" min="11259" style="136" width="19.44"/>
    <col collapsed="false" customWidth="false" hidden="false" outlineLevel="0" max="11507" min="11260" style="136" width="9.11"/>
    <col collapsed="false" customWidth="true" hidden="false" outlineLevel="0" max="11508" min="11508" style="136" width="28.33"/>
    <col collapsed="false" customWidth="true" hidden="false" outlineLevel="0" max="11509" min="11509" style="136" width="25.11"/>
    <col collapsed="false" customWidth="true" hidden="false" outlineLevel="0" max="11510" min="11510" style="136" width="20.33"/>
    <col collapsed="false" customWidth="true" hidden="false" outlineLevel="0" max="11511" min="11511" style="136" width="13.34"/>
    <col collapsed="false" customWidth="true" hidden="false" outlineLevel="0" max="11512" min="11512" style="136" width="14.11"/>
    <col collapsed="false" customWidth="true" hidden="false" outlineLevel="0" max="11513" min="11513" style="136" width="11.56"/>
    <col collapsed="false" customWidth="true" hidden="false" outlineLevel="0" max="11514" min="11514" style="136" width="15"/>
    <col collapsed="false" customWidth="true" hidden="false" outlineLevel="0" max="11515" min="11515" style="136" width="19.44"/>
    <col collapsed="false" customWidth="false" hidden="false" outlineLevel="0" max="11763" min="11516" style="136" width="9.11"/>
    <col collapsed="false" customWidth="true" hidden="false" outlineLevel="0" max="11764" min="11764" style="136" width="28.33"/>
    <col collapsed="false" customWidth="true" hidden="false" outlineLevel="0" max="11765" min="11765" style="136" width="25.11"/>
    <col collapsed="false" customWidth="true" hidden="false" outlineLevel="0" max="11766" min="11766" style="136" width="20.33"/>
    <col collapsed="false" customWidth="true" hidden="false" outlineLevel="0" max="11767" min="11767" style="136" width="13.34"/>
    <col collapsed="false" customWidth="true" hidden="false" outlineLevel="0" max="11768" min="11768" style="136" width="14.11"/>
    <col collapsed="false" customWidth="true" hidden="false" outlineLevel="0" max="11769" min="11769" style="136" width="11.56"/>
    <col collapsed="false" customWidth="true" hidden="false" outlineLevel="0" max="11770" min="11770" style="136" width="15"/>
    <col collapsed="false" customWidth="true" hidden="false" outlineLevel="0" max="11771" min="11771" style="136" width="19.44"/>
    <col collapsed="false" customWidth="false" hidden="false" outlineLevel="0" max="12019" min="11772" style="136" width="9.11"/>
    <col collapsed="false" customWidth="true" hidden="false" outlineLevel="0" max="12020" min="12020" style="136" width="28.33"/>
    <col collapsed="false" customWidth="true" hidden="false" outlineLevel="0" max="12021" min="12021" style="136" width="25.11"/>
    <col collapsed="false" customWidth="true" hidden="false" outlineLevel="0" max="12022" min="12022" style="136" width="20.33"/>
    <col collapsed="false" customWidth="true" hidden="false" outlineLevel="0" max="12023" min="12023" style="136" width="13.34"/>
    <col collapsed="false" customWidth="true" hidden="false" outlineLevel="0" max="12024" min="12024" style="136" width="14.11"/>
    <col collapsed="false" customWidth="true" hidden="false" outlineLevel="0" max="12025" min="12025" style="136" width="11.56"/>
    <col collapsed="false" customWidth="true" hidden="false" outlineLevel="0" max="12026" min="12026" style="136" width="15"/>
    <col collapsed="false" customWidth="true" hidden="false" outlineLevel="0" max="12027" min="12027" style="136" width="19.44"/>
    <col collapsed="false" customWidth="false" hidden="false" outlineLevel="0" max="12275" min="12028" style="136" width="9.11"/>
    <col collapsed="false" customWidth="true" hidden="false" outlineLevel="0" max="12276" min="12276" style="136" width="28.33"/>
    <col collapsed="false" customWidth="true" hidden="false" outlineLevel="0" max="12277" min="12277" style="136" width="25.11"/>
    <col collapsed="false" customWidth="true" hidden="false" outlineLevel="0" max="12278" min="12278" style="136" width="20.33"/>
    <col collapsed="false" customWidth="true" hidden="false" outlineLevel="0" max="12279" min="12279" style="136" width="13.34"/>
    <col collapsed="false" customWidth="true" hidden="false" outlineLevel="0" max="12280" min="12280" style="136" width="14.11"/>
    <col collapsed="false" customWidth="true" hidden="false" outlineLevel="0" max="12281" min="12281" style="136" width="11.56"/>
    <col collapsed="false" customWidth="true" hidden="false" outlineLevel="0" max="12282" min="12282" style="136" width="15"/>
    <col collapsed="false" customWidth="true" hidden="false" outlineLevel="0" max="12283" min="12283" style="136" width="19.44"/>
    <col collapsed="false" customWidth="false" hidden="false" outlineLevel="0" max="12531" min="12284" style="136" width="9.11"/>
    <col collapsed="false" customWidth="true" hidden="false" outlineLevel="0" max="12532" min="12532" style="136" width="28.33"/>
    <col collapsed="false" customWidth="true" hidden="false" outlineLevel="0" max="12533" min="12533" style="136" width="25.11"/>
    <col collapsed="false" customWidth="true" hidden="false" outlineLevel="0" max="12534" min="12534" style="136" width="20.33"/>
    <col collapsed="false" customWidth="true" hidden="false" outlineLevel="0" max="12535" min="12535" style="136" width="13.34"/>
    <col collapsed="false" customWidth="true" hidden="false" outlineLevel="0" max="12536" min="12536" style="136" width="14.11"/>
    <col collapsed="false" customWidth="true" hidden="false" outlineLevel="0" max="12537" min="12537" style="136" width="11.56"/>
    <col collapsed="false" customWidth="true" hidden="false" outlineLevel="0" max="12538" min="12538" style="136" width="15"/>
    <col collapsed="false" customWidth="true" hidden="false" outlineLevel="0" max="12539" min="12539" style="136" width="19.44"/>
    <col collapsed="false" customWidth="false" hidden="false" outlineLevel="0" max="12787" min="12540" style="136" width="9.11"/>
    <col collapsed="false" customWidth="true" hidden="false" outlineLevel="0" max="12788" min="12788" style="136" width="28.33"/>
    <col collapsed="false" customWidth="true" hidden="false" outlineLevel="0" max="12789" min="12789" style="136" width="25.11"/>
    <col collapsed="false" customWidth="true" hidden="false" outlineLevel="0" max="12790" min="12790" style="136" width="20.33"/>
    <col collapsed="false" customWidth="true" hidden="false" outlineLevel="0" max="12791" min="12791" style="136" width="13.34"/>
    <col collapsed="false" customWidth="true" hidden="false" outlineLevel="0" max="12792" min="12792" style="136" width="14.11"/>
    <col collapsed="false" customWidth="true" hidden="false" outlineLevel="0" max="12793" min="12793" style="136" width="11.56"/>
    <col collapsed="false" customWidth="true" hidden="false" outlineLevel="0" max="12794" min="12794" style="136" width="15"/>
    <col collapsed="false" customWidth="true" hidden="false" outlineLevel="0" max="12795" min="12795" style="136" width="19.44"/>
    <col collapsed="false" customWidth="false" hidden="false" outlineLevel="0" max="13043" min="12796" style="136" width="9.11"/>
    <col collapsed="false" customWidth="true" hidden="false" outlineLevel="0" max="13044" min="13044" style="136" width="28.33"/>
    <col collapsed="false" customWidth="true" hidden="false" outlineLevel="0" max="13045" min="13045" style="136" width="25.11"/>
    <col collapsed="false" customWidth="true" hidden="false" outlineLevel="0" max="13046" min="13046" style="136" width="20.33"/>
    <col collapsed="false" customWidth="true" hidden="false" outlineLevel="0" max="13047" min="13047" style="136" width="13.34"/>
    <col collapsed="false" customWidth="true" hidden="false" outlineLevel="0" max="13048" min="13048" style="136" width="14.11"/>
    <col collapsed="false" customWidth="true" hidden="false" outlineLevel="0" max="13049" min="13049" style="136" width="11.56"/>
    <col collapsed="false" customWidth="true" hidden="false" outlineLevel="0" max="13050" min="13050" style="136" width="15"/>
    <col collapsed="false" customWidth="true" hidden="false" outlineLevel="0" max="13051" min="13051" style="136" width="19.44"/>
    <col collapsed="false" customWidth="false" hidden="false" outlineLevel="0" max="13299" min="13052" style="136" width="9.11"/>
    <col collapsed="false" customWidth="true" hidden="false" outlineLevel="0" max="13300" min="13300" style="136" width="28.33"/>
    <col collapsed="false" customWidth="true" hidden="false" outlineLevel="0" max="13301" min="13301" style="136" width="25.11"/>
    <col collapsed="false" customWidth="true" hidden="false" outlineLevel="0" max="13302" min="13302" style="136" width="20.33"/>
    <col collapsed="false" customWidth="true" hidden="false" outlineLevel="0" max="13303" min="13303" style="136" width="13.34"/>
    <col collapsed="false" customWidth="true" hidden="false" outlineLevel="0" max="13304" min="13304" style="136" width="14.11"/>
    <col collapsed="false" customWidth="true" hidden="false" outlineLevel="0" max="13305" min="13305" style="136" width="11.56"/>
    <col collapsed="false" customWidth="true" hidden="false" outlineLevel="0" max="13306" min="13306" style="136" width="15"/>
    <col collapsed="false" customWidth="true" hidden="false" outlineLevel="0" max="13307" min="13307" style="136" width="19.44"/>
    <col collapsed="false" customWidth="false" hidden="false" outlineLevel="0" max="13555" min="13308" style="136" width="9.11"/>
    <col collapsed="false" customWidth="true" hidden="false" outlineLevel="0" max="13556" min="13556" style="136" width="28.33"/>
    <col collapsed="false" customWidth="true" hidden="false" outlineLevel="0" max="13557" min="13557" style="136" width="25.11"/>
    <col collapsed="false" customWidth="true" hidden="false" outlineLevel="0" max="13558" min="13558" style="136" width="20.33"/>
    <col collapsed="false" customWidth="true" hidden="false" outlineLevel="0" max="13559" min="13559" style="136" width="13.34"/>
    <col collapsed="false" customWidth="true" hidden="false" outlineLevel="0" max="13560" min="13560" style="136" width="14.11"/>
    <col collapsed="false" customWidth="true" hidden="false" outlineLevel="0" max="13561" min="13561" style="136" width="11.56"/>
    <col collapsed="false" customWidth="true" hidden="false" outlineLevel="0" max="13562" min="13562" style="136" width="15"/>
    <col collapsed="false" customWidth="true" hidden="false" outlineLevel="0" max="13563" min="13563" style="136" width="19.44"/>
    <col collapsed="false" customWidth="false" hidden="false" outlineLevel="0" max="13811" min="13564" style="136" width="9.11"/>
    <col collapsed="false" customWidth="true" hidden="false" outlineLevel="0" max="13812" min="13812" style="136" width="28.33"/>
    <col collapsed="false" customWidth="true" hidden="false" outlineLevel="0" max="13813" min="13813" style="136" width="25.11"/>
    <col collapsed="false" customWidth="true" hidden="false" outlineLevel="0" max="13814" min="13814" style="136" width="20.33"/>
    <col collapsed="false" customWidth="true" hidden="false" outlineLevel="0" max="13815" min="13815" style="136" width="13.34"/>
    <col collapsed="false" customWidth="true" hidden="false" outlineLevel="0" max="13816" min="13816" style="136" width="14.11"/>
    <col collapsed="false" customWidth="true" hidden="false" outlineLevel="0" max="13817" min="13817" style="136" width="11.56"/>
    <col collapsed="false" customWidth="true" hidden="false" outlineLevel="0" max="13818" min="13818" style="136" width="15"/>
    <col collapsed="false" customWidth="true" hidden="false" outlineLevel="0" max="13819" min="13819" style="136" width="19.44"/>
    <col collapsed="false" customWidth="false" hidden="false" outlineLevel="0" max="14067" min="13820" style="136" width="9.11"/>
    <col collapsed="false" customWidth="true" hidden="false" outlineLevel="0" max="14068" min="14068" style="136" width="28.33"/>
    <col collapsed="false" customWidth="true" hidden="false" outlineLevel="0" max="14069" min="14069" style="136" width="25.11"/>
    <col collapsed="false" customWidth="true" hidden="false" outlineLevel="0" max="14070" min="14070" style="136" width="20.33"/>
    <col collapsed="false" customWidth="true" hidden="false" outlineLevel="0" max="14071" min="14071" style="136" width="13.34"/>
    <col collapsed="false" customWidth="true" hidden="false" outlineLevel="0" max="14072" min="14072" style="136" width="14.11"/>
    <col collapsed="false" customWidth="true" hidden="false" outlineLevel="0" max="14073" min="14073" style="136" width="11.56"/>
    <col collapsed="false" customWidth="true" hidden="false" outlineLevel="0" max="14074" min="14074" style="136" width="15"/>
    <col collapsed="false" customWidth="true" hidden="false" outlineLevel="0" max="14075" min="14075" style="136" width="19.44"/>
    <col collapsed="false" customWidth="false" hidden="false" outlineLevel="0" max="14323" min="14076" style="136" width="9.11"/>
    <col collapsed="false" customWidth="true" hidden="false" outlineLevel="0" max="14324" min="14324" style="136" width="28.33"/>
    <col collapsed="false" customWidth="true" hidden="false" outlineLevel="0" max="14325" min="14325" style="136" width="25.11"/>
    <col collapsed="false" customWidth="true" hidden="false" outlineLevel="0" max="14326" min="14326" style="136" width="20.33"/>
    <col collapsed="false" customWidth="true" hidden="false" outlineLevel="0" max="14327" min="14327" style="136" width="13.34"/>
    <col collapsed="false" customWidth="true" hidden="false" outlineLevel="0" max="14328" min="14328" style="136" width="14.11"/>
    <col collapsed="false" customWidth="true" hidden="false" outlineLevel="0" max="14329" min="14329" style="136" width="11.56"/>
    <col collapsed="false" customWidth="true" hidden="false" outlineLevel="0" max="14330" min="14330" style="136" width="15"/>
    <col collapsed="false" customWidth="true" hidden="false" outlineLevel="0" max="14331" min="14331" style="136" width="19.44"/>
    <col collapsed="false" customWidth="false" hidden="false" outlineLevel="0" max="14579" min="14332" style="136" width="9.11"/>
    <col collapsed="false" customWidth="true" hidden="false" outlineLevel="0" max="14580" min="14580" style="136" width="28.33"/>
    <col collapsed="false" customWidth="true" hidden="false" outlineLevel="0" max="14581" min="14581" style="136" width="25.11"/>
    <col collapsed="false" customWidth="true" hidden="false" outlineLevel="0" max="14582" min="14582" style="136" width="20.33"/>
    <col collapsed="false" customWidth="true" hidden="false" outlineLevel="0" max="14583" min="14583" style="136" width="13.34"/>
    <col collapsed="false" customWidth="true" hidden="false" outlineLevel="0" max="14584" min="14584" style="136" width="14.11"/>
    <col collapsed="false" customWidth="true" hidden="false" outlineLevel="0" max="14585" min="14585" style="136" width="11.56"/>
    <col collapsed="false" customWidth="true" hidden="false" outlineLevel="0" max="14586" min="14586" style="136" width="15"/>
    <col collapsed="false" customWidth="true" hidden="false" outlineLevel="0" max="14587" min="14587" style="136" width="19.44"/>
    <col collapsed="false" customWidth="false" hidden="false" outlineLevel="0" max="14835" min="14588" style="136" width="9.11"/>
    <col collapsed="false" customWidth="true" hidden="false" outlineLevel="0" max="14836" min="14836" style="136" width="28.33"/>
    <col collapsed="false" customWidth="true" hidden="false" outlineLevel="0" max="14837" min="14837" style="136" width="25.11"/>
    <col collapsed="false" customWidth="true" hidden="false" outlineLevel="0" max="14838" min="14838" style="136" width="20.33"/>
    <col collapsed="false" customWidth="true" hidden="false" outlineLevel="0" max="14839" min="14839" style="136" width="13.34"/>
    <col collapsed="false" customWidth="true" hidden="false" outlineLevel="0" max="14840" min="14840" style="136" width="14.11"/>
    <col collapsed="false" customWidth="true" hidden="false" outlineLevel="0" max="14841" min="14841" style="136" width="11.56"/>
    <col collapsed="false" customWidth="true" hidden="false" outlineLevel="0" max="14842" min="14842" style="136" width="15"/>
    <col collapsed="false" customWidth="true" hidden="false" outlineLevel="0" max="14843" min="14843" style="136" width="19.44"/>
    <col collapsed="false" customWidth="false" hidden="false" outlineLevel="0" max="15091" min="14844" style="136" width="9.11"/>
    <col collapsed="false" customWidth="true" hidden="false" outlineLevel="0" max="15092" min="15092" style="136" width="28.33"/>
    <col collapsed="false" customWidth="true" hidden="false" outlineLevel="0" max="15093" min="15093" style="136" width="25.11"/>
    <col collapsed="false" customWidth="true" hidden="false" outlineLevel="0" max="15094" min="15094" style="136" width="20.33"/>
    <col collapsed="false" customWidth="true" hidden="false" outlineLevel="0" max="15095" min="15095" style="136" width="13.34"/>
    <col collapsed="false" customWidth="true" hidden="false" outlineLevel="0" max="15096" min="15096" style="136" width="14.11"/>
    <col collapsed="false" customWidth="true" hidden="false" outlineLevel="0" max="15097" min="15097" style="136" width="11.56"/>
    <col collapsed="false" customWidth="true" hidden="false" outlineLevel="0" max="15098" min="15098" style="136" width="15"/>
    <col collapsed="false" customWidth="true" hidden="false" outlineLevel="0" max="15099" min="15099" style="136" width="19.44"/>
    <col collapsed="false" customWidth="false" hidden="false" outlineLevel="0" max="15347" min="15100" style="136" width="9.11"/>
    <col collapsed="false" customWidth="true" hidden="false" outlineLevel="0" max="15348" min="15348" style="136" width="28.33"/>
    <col collapsed="false" customWidth="true" hidden="false" outlineLevel="0" max="15349" min="15349" style="136" width="25.11"/>
    <col collapsed="false" customWidth="true" hidden="false" outlineLevel="0" max="15350" min="15350" style="136" width="20.33"/>
    <col collapsed="false" customWidth="true" hidden="false" outlineLevel="0" max="15351" min="15351" style="136" width="13.34"/>
    <col collapsed="false" customWidth="true" hidden="false" outlineLevel="0" max="15352" min="15352" style="136" width="14.11"/>
    <col collapsed="false" customWidth="true" hidden="false" outlineLevel="0" max="15353" min="15353" style="136" width="11.56"/>
    <col collapsed="false" customWidth="true" hidden="false" outlineLevel="0" max="15354" min="15354" style="136" width="15"/>
    <col collapsed="false" customWidth="true" hidden="false" outlineLevel="0" max="15355" min="15355" style="136" width="19.44"/>
    <col collapsed="false" customWidth="false" hidden="false" outlineLevel="0" max="15603" min="15356" style="136" width="9.11"/>
    <col collapsed="false" customWidth="true" hidden="false" outlineLevel="0" max="15604" min="15604" style="136" width="28.33"/>
    <col collapsed="false" customWidth="true" hidden="false" outlineLevel="0" max="15605" min="15605" style="136" width="25.11"/>
    <col collapsed="false" customWidth="true" hidden="false" outlineLevel="0" max="15606" min="15606" style="136" width="20.33"/>
    <col collapsed="false" customWidth="true" hidden="false" outlineLevel="0" max="15607" min="15607" style="136" width="13.34"/>
    <col collapsed="false" customWidth="true" hidden="false" outlineLevel="0" max="15608" min="15608" style="136" width="14.11"/>
    <col collapsed="false" customWidth="true" hidden="false" outlineLevel="0" max="15609" min="15609" style="136" width="11.56"/>
    <col collapsed="false" customWidth="true" hidden="false" outlineLevel="0" max="15610" min="15610" style="136" width="15"/>
    <col collapsed="false" customWidth="true" hidden="false" outlineLevel="0" max="15611" min="15611" style="136" width="19.44"/>
    <col collapsed="false" customWidth="false" hidden="false" outlineLevel="0" max="15859" min="15612" style="136" width="9.11"/>
    <col collapsed="false" customWidth="true" hidden="false" outlineLevel="0" max="15860" min="15860" style="136" width="28.33"/>
    <col collapsed="false" customWidth="true" hidden="false" outlineLevel="0" max="15861" min="15861" style="136" width="25.11"/>
    <col collapsed="false" customWidth="true" hidden="false" outlineLevel="0" max="15862" min="15862" style="136" width="20.33"/>
    <col collapsed="false" customWidth="true" hidden="false" outlineLevel="0" max="15863" min="15863" style="136" width="13.34"/>
    <col collapsed="false" customWidth="true" hidden="false" outlineLevel="0" max="15864" min="15864" style="136" width="14.11"/>
    <col collapsed="false" customWidth="true" hidden="false" outlineLevel="0" max="15865" min="15865" style="136" width="11.56"/>
    <col collapsed="false" customWidth="true" hidden="false" outlineLevel="0" max="15866" min="15866" style="136" width="15"/>
    <col collapsed="false" customWidth="true" hidden="false" outlineLevel="0" max="15867" min="15867" style="136" width="19.44"/>
    <col collapsed="false" customWidth="false" hidden="false" outlineLevel="0" max="16115" min="15868" style="136" width="9.11"/>
    <col collapsed="false" customWidth="true" hidden="false" outlineLevel="0" max="16116" min="16116" style="136" width="28.33"/>
    <col collapsed="false" customWidth="true" hidden="false" outlineLevel="0" max="16117" min="16117" style="136" width="25.11"/>
    <col collapsed="false" customWidth="true" hidden="false" outlineLevel="0" max="16118" min="16118" style="136" width="20.33"/>
    <col collapsed="false" customWidth="true" hidden="false" outlineLevel="0" max="16119" min="16119" style="136" width="13.34"/>
    <col collapsed="false" customWidth="true" hidden="false" outlineLevel="0" max="16120" min="16120" style="136" width="14.11"/>
    <col collapsed="false" customWidth="true" hidden="false" outlineLevel="0" max="16121" min="16121" style="136" width="11.56"/>
    <col collapsed="false" customWidth="true" hidden="false" outlineLevel="0" max="16122" min="16122" style="136" width="15"/>
    <col collapsed="false" customWidth="true" hidden="false" outlineLevel="0" max="16123" min="16123" style="136" width="19.44"/>
    <col collapsed="false" customWidth="false" hidden="false" outlineLevel="0" max="16384" min="16124" style="136" width="9.11"/>
  </cols>
  <sheetData>
    <row r="1" s="141" customFormat="true" ht="26.8" hidden="false" customHeight="false" outlineLevel="0" collapsed="false">
      <c r="A1" s="138"/>
      <c r="B1" s="139"/>
      <c r="C1" s="140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</row>
    <row r="2" s="141" customFormat="true" ht="38.25" hidden="false" customHeight="true" outlineLevel="0" collapsed="false">
      <c r="A2" s="143"/>
      <c r="B2" s="143"/>
      <c r="C2" s="144" t="s">
        <v>87</v>
      </c>
      <c r="D2" s="144"/>
      <c r="E2" s="145" t="s">
        <v>88</v>
      </c>
      <c r="F2" s="145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</row>
    <row r="3" s="141" customFormat="true" ht="20.25" hidden="false" customHeight="true" outlineLevel="0" collapsed="false">
      <c r="A3" s="143"/>
      <c r="B3" s="143"/>
      <c r="C3" s="146" t="s">
        <v>89</v>
      </c>
      <c r="D3" s="146"/>
      <c r="E3" s="145"/>
      <c r="F3" s="145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</row>
    <row r="4" s="141" customFormat="true" ht="36" hidden="false" customHeight="true" outlineLevel="0" collapsed="false">
      <c r="A4" s="143"/>
      <c r="B4" s="143"/>
      <c r="C4" s="147" t="s">
        <v>90</v>
      </c>
      <c r="D4" s="147"/>
      <c r="E4" s="145"/>
      <c r="F4" s="145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</row>
    <row r="5" s="141" customFormat="true" ht="15" hidden="false" customHeight="false" outlineLevel="0" collapsed="false">
      <c r="A5" s="148"/>
      <c r="B5" s="148"/>
      <c r="C5" s="148"/>
      <c r="D5" s="148"/>
      <c r="E5" s="148"/>
      <c r="F5" s="148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</row>
    <row r="6" s="141" customFormat="true" ht="15" hidden="false" customHeight="true" outlineLevel="0" collapsed="false">
      <c r="A6" s="149" t="s">
        <v>91</v>
      </c>
      <c r="B6" s="150" t="s">
        <v>92</v>
      </c>
      <c r="C6" s="150"/>
      <c r="D6" s="150"/>
      <c r="E6" s="151" t="s">
        <v>93</v>
      </c>
      <c r="F6" s="152" t="n">
        <v>0.8737</v>
      </c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</row>
    <row r="7" s="141" customFormat="true" ht="14.25" hidden="false" customHeight="true" outlineLevel="0" collapsed="false">
      <c r="A7" s="153" t="s">
        <v>94</v>
      </c>
      <c r="B7" s="154" t="s">
        <v>95</v>
      </c>
      <c r="C7" s="154"/>
      <c r="D7" s="154"/>
      <c r="E7" s="155" t="s">
        <v>96</v>
      </c>
      <c r="F7" s="156" t="n">
        <v>0.2728</v>
      </c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</row>
    <row r="8" s="141" customFormat="true" ht="14.25" hidden="false" customHeight="true" outlineLevel="0" collapsed="false">
      <c r="A8" s="157"/>
      <c r="B8" s="158"/>
      <c r="C8" s="158"/>
      <c r="D8" s="158"/>
      <c r="E8" s="159"/>
      <c r="F8" s="160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</row>
    <row r="9" s="141" customFormat="true" ht="15" hidden="false" customHeight="true" outlineLevel="0" collapsed="false">
      <c r="A9" s="161" t="s">
        <v>97</v>
      </c>
      <c r="B9" s="161"/>
      <c r="C9" s="161"/>
      <c r="D9" s="161"/>
      <c r="E9" s="161"/>
      <c r="F9" s="161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WVD9" s="136"/>
      <c r="WVE9" s="136"/>
      <c r="WVF9" s="136"/>
      <c r="WVG9" s="136"/>
      <c r="WVH9" s="136"/>
      <c r="WVI9" s="136"/>
      <c r="WVJ9" s="136"/>
      <c r="WVK9" s="136"/>
      <c r="WVL9" s="136"/>
      <c r="WVM9" s="136"/>
      <c r="WVN9" s="136"/>
      <c r="WVO9" s="136"/>
      <c r="WVP9" s="136"/>
      <c r="WVQ9" s="136"/>
      <c r="WVR9" s="136"/>
      <c r="WVS9" s="136"/>
      <c r="WVT9" s="136"/>
      <c r="WVU9" s="136"/>
      <c r="WVV9" s="136"/>
      <c r="WVW9" s="136"/>
      <c r="WVX9" s="136"/>
      <c r="WVY9" s="136"/>
      <c r="WVZ9" s="136"/>
      <c r="WWA9" s="136"/>
      <c r="WWB9" s="136"/>
      <c r="WWC9" s="136"/>
      <c r="WWD9" s="136"/>
      <c r="WWE9" s="136"/>
      <c r="WWF9" s="136"/>
      <c r="WWG9" s="136"/>
      <c r="WWH9" s="136"/>
      <c r="WWI9" s="136"/>
      <c r="WWJ9" s="136"/>
      <c r="WWK9" s="136"/>
      <c r="WWL9" s="136"/>
      <c r="WWM9" s="136"/>
      <c r="WWN9" s="136"/>
      <c r="WWO9" s="136"/>
      <c r="WWP9" s="136"/>
      <c r="WWQ9" s="136"/>
      <c r="WWR9" s="136"/>
      <c r="WWS9" s="136"/>
      <c r="WWT9" s="136"/>
      <c r="WWU9" s="136"/>
      <c r="WWV9" s="136"/>
      <c r="WWW9" s="136"/>
      <c r="WWX9" s="136"/>
      <c r="WWY9" s="136"/>
      <c r="WWZ9" s="136"/>
      <c r="WXA9" s="136"/>
      <c r="WXB9" s="136"/>
      <c r="WXC9" s="136"/>
      <c r="WXD9" s="136"/>
      <c r="WXE9" s="136"/>
      <c r="WXF9" s="136"/>
      <c r="WXG9" s="136"/>
      <c r="WXH9" s="136"/>
      <c r="WXI9" s="136"/>
      <c r="WXJ9" s="136"/>
      <c r="WXK9" s="136"/>
      <c r="WXL9" s="136"/>
      <c r="WXM9" s="136"/>
      <c r="WXN9" s="136"/>
      <c r="WXO9" s="136"/>
      <c r="WXP9" s="136"/>
      <c r="WXQ9" s="136"/>
      <c r="WXR9" s="136"/>
      <c r="WXS9" s="136"/>
      <c r="WXT9" s="136"/>
      <c r="WXU9" s="136"/>
      <c r="WXV9" s="136"/>
      <c r="WXW9" s="136"/>
      <c r="WXX9" s="136"/>
      <c r="WXY9" s="136"/>
      <c r="WXZ9" s="136"/>
      <c r="WYA9" s="136"/>
      <c r="WYB9" s="136"/>
      <c r="WYC9" s="136"/>
      <c r="WYD9" s="136"/>
      <c r="WYE9" s="136"/>
      <c r="WYF9" s="136"/>
      <c r="WYG9" s="136"/>
      <c r="WYH9" s="136"/>
      <c r="WYI9" s="136"/>
      <c r="WYJ9" s="136"/>
      <c r="WYK9" s="136"/>
      <c r="WYL9" s="136"/>
      <c r="WYM9" s="136"/>
      <c r="WYN9" s="136"/>
      <c r="WYO9" s="136"/>
      <c r="WYP9" s="136"/>
      <c r="WYQ9" s="136"/>
      <c r="WYR9" s="136"/>
      <c r="WYS9" s="136"/>
      <c r="WYT9" s="136"/>
      <c r="WYU9" s="136"/>
      <c r="WYV9" s="136"/>
      <c r="WYW9" s="136"/>
      <c r="WYX9" s="136"/>
      <c r="WYY9" s="136"/>
      <c r="WYZ9" s="136"/>
      <c r="WZA9" s="136"/>
      <c r="WZB9" s="136"/>
      <c r="WZC9" s="136"/>
      <c r="WZD9" s="136"/>
      <c r="WZE9" s="136"/>
      <c r="WZF9" s="136"/>
      <c r="WZG9" s="136"/>
      <c r="WZH9" s="136"/>
      <c r="WZI9" s="136"/>
      <c r="WZJ9" s="136"/>
      <c r="WZK9" s="136"/>
      <c r="WZL9" s="136"/>
      <c r="WZM9" s="136"/>
      <c r="WZN9" s="136"/>
      <c r="WZO9" s="136"/>
      <c r="WZP9" s="136"/>
      <c r="WZQ9" s="136"/>
      <c r="WZR9" s="136"/>
      <c r="WZS9" s="136"/>
      <c r="WZT9" s="136"/>
      <c r="WZU9" s="136"/>
      <c r="WZV9" s="136"/>
      <c r="WZW9" s="136"/>
      <c r="WZX9" s="136"/>
      <c r="WZY9" s="136"/>
      <c r="WZZ9" s="136"/>
      <c r="XAA9" s="136"/>
      <c r="XAB9" s="136"/>
      <c r="XAC9" s="136"/>
      <c r="XAD9" s="136"/>
      <c r="XAE9" s="136"/>
      <c r="XAF9" s="136"/>
      <c r="XAG9" s="136"/>
      <c r="XAH9" s="136"/>
      <c r="XAI9" s="136"/>
      <c r="XAJ9" s="136"/>
      <c r="XAK9" s="136"/>
      <c r="XAL9" s="136"/>
      <c r="XAM9" s="136"/>
      <c r="XAN9" s="136"/>
      <c r="XAO9" s="136"/>
      <c r="XAP9" s="136"/>
      <c r="XAQ9" s="136"/>
      <c r="XAR9" s="136"/>
      <c r="XAS9" s="136"/>
      <c r="XAT9" s="136"/>
      <c r="XAU9" s="136"/>
      <c r="XAV9" s="136"/>
      <c r="XAW9" s="136"/>
      <c r="XAX9" s="136"/>
      <c r="XAY9" s="136"/>
      <c r="XAZ9" s="136"/>
      <c r="XBA9" s="136"/>
      <c r="XBB9" s="136"/>
      <c r="XBC9" s="136"/>
      <c r="XBD9" s="136"/>
      <c r="XBE9" s="136"/>
      <c r="XBF9" s="136"/>
      <c r="XBG9" s="136"/>
      <c r="XBH9" s="136"/>
      <c r="XBI9" s="136"/>
      <c r="XBJ9" s="136"/>
      <c r="XBK9" s="136"/>
      <c r="XBL9" s="136"/>
      <c r="XBM9" s="136"/>
      <c r="XBN9" s="136"/>
      <c r="XBO9" s="136"/>
      <c r="XBP9" s="136"/>
      <c r="XBQ9" s="136"/>
      <c r="XBR9" s="136"/>
      <c r="XBS9" s="136"/>
      <c r="XBT9" s="136"/>
      <c r="XBU9" s="136"/>
      <c r="XBV9" s="136"/>
      <c r="XBW9" s="136"/>
      <c r="XBX9" s="136"/>
      <c r="XBY9" s="136"/>
      <c r="XBZ9" s="136"/>
      <c r="XCA9" s="136"/>
      <c r="XCB9" s="136"/>
      <c r="XCC9" s="136"/>
      <c r="XCD9" s="136"/>
      <c r="XCE9" s="136"/>
      <c r="XCF9" s="136"/>
      <c r="XCG9" s="136"/>
      <c r="XCH9" s="136"/>
      <c r="XCI9" s="136"/>
      <c r="XCJ9" s="136"/>
      <c r="XCK9" s="136"/>
      <c r="XCL9" s="136"/>
      <c r="XCM9" s="136"/>
      <c r="XCN9" s="136"/>
      <c r="XCO9" s="136"/>
      <c r="XCP9" s="136"/>
      <c r="XCQ9" s="136"/>
      <c r="XCR9" s="136"/>
      <c r="XCS9" s="136"/>
      <c r="XCT9" s="136"/>
      <c r="XCU9" s="136"/>
      <c r="XCV9" s="136"/>
      <c r="XCW9" s="136"/>
      <c r="XCX9" s="136"/>
      <c r="XCY9" s="136"/>
      <c r="XCZ9" s="136"/>
      <c r="XDA9" s="136"/>
      <c r="XDB9" s="136"/>
      <c r="XDC9" s="136"/>
      <c r="XDD9" s="136"/>
      <c r="XDE9" s="136"/>
      <c r="XDF9" s="136"/>
      <c r="XDG9" s="136"/>
      <c r="XDH9" s="136"/>
      <c r="XDI9" s="136"/>
      <c r="XDJ9" s="136"/>
      <c r="XDK9" s="136"/>
      <c r="XDL9" s="136"/>
      <c r="XDM9" s="136"/>
      <c r="XDN9" s="136"/>
      <c r="XDO9" s="136"/>
      <c r="XDP9" s="136"/>
      <c r="XDQ9" s="136"/>
      <c r="XDR9" s="136"/>
      <c r="XDS9" s="136"/>
      <c r="XDT9" s="136"/>
      <c r="XDU9" s="136"/>
      <c r="XDV9" s="136"/>
      <c r="XDW9" s="136"/>
      <c r="XDX9" s="136"/>
      <c r="XDY9" s="136"/>
      <c r="XDZ9" s="136"/>
      <c r="XEA9" s="136"/>
      <c r="XEB9" s="136"/>
      <c r="XEC9" s="136"/>
      <c r="XED9" s="136"/>
      <c r="XEE9" s="136"/>
      <c r="XEF9" s="136"/>
      <c r="XEG9" s="136"/>
      <c r="XEH9" s="136"/>
      <c r="XEI9" s="136"/>
      <c r="XEJ9" s="136"/>
      <c r="XEK9" s="136"/>
      <c r="XEL9" s="136"/>
      <c r="XEM9" s="136"/>
      <c r="XEN9" s="136"/>
      <c r="XEO9" s="136"/>
      <c r="XEP9" s="136"/>
      <c r="XEQ9" s="136"/>
      <c r="XER9" s="136"/>
      <c r="XES9" s="136"/>
      <c r="XET9" s="136"/>
      <c r="XEU9" s="136"/>
      <c r="XEV9" s="136"/>
      <c r="XEW9" s="136"/>
      <c r="XEX9" s="136"/>
      <c r="XEY9" s="136"/>
      <c r="XEZ9" s="136"/>
      <c r="XFA9" s="136"/>
      <c r="XFB9" s="136"/>
      <c r="XFC9" s="136"/>
      <c r="XFD9" s="136"/>
    </row>
    <row r="10" s="141" customFormat="true" ht="15" hidden="false" customHeight="true" outlineLevel="0" collapsed="false">
      <c r="A10" s="162"/>
      <c r="B10" s="162"/>
      <c r="C10" s="162"/>
      <c r="D10" s="162"/>
      <c r="E10" s="162"/>
      <c r="F10" s="16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WVD10" s="136"/>
      <c r="WVE10" s="136"/>
      <c r="WVF10" s="136"/>
      <c r="WVG10" s="136"/>
      <c r="WVH10" s="136"/>
      <c r="WVI10" s="136"/>
      <c r="WVJ10" s="136"/>
      <c r="WVK10" s="136"/>
      <c r="WVL10" s="136"/>
      <c r="WVM10" s="136"/>
      <c r="WVN10" s="136"/>
      <c r="WVO10" s="136"/>
      <c r="WVP10" s="136"/>
      <c r="WVQ10" s="136"/>
      <c r="WVR10" s="136"/>
      <c r="WVS10" s="136"/>
      <c r="WVT10" s="136"/>
      <c r="WVU10" s="136"/>
      <c r="WVV10" s="136"/>
      <c r="WVW10" s="136"/>
      <c r="WVX10" s="136"/>
      <c r="WVY10" s="136"/>
      <c r="WVZ10" s="136"/>
      <c r="WWA10" s="136"/>
      <c r="WWB10" s="136"/>
      <c r="WWC10" s="136"/>
      <c r="WWD10" s="136"/>
      <c r="WWE10" s="136"/>
      <c r="WWF10" s="136"/>
      <c r="WWG10" s="136"/>
      <c r="WWH10" s="136"/>
      <c r="WWI10" s="136"/>
      <c r="WWJ10" s="136"/>
      <c r="WWK10" s="136"/>
      <c r="WWL10" s="136"/>
      <c r="WWM10" s="136"/>
      <c r="WWN10" s="136"/>
      <c r="WWO10" s="136"/>
      <c r="WWP10" s="136"/>
      <c r="WWQ10" s="136"/>
      <c r="WWR10" s="136"/>
      <c r="WWS10" s="136"/>
      <c r="WWT10" s="136"/>
      <c r="WWU10" s="136"/>
      <c r="WWV10" s="136"/>
      <c r="WWW10" s="136"/>
      <c r="WWX10" s="136"/>
      <c r="WWY10" s="136"/>
      <c r="WWZ10" s="136"/>
      <c r="WXA10" s="136"/>
      <c r="WXB10" s="136"/>
      <c r="WXC10" s="136"/>
      <c r="WXD10" s="136"/>
      <c r="WXE10" s="136"/>
      <c r="WXF10" s="136"/>
      <c r="WXG10" s="136"/>
      <c r="WXH10" s="136"/>
      <c r="WXI10" s="136"/>
      <c r="WXJ10" s="136"/>
      <c r="WXK10" s="136"/>
      <c r="WXL10" s="136"/>
      <c r="WXM10" s="136"/>
      <c r="WXN10" s="136"/>
      <c r="WXO10" s="136"/>
      <c r="WXP10" s="136"/>
      <c r="WXQ10" s="136"/>
      <c r="WXR10" s="136"/>
      <c r="WXS10" s="136"/>
      <c r="WXT10" s="136"/>
      <c r="WXU10" s="136"/>
      <c r="WXV10" s="136"/>
      <c r="WXW10" s="136"/>
      <c r="WXX10" s="136"/>
      <c r="WXY10" s="136"/>
      <c r="WXZ10" s="136"/>
      <c r="WYA10" s="136"/>
      <c r="WYB10" s="136"/>
      <c r="WYC10" s="136"/>
      <c r="WYD10" s="136"/>
      <c r="WYE10" s="136"/>
      <c r="WYF10" s="136"/>
      <c r="WYG10" s="136"/>
      <c r="WYH10" s="136"/>
      <c r="WYI10" s="136"/>
      <c r="WYJ10" s="136"/>
      <c r="WYK10" s="136"/>
      <c r="WYL10" s="136"/>
      <c r="WYM10" s="136"/>
      <c r="WYN10" s="136"/>
      <c r="WYO10" s="136"/>
      <c r="WYP10" s="136"/>
      <c r="WYQ10" s="136"/>
      <c r="WYR10" s="136"/>
      <c r="WYS10" s="136"/>
      <c r="WYT10" s="136"/>
      <c r="WYU10" s="136"/>
      <c r="WYV10" s="136"/>
      <c r="WYW10" s="136"/>
      <c r="WYX10" s="136"/>
      <c r="WYY10" s="136"/>
      <c r="WYZ10" s="136"/>
      <c r="WZA10" s="136"/>
      <c r="WZB10" s="136"/>
      <c r="WZC10" s="136"/>
      <c r="WZD10" s="136"/>
      <c r="WZE10" s="136"/>
      <c r="WZF10" s="136"/>
      <c r="WZG10" s="136"/>
      <c r="WZH10" s="136"/>
      <c r="WZI10" s="136"/>
      <c r="WZJ10" s="136"/>
      <c r="WZK10" s="136"/>
      <c r="WZL10" s="136"/>
      <c r="WZM10" s="136"/>
      <c r="WZN10" s="136"/>
      <c r="WZO10" s="136"/>
      <c r="WZP10" s="136"/>
      <c r="WZQ10" s="136"/>
      <c r="WZR10" s="136"/>
      <c r="WZS10" s="136"/>
      <c r="WZT10" s="136"/>
      <c r="WZU10" s="136"/>
      <c r="WZV10" s="136"/>
      <c r="WZW10" s="136"/>
      <c r="WZX10" s="136"/>
      <c r="WZY10" s="136"/>
      <c r="WZZ10" s="136"/>
      <c r="XAA10" s="136"/>
      <c r="XAB10" s="136"/>
      <c r="XAC10" s="136"/>
      <c r="XAD10" s="136"/>
      <c r="XAE10" s="136"/>
      <c r="XAF10" s="136"/>
      <c r="XAG10" s="136"/>
      <c r="XAH10" s="136"/>
      <c r="XAI10" s="136"/>
      <c r="XAJ10" s="136"/>
      <c r="XAK10" s="136"/>
      <c r="XAL10" s="136"/>
      <c r="XAM10" s="136"/>
      <c r="XAN10" s="136"/>
      <c r="XAO10" s="136"/>
      <c r="XAP10" s="136"/>
      <c r="XAQ10" s="136"/>
      <c r="XAR10" s="136"/>
      <c r="XAS10" s="136"/>
      <c r="XAT10" s="136"/>
      <c r="XAU10" s="136"/>
      <c r="XAV10" s="136"/>
      <c r="XAW10" s="136"/>
      <c r="XAX10" s="136"/>
      <c r="XAY10" s="136"/>
      <c r="XAZ10" s="136"/>
      <c r="XBA10" s="136"/>
      <c r="XBB10" s="136"/>
      <c r="XBC10" s="136"/>
      <c r="XBD10" s="136"/>
      <c r="XBE10" s="136"/>
      <c r="XBF10" s="136"/>
      <c r="XBG10" s="136"/>
      <c r="XBH10" s="136"/>
      <c r="XBI10" s="136"/>
      <c r="XBJ10" s="136"/>
      <c r="XBK10" s="136"/>
      <c r="XBL10" s="136"/>
      <c r="XBM10" s="136"/>
      <c r="XBN10" s="136"/>
      <c r="XBO10" s="136"/>
      <c r="XBP10" s="136"/>
      <c r="XBQ10" s="136"/>
      <c r="XBR10" s="136"/>
      <c r="XBS10" s="136"/>
      <c r="XBT10" s="136"/>
      <c r="XBU10" s="136"/>
      <c r="XBV10" s="136"/>
      <c r="XBW10" s="136"/>
      <c r="XBX10" s="136"/>
      <c r="XBY10" s="136"/>
      <c r="XBZ10" s="136"/>
      <c r="XCA10" s="136"/>
      <c r="XCB10" s="136"/>
      <c r="XCC10" s="136"/>
      <c r="XCD10" s="136"/>
      <c r="XCE10" s="136"/>
      <c r="XCF10" s="136"/>
      <c r="XCG10" s="136"/>
      <c r="XCH10" s="136"/>
      <c r="XCI10" s="136"/>
      <c r="XCJ10" s="136"/>
      <c r="XCK10" s="136"/>
      <c r="XCL10" s="136"/>
      <c r="XCM10" s="136"/>
      <c r="XCN10" s="136"/>
      <c r="XCO10" s="136"/>
      <c r="XCP10" s="136"/>
      <c r="XCQ10" s="136"/>
      <c r="XCR10" s="136"/>
      <c r="XCS10" s="136"/>
      <c r="XCT10" s="136"/>
      <c r="XCU10" s="136"/>
      <c r="XCV10" s="136"/>
      <c r="XCW10" s="136"/>
      <c r="XCX10" s="136"/>
      <c r="XCY10" s="136"/>
      <c r="XCZ10" s="136"/>
      <c r="XDA10" s="136"/>
      <c r="XDB10" s="136"/>
      <c r="XDC10" s="136"/>
      <c r="XDD10" s="136"/>
      <c r="XDE10" s="136"/>
      <c r="XDF10" s="136"/>
      <c r="XDG10" s="136"/>
      <c r="XDH10" s="136"/>
      <c r="XDI10" s="136"/>
      <c r="XDJ10" s="136"/>
      <c r="XDK10" s="136"/>
      <c r="XDL10" s="136"/>
      <c r="XDM10" s="136"/>
      <c r="XDN10" s="136"/>
      <c r="XDO10" s="136"/>
      <c r="XDP10" s="136"/>
      <c r="XDQ10" s="136"/>
      <c r="XDR10" s="136"/>
      <c r="XDS10" s="136"/>
      <c r="XDT10" s="136"/>
      <c r="XDU10" s="136"/>
      <c r="XDV10" s="136"/>
      <c r="XDW10" s="136"/>
      <c r="XDX10" s="136"/>
      <c r="XDY10" s="136"/>
      <c r="XDZ10" s="136"/>
      <c r="XEA10" s="136"/>
      <c r="XEB10" s="136"/>
      <c r="XEC10" s="136"/>
      <c r="XED10" s="136"/>
      <c r="XEE10" s="136"/>
      <c r="XEF10" s="136"/>
      <c r="XEG10" s="136"/>
      <c r="XEH10" s="136"/>
      <c r="XEI10" s="136"/>
      <c r="XEJ10" s="136"/>
      <c r="XEK10" s="136"/>
      <c r="XEL10" s="136"/>
      <c r="XEM10" s="136"/>
      <c r="XEN10" s="136"/>
      <c r="XEO10" s="136"/>
      <c r="XEP10" s="136"/>
      <c r="XEQ10" s="136"/>
      <c r="XER10" s="136"/>
      <c r="XES10" s="136"/>
      <c r="XET10" s="136"/>
      <c r="XEU10" s="136"/>
      <c r="XEV10" s="136"/>
      <c r="XEW10" s="136"/>
      <c r="XEX10" s="136"/>
      <c r="XEY10" s="136"/>
      <c r="XEZ10" s="136"/>
      <c r="XFA10" s="136"/>
      <c r="XFB10" s="136"/>
      <c r="XFC10" s="136"/>
      <c r="XFD10" s="136"/>
    </row>
    <row r="11" s="141" customFormat="true" ht="15" hidden="false" customHeight="true" outlineLevel="0" collapsed="false">
      <c r="A11" s="162"/>
      <c r="B11" s="163" t="s">
        <v>98</v>
      </c>
      <c r="C11" s="163" t="s">
        <v>99</v>
      </c>
      <c r="D11" s="164" t="s">
        <v>100</v>
      </c>
      <c r="E11" s="163" t="s">
        <v>101</v>
      </c>
      <c r="F11" s="165" t="s">
        <v>102</v>
      </c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WVD11" s="136"/>
      <c r="WVE11" s="136"/>
      <c r="WVF11" s="136"/>
      <c r="WVG11" s="136"/>
      <c r="WVH11" s="136"/>
      <c r="WVI11" s="136"/>
      <c r="WVJ11" s="136"/>
      <c r="WVK11" s="136"/>
      <c r="WVL11" s="136"/>
      <c r="WVM11" s="136"/>
      <c r="WVN11" s="136"/>
      <c r="WVO11" s="136"/>
      <c r="WVP11" s="136"/>
      <c r="WVQ11" s="136"/>
      <c r="WVR11" s="136"/>
      <c r="WVS11" s="136"/>
      <c r="WVT11" s="136"/>
      <c r="WVU11" s="136"/>
      <c r="WVV11" s="136"/>
      <c r="WVW11" s="136"/>
      <c r="WVX11" s="136"/>
      <c r="WVY11" s="136"/>
      <c r="WVZ11" s="136"/>
      <c r="WWA11" s="136"/>
      <c r="WWB11" s="136"/>
      <c r="WWC11" s="136"/>
      <c r="WWD11" s="136"/>
      <c r="WWE11" s="136"/>
      <c r="WWF11" s="136"/>
      <c r="WWG11" s="136"/>
      <c r="WWH11" s="136"/>
      <c r="WWI11" s="136"/>
      <c r="WWJ11" s="136"/>
      <c r="WWK11" s="136"/>
      <c r="WWL11" s="136"/>
      <c r="WWM11" s="136"/>
      <c r="WWN11" s="136"/>
      <c r="WWO11" s="136"/>
      <c r="WWP11" s="136"/>
      <c r="WWQ11" s="136"/>
      <c r="WWR11" s="136"/>
      <c r="WWS11" s="136"/>
      <c r="WWT11" s="136"/>
      <c r="WWU11" s="136"/>
      <c r="WWV11" s="136"/>
      <c r="WWW11" s="136"/>
      <c r="WWX11" s="136"/>
      <c r="WWY11" s="136"/>
      <c r="WWZ11" s="136"/>
      <c r="WXA11" s="136"/>
      <c r="WXB11" s="136"/>
      <c r="WXC11" s="136"/>
      <c r="WXD11" s="136"/>
      <c r="WXE11" s="136"/>
      <c r="WXF11" s="136"/>
      <c r="WXG11" s="136"/>
      <c r="WXH11" s="136"/>
      <c r="WXI11" s="136"/>
      <c r="WXJ11" s="136"/>
      <c r="WXK11" s="136"/>
      <c r="WXL11" s="136"/>
      <c r="WXM11" s="136"/>
      <c r="WXN11" s="136"/>
      <c r="WXO11" s="136"/>
      <c r="WXP11" s="136"/>
      <c r="WXQ11" s="136"/>
      <c r="WXR11" s="136"/>
      <c r="WXS11" s="136"/>
      <c r="WXT11" s="136"/>
      <c r="WXU11" s="136"/>
      <c r="WXV11" s="136"/>
      <c r="WXW11" s="136"/>
      <c r="WXX11" s="136"/>
      <c r="WXY11" s="136"/>
      <c r="WXZ11" s="136"/>
      <c r="WYA11" s="136"/>
      <c r="WYB11" s="136"/>
      <c r="WYC11" s="136"/>
      <c r="WYD11" s="136"/>
      <c r="WYE11" s="136"/>
      <c r="WYF11" s="136"/>
      <c r="WYG11" s="136"/>
      <c r="WYH11" s="136"/>
      <c r="WYI11" s="136"/>
      <c r="WYJ11" s="136"/>
      <c r="WYK11" s="136"/>
      <c r="WYL11" s="136"/>
      <c r="WYM11" s="136"/>
      <c r="WYN11" s="136"/>
      <c r="WYO11" s="136"/>
      <c r="WYP11" s="136"/>
      <c r="WYQ11" s="136"/>
      <c r="WYR11" s="136"/>
      <c r="WYS11" s="136"/>
      <c r="WYT11" s="136"/>
      <c r="WYU11" s="136"/>
      <c r="WYV11" s="136"/>
      <c r="WYW11" s="136"/>
      <c r="WYX11" s="136"/>
      <c r="WYY11" s="136"/>
      <c r="WYZ11" s="136"/>
      <c r="WZA11" s="136"/>
      <c r="WZB11" s="136"/>
      <c r="WZC11" s="136"/>
      <c r="WZD11" s="136"/>
      <c r="WZE11" s="136"/>
      <c r="WZF11" s="136"/>
      <c r="WZG11" s="136"/>
      <c r="WZH11" s="136"/>
      <c r="WZI11" s="136"/>
      <c r="WZJ11" s="136"/>
      <c r="WZK11" s="136"/>
      <c r="WZL11" s="136"/>
      <c r="WZM11" s="136"/>
      <c r="WZN11" s="136"/>
      <c r="WZO11" s="136"/>
      <c r="WZP11" s="136"/>
      <c r="WZQ11" s="136"/>
      <c r="WZR11" s="136"/>
      <c r="WZS11" s="136"/>
      <c r="WZT11" s="136"/>
      <c r="WZU11" s="136"/>
      <c r="WZV11" s="136"/>
      <c r="WZW11" s="136"/>
      <c r="WZX11" s="136"/>
      <c r="WZY11" s="136"/>
      <c r="WZZ11" s="136"/>
      <c r="XAA11" s="136"/>
      <c r="XAB11" s="136"/>
      <c r="XAC11" s="136"/>
      <c r="XAD11" s="136"/>
      <c r="XAE11" s="136"/>
      <c r="XAF11" s="136"/>
      <c r="XAG11" s="136"/>
      <c r="XAH11" s="136"/>
      <c r="XAI11" s="136"/>
      <c r="XAJ11" s="136"/>
      <c r="XAK11" s="136"/>
      <c r="XAL11" s="136"/>
      <c r="XAM11" s="136"/>
      <c r="XAN11" s="136"/>
      <c r="XAO11" s="136"/>
      <c r="XAP11" s="136"/>
      <c r="XAQ11" s="136"/>
      <c r="XAR11" s="136"/>
      <c r="XAS11" s="136"/>
      <c r="XAT11" s="136"/>
      <c r="XAU11" s="136"/>
      <c r="XAV11" s="136"/>
      <c r="XAW11" s="136"/>
      <c r="XAX11" s="136"/>
      <c r="XAY11" s="136"/>
      <c r="XAZ11" s="136"/>
      <c r="XBA11" s="136"/>
      <c r="XBB11" s="136"/>
      <c r="XBC11" s="136"/>
      <c r="XBD11" s="136"/>
      <c r="XBE11" s="136"/>
      <c r="XBF11" s="136"/>
      <c r="XBG11" s="136"/>
      <c r="XBH11" s="136"/>
      <c r="XBI11" s="136"/>
      <c r="XBJ11" s="136"/>
      <c r="XBK11" s="136"/>
      <c r="XBL11" s="136"/>
      <c r="XBM11" s="136"/>
      <c r="XBN11" s="136"/>
      <c r="XBO11" s="136"/>
      <c r="XBP11" s="136"/>
      <c r="XBQ11" s="136"/>
      <c r="XBR11" s="136"/>
      <c r="XBS11" s="136"/>
      <c r="XBT11" s="136"/>
      <c r="XBU11" s="136"/>
      <c r="XBV11" s="136"/>
      <c r="XBW11" s="136"/>
      <c r="XBX11" s="136"/>
      <c r="XBY11" s="136"/>
      <c r="XBZ11" s="136"/>
      <c r="XCA11" s="136"/>
      <c r="XCB11" s="136"/>
      <c r="XCC11" s="136"/>
      <c r="XCD11" s="136"/>
      <c r="XCE11" s="136"/>
      <c r="XCF11" s="136"/>
      <c r="XCG11" s="136"/>
      <c r="XCH11" s="136"/>
      <c r="XCI11" s="136"/>
      <c r="XCJ11" s="136"/>
      <c r="XCK11" s="136"/>
      <c r="XCL11" s="136"/>
      <c r="XCM11" s="136"/>
      <c r="XCN11" s="136"/>
      <c r="XCO11" s="136"/>
      <c r="XCP11" s="136"/>
      <c r="XCQ11" s="136"/>
      <c r="XCR11" s="136"/>
      <c r="XCS11" s="136"/>
      <c r="XCT11" s="136"/>
      <c r="XCU11" s="136"/>
      <c r="XCV11" s="136"/>
      <c r="XCW11" s="136"/>
      <c r="XCX11" s="136"/>
      <c r="XCY11" s="136"/>
      <c r="XCZ11" s="136"/>
      <c r="XDA11" s="136"/>
      <c r="XDB11" s="136"/>
      <c r="XDC11" s="136"/>
      <c r="XDD11" s="136"/>
      <c r="XDE11" s="136"/>
      <c r="XDF11" s="136"/>
      <c r="XDG11" s="136"/>
      <c r="XDH11" s="136"/>
      <c r="XDI11" s="136"/>
      <c r="XDJ11" s="136"/>
      <c r="XDK11" s="136"/>
      <c r="XDL11" s="136"/>
      <c r="XDM11" s="136"/>
      <c r="XDN11" s="136"/>
      <c r="XDO11" s="136"/>
      <c r="XDP11" s="136"/>
      <c r="XDQ11" s="136"/>
      <c r="XDR11" s="136"/>
      <c r="XDS11" s="136"/>
      <c r="XDT11" s="136"/>
      <c r="XDU11" s="136"/>
      <c r="XDV11" s="136"/>
      <c r="XDW11" s="136"/>
      <c r="XDX11" s="136"/>
      <c r="XDY11" s="136"/>
      <c r="XDZ11" s="136"/>
      <c r="XEA11" s="136"/>
      <c r="XEB11" s="136"/>
      <c r="XEC11" s="136"/>
      <c r="XED11" s="136"/>
      <c r="XEE11" s="136"/>
      <c r="XEF11" s="136"/>
      <c r="XEG11" s="136"/>
      <c r="XEH11" s="136"/>
      <c r="XEI11" s="136"/>
      <c r="XEJ11" s="136"/>
      <c r="XEK11" s="136"/>
      <c r="XEL11" s="136"/>
      <c r="XEM11" s="136"/>
      <c r="XEN11" s="136"/>
      <c r="XEO11" s="136"/>
      <c r="XEP11" s="136"/>
      <c r="XEQ11" s="136"/>
      <c r="XER11" s="136"/>
      <c r="XES11" s="136"/>
      <c r="XET11" s="136"/>
      <c r="XEU11" s="136"/>
      <c r="XEV11" s="136"/>
      <c r="XEW11" s="136"/>
      <c r="XEX11" s="136"/>
      <c r="XEY11" s="136"/>
      <c r="XEZ11" s="136"/>
      <c r="XFA11" s="136"/>
      <c r="XFB11" s="136"/>
      <c r="XFC11" s="136"/>
      <c r="XFD11" s="136"/>
    </row>
    <row r="12" s="141" customFormat="true" ht="15" hidden="false" customHeight="true" outlineLevel="0" collapsed="false">
      <c r="A12" s="166" t="s">
        <v>103</v>
      </c>
      <c r="B12" s="166" t="s">
        <v>104</v>
      </c>
      <c r="C12" s="166" t="s">
        <v>105</v>
      </c>
      <c r="D12" s="167" t="s">
        <v>106</v>
      </c>
      <c r="E12" s="166" t="s">
        <v>107</v>
      </c>
      <c r="F12" s="168" t="n">
        <v>41694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WVD12" s="136"/>
      <c r="WVE12" s="136"/>
      <c r="WVF12" s="136"/>
      <c r="WVG12" s="136"/>
      <c r="WVH12" s="136"/>
      <c r="WVI12" s="136"/>
      <c r="WVJ12" s="136"/>
      <c r="WVK12" s="136"/>
      <c r="WVL12" s="136"/>
      <c r="WVM12" s="136"/>
      <c r="WVN12" s="136"/>
      <c r="WVO12" s="136"/>
      <c r="WVP12" s="136"/>
      <c r="WVQ12" s="136"/>
      <c r="WVR12" s="136"/>
      <c r="WVS12" s="136"/>
      <c r="WVT12" s="136"/>
      <c r="WVU12" s="136"/>
      <c r="WVV12" s="136"/>
      <c r="WVW12" s="136"/>
      <c r="WVX12" s="136"/>
      <c r="WVY12" s="136"/>
      <c r="WVZ12" s="136"/>
      <c r="WWA12" s="136"/>
      <c r="WWB12" s="136"/>
      <c r="WWC12" s="136"/>
      <c r="WWD12" s="136"/>
      <c r="WWE12" s="136"/>
      <c r="WWF12" s="136"/>
      <c r="WWG12" s="136"/>
      <c r="WWH12" s="136"/>
      <c r="WWI12" s="136"/>
      <c r="WWJ12" s="136"/>
      <c r="WWK12" s="136"/>
      <c r="WWL12" s="136"/>
      <c r="WWM12" s="136"/>
      <c r="WWN12" s="136"/>
      <c r="WWO12" s="136"/>
      <c r="WWP12" s="136"/>
      <c r="WWQ12" s="136"/>
      <c r="WWR12" s="136"/>
      <c r="WWS12" s="136"/>
      <c r="WWT12" s="136"/>
      <c r="WWU12" s="136"/>
      <c r="WWV12" s="136"/>
      <c r="WWW12" s="136"/>
      <c r="WWX12" s="136"/>
      <c r="WWY12" s="136"/>
      <c r="WWZ12" s="136"/>
      <c r="WXA12" s="136"/>
      <c r="WXB12" s="136"/>
      <c r="WXC12" s="136"/>
      <c r="WXD12" s="136"/>
      <c r="WXE12" s="136"/>
      <c r="WXF12" s="136"/>
      <c r="WXG12" s="136"/>
      <c r="WXH12" s="136"/>
      <c r="WXI12" s="136"/>
      <c r="WXJ12" s="136"/>
      <c r="WXK12" s="136"/>
      <c r="WXL12" s="136"/>
      <c r="WXM12" s="136"/>
      <c r="WXN12" s="136"/>
      <c r="WXO12" s="136"/>
      <c r="WXP12" s="136"/>
      <c r="WXQ12" s="136"/>
      <c r="WXR12" s="136"/>
      <c r="WXS12" s="136"/>
      <c r="WXT12" s="136"/>
      <c r="WXU12" s="136"/>
      <c r="WXV12" s="136"/>
      <c r="WXW12" s="136"/>
      <c r="WXX12" s="136"/>
      <c r="WXY12" s="136"/>
      <c r="WXZ12" s="136"/>
      <c r="WYA12" s="136"/>
      <c r="WYB12" s="136"/>
      <c r="WYC12" s="136"/>
      <c r="WYD12" s="136"/>
      <c r="WYE12" s="136"/>
      <c r="WYF12" s="136"/>
      <c r="WYG12" s="136"/>
      <c r="WYH12" s="136"/>
      <c r="WYI12" s="136"/>
      <c r="WYJ12" s="136"/>
      <c r="WYK12" s="136"/>
      <c r="WYL12" s="136"/>
      <c r="WYM12" s="136"/>
      <c r="WYN12" s="136"/>
      <c r="WYO12" s="136"/>
      <c r="WYP12" s="136"/>
      <c r="WYQ12" s="136"/>
      <c r="WYR12" s="136"/>
      <c r="WYS12" s="136"/>
      <c r="WYT12" s="136"/>
      <c r="WYU12" s="136"/>
      <c r="WYV12" s="136"/>
      <c r="WYW12" s="136"/>
      <c r="WYX12" s="136"/>
      <c r="WYY12" s="136"/>
      <c r="WYZ12" s="136"/>
      <c r="WZA12" s="136"/>
      <c r="WZB12" s="136"/>
      <c r="WZC12" s="136"/>
      <c r="WZD12" s="136"/>
      <c r="WZE12" s="136"/>
      <c r="WZF12" s="136"/>
      <c r="WZG12" s="136"/>
      <c r="WZH12" s="136"/>
      <c r="WZI12" s="136"/>
      <c r="WZJ12" s="136"/>
      <c r="WZK12" s="136"/>
      <c r="WZL12" s="136"/>
      <c r="WZM12" s="136"/>
      <c r="WZN12" s="136"/>
      <c r="WZO12" s="136"/>
      <c r="WZP12" s="136"/>
      <c r="WZQ12" s="136"/>
      <c r="WZR12" s="136"/>
      <c r="WZS12" s="136"/>
      <c r="WZT12" s="136"/>
      <c r="WZU12" s="136"/>
      <c r="WZV12" s="136"/>
      <c r="WZW12" s="136"/>
      <c r="WZX12" s="136"/>
      <c r="WZY12" s="136"/>
      <c r="WZZ12" s="136"/>
      <c r="XAA12" s="136"/>
      <c r="XAB12" s="136"/>
      <c r="XAC12" s="136"/>
      <c r="XAD12" s="136"/>
      <c r="XAE12" s="136"/>
      <c r="XAF12" s="136"/>
      <c r="XAG12" s="136"/>
      <c r="XAH12" s="136"/>
      <c r="XAI12" s="136"/>
      <c r="XAJ12" s="136"/>
      <c r="XAK12" s="136"/>
      <c r="XAL12" s="136"/>
      <c r="XAM12" s="136"/>
      <c r="XAN12" s="136"/>
      <c r="XAO12" s="136"/>
      <c r="XAP12" s="136"/>
      <c r="XAQ12" s="136"/>
      <c r="XAR12" s="136"/>
      <c r="XAS12" s="136"/>
      <c r="XAT12" s="136"/>
      <c r="XAU12" s="136"/>
      <c r="XAV12" s="136"/>
      <c r="XAW12" s="136"/>
      <c r="XAX12" s="136"/>
      <c r="XAY12" s="136"/>
      <c r="XAZ12" s="136"/>
      <c r="XBA12" s="136"/>
      <c r="XBB12" s="136"/>
      <c r="XBC12" s="136"/>
      <c r="XBD12" s="136"/>
      <c r="XBE12" s="136"/>
      <c r="XBF12" s="136"/>
      <c r="XBG12" s="136"/>
      <c r="XBH12" s="136"/>
      <c r="XBI12" s="136"/>
      <c r="XBJ12" s="136"/>
      <c r="XBK12" s="136"/>
      <c r="XBL12" s="136"/>
      <c r="XBM12" s="136"/>
      <c r="XBN12" s="136"/>
      <c r="XBO12" s="136"/>
      <c r="XBP12" s="136"/>
      <c r="XBQ12" s="136"/>
      <c r="XBR12" s="136"/>
      <c r="XBS12" s="136"/>
      <c r="XBT12" s="136"/>
      <c r="XBU12" s="136"/>
      <c r="XBV12" s="136"/>
      <c r="XBW12" s="136"/>
      <c r="XBX12" s="136"/>
      <c r="XBY12" s="136"/>
      <c r="XBZ12" s="136"/>
      <c r="XCA12" s="136"/>
      <c r="XCB12" s="136"/>
      <c r="XCC12" s="136"/>
      <c r="XCD12" s="136"/>
      <c r="XCE12" s="136"/>
      <c r="XCF12" s="136"/>
      <c r="XCG12" s="136"/>
      <c r="XCH12" s="136"/>
      <c r="XCI12" s="136"/>
      <c r="XCJ12" s="136"/>
      <c r="XCK12" s="136"/>
      <c r="XCL12" s="136"/>
      <c r="XCM12" s="136"/>
      <c r="XCN12" s="136"/>
      <c r="XCO12" s="136"/>
      <c r="XCP12" s="136"/>
      <c r="XCQ12" s="136"/>
      <c r="XCR12" s="136"/>
      <c r="XCS12" s="136"/>
      <c r="XCT12" s="136"/>
      <c r="XCU12" s="136"/>
      <c r="XCV12" s="136"/>
      <c r="XCW12" s="136"/>
      <c r="XCX12" s="136"/>
      <c r="XCY12" s="136"/>
      <c r="XCZ12" s="136"/>
      <c r="XDA12" s="136"/>
      <c r="XDB12" s="136"/>
      <c r="XDC12" s="136"/>
      <c r="XDD12" s="136"/>
      <c r="XDE12" s="136"/>
      <c r="XDF12" s="136"/>
      <c r="XDG12" s="136"/>
      <c r="XDH12" s="136"/>
      <c r="XDI12" s="136"/>
      <c r="XDJ12" s="136"/>
      <c r="XDK12" s="136"/>
      <c r="XDL12" s="136"/>
      <c r="XDM12" s="136"/>
      <c r="XDN12" s="136"/>
      <c r="XDO12" s="136"/>
      <c r="XDP12" s="136"/>
      <c r="XDQ12" s="136"/>
      <c r="XDR12" s="136"/>
      <c r="XDS12" s="136"/>
      <c r="XDT12" s="136"/>
      <c r="XDU12" s="136"/>
      <c r="XDV12" s="136"/>
      <c r="XDW12" s="136"/>
      <c r="XDX12" s="136"/>
      <c r="XDY12" s="136"/>
      <c r="XDZ12" s="136"/>
      <c r="XEA12" s="136"/>
      <c r="XEB12" s="136"/>
      <c r="XEC12" s="136"/>
      <c r="XED12" s="136"/>
      <c r="XEE12" s="136"/>
      <c r="XEF12" s="136"/>
      <c r="XEG12" s="136"/>
      <c r="XEH12" s="136"/>
      <c r="XEI12" s="136"/>
      <c r="XEJ12" s="136"/>
      <c r="XEK12" s="136"/>
      <c r="XEL12" s="136"/>
      <c r="XEM12" s="136"/>
      <c r="XEN12" s="136"/>
      <c r="XEO12" s="136"/>
      <c r="XEP12" s="136"/>
      <c r="XEQ12" s="136"/>
      <c r="XER12" s="136"/>
      <c r="XES12" s="136"/>
      <c r="XET12" s="136"/>
      <c r="XEU12" s="136"/>
      <c r="XEV12" s="136"/>
      <c r="XEW12" s="136"/>
      <c r="XEX12" s="136"/>
      <c r="XEY12" s="136"/>
      <c r="XEZ12" s="136"/>
      <c r="XFA12" s="136"/>
      <c r="XFB12" s="136"/>
      <c r="XFC12" s="136"/>
      <c r="XFD12" s="136"/>
    </row>
    <row r="13" s="141" customFormat="true" ht="15" hidden="false" customHeight="true" outlineLevel="0" collapsed="false">
      <c r="A13" s="166"/>
      <c r="B13" s="166" t="s">
        <v>108</v>
      </c>
      <c r="C13" s="166" t="s">
        <v>109</v>
      </c>
      <c r="D13" s="167" t="s">
        <v>110</v>
      </c>
      <c r="E13" s="166" t="s">
        <v>111</v>
      </c>
      <c r="F13" s="168" t="n">
        <v>41693</v>
      </c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WVD13" s="136"/>
      <c r="WVE13" s="136"/>
      <c r="WVF13" s="136"/>
      <c r="WVG13" s="136"/>
      <c r="WVH13" s="136"/>
      <c r="WVI13" s="136"/>
      <c r="WVJ13" s="136"/>
      <c r="WVK13" s="136"/>
      <c r="WVL13" s="136"/>
      <c r="WVM13" s="136"/>
      <c r="WVN13" s="136"/>
      <c r="WVO13" s="136"/>
      <c r="WVP13" s="136"/>
      <c r="WVQ13" s="136"/>
      <c r="WVR13" s="136"/>
      <c r="WVS13" s="136"/>
      <c r="WVT13" s="136"/>
      <c r="WVU13" s="136"/>
      <c r="WVV13" s="136"/>
      <c r="WVW13" s="136"/>
      <c r="WVX13" s="136"/>
      <c r="WVY13" s="136"/>
      <c r="WVZ13" s="136"/>
      <c r="WWA13" s="136"/>
      <c r="WWB13" s="136"/>
      <c r="WWC13" s="136"/>
      <c r="WWD13" s="136"/>
      <c r="WWE13" s="136"/>
      <c r="WWF13" s="136"/>
      <c r="WWG13" s="136"/>
      <c r="WWH13" s="136"/>
      <c r="WWI13" s="136"/>
      <c r="WWJ13" s="136"/>
      <c r="WWK13" s="136"/>
      <c r="WWL13" s="136"/>
      <c r="WWM13" s="136"/>
      <c r="WWN13" s="136"/>
      <c r="WWO13" s="136"/>
      <c r="WWP13" s="136"/>
      <c r="WWQ13" s="136"/>
      <c r="WWR13" s="136"/>
      <c r="WWS13" s="136"/>
      <c r="WWT13" s="136"/>
      <c r="WWU13" s="136"/>
      <c r="WWV13" s="136"/>
      <c r="WWW13" s="136"/>
      <c r="WWX13" s="136"/>
      <c r="WWY13" s="136"/>
      <c r="WWZ13" s="136"/>
      <c r="WXA13" s="136"/>
      <c r="WXB13" s="136"/>
      <c r="WXC13" s="136"/>
      <c r="WXD13" s="136"/>
      <c r="WXE13" s="136"/>
      <c r="WXF13" s="136"/>
      <c r="WXG13" s="136"/>
      <c r="WXH13" s="136"/>
      <c r="WXI13" s="136"/>
      <c r="WXJ13" s="136"/>
      <c r="WXK13" s="136"/>
      <c r="WXL13" s="136"/>
      <c r="WXM13" s="136"/>
      <c r="WXN13" s="136"/>
      <c r="WXO13" s="136"/>
      <c r="WXP13" s="136"/>
      <c r="WXQ13" s="136"/>
      <c r="WXR13" s="136"/>
      <c r="WXS13" s="136"/>
      <c r="WXT13" s="136"/>
      <c r="WXU13" s="136"/>
      <c r="WXV13" s="136"/>
      <c r="WXW13" s="136"/>
      <c r="WXX13" s="136"/>
      <c r="WXY13" s="136"/>
      <c r="WXZ13" s="136"/>
      <c r="WYA13" s="136"/>
      <c r="WYB13" s="136"/>
      <c r="WYC13" s="136"/>
      <c r="WYD13" s="136"/>
      <c r="WYE13" s="136"/>
      <c r="WYF13" s="136"/>
      <c r="WYG13" s="136"/>
      <c r="WYH13" s="136"/>
      <c r="WYI13" s="136"/>
      <c r="WYJ13" s="136"/>
      <c r="WYK13" s="136"/>
      <c r="WYL13" s="136"/>
      <c r="WYM13" s="136"/>
      <c r="WYN13" s="136"/>
      <c r="WYO13" s="136"/>
      <c r="WYP13" s="136"/>
      <c r="WYQ13" s="136"/>
      <c r="WYR13" s="136"/>
      <c r="WYS13" s="136"/>
      <c r="WYT13" s="136"/>
      <c r="WYU13" s="136"/>
      <c r="WYV13" s="136"/>
      <c r="WYW13" s="136"/>
      <c r="WYX13" s="136"/>
      <c r="WYY13" s="136"/>
      <c r="WYZ13" s="136"/>
      <c r="WZA13" s="136"/>
      <c r="WZB13" s="136"/>
      <c r="WZC13" s="136"/>
      <c r="WZD13" s="136"/>
      <c r="WZE13" s="136"/>
      <c r="WZF13" s="136"/>
      <c r="WZG13" s="136"/>
      <c r="WZH13" s="136"/>
      <c r="WZI13" s="136"/>
      <c r="WZJ13" s="136"/>
      <c r="WZK13" s="136"/>
      <c r="WZL13" s="136"/>
      <c r="WZM13" s="136"/>
      <c r="WZN13" s="136"/>
      <c r="WZO13" s="136"/>
      <c r="WZP13" s="136"/>
      <c r="WZQ13" s="136"/>
      <c r="WZR13" s="136"/>
      <c r="WZS13" s="136"/>
      <c r="WZT13" s="136"/>
      <c r="WZU13" s="136"/>
      <c r="WZV13" s="136"/>
      <c r="WZW13" s="136"/>
      <c r="WZX13" s="136"/>
      <c r="WZY13" s="136"/>
      <c r="WZZ13" s="136"/>
      <c r="XAA13" s="136"/>
      <c r="XAB13" s="136"/>
      <c r="XAC13" s="136"/>
      <c r="XAD13" s="136"/>
      <c r="XAE13" s="136"/>
      <c r="XAF13" s="136"/>
      <c r="XAG13" s="136"/>
      <c r="XAH13" s="136"/>
      <c r="XAI13" s="136"/>
      <c r="XAJ13" s="136"/>
      <c r="XAK13" s="136"/>
      <c r="XAL13" s="136"/>
      <c r="XAM13" s="136"/>
      <c r="XAN13" s="136"/>
      <c r="XAO13" s="136"/>
      <c r="XAP13" s="136"/>
      <c r="XAQ13" s="136"/>
      <c r="XAR13" s="136"/>
      <c r="XAS13" s="136"/>
      <c r="XAT13" s="136"/>
      <c r="XAU13" s="136"/>
      <c r="XAV13" s="136"/>
      <c r="XAW13" s="136"/>
      <c r="XAX13" s="136"/>
      <c r="XAY13" s="136"/>
      <c r="XAZ13" s="136"/>
      <c r="XBA13" s="136"/>
      <c r="XBB13" s="136"/>
      <c r="XBC13" s="136"/>
      <c r="XBD13" s="136"/>
      <c r="XBE13" s="136"/>
      <c r="XBF13" s="136"/>
      <c r="XBG13" s="136"/>
      <c r="XBH13" s="136"/>
      <c r="XBI13" s="136"/>
      <c r="XBJ13" s="136"/>
      <c r="XBK13" s="136"/>
      <c r="XBL13" s="136"/>
      <c r="XBM13" s="136"/>
      <c r="XBN13" s="136"/>
      <c r="XBO13" s="136"/>
      <c r="XBP13" s="136"/>
      <c r="XBQ13" s="136"/>
      <c r="XBR13" s="136"/>
      <c r="XBS13" s="136"/>
      <c r="XBT13" s="136"/>
      <c r="XBU13" s="136"/>
      <c r="XBV13" s="136"/>
      <c r="XBW13" s="136"/>
      <c r="XBX13" s="136"/>
      <c r="XBY13" s="136"/>
      <c r="XBZ13" s="136"/>
      <c r="XCA13" s="136"/>
      <c r="XCB13" s="136"/>
      <c r="XCC13" s="136"/>
      <c r="XCD13" s="136"/>
      <c r="XCE13" s="136"/>
      <c r="XCF13" s="136"/>
      <c r="XCG13" s="136"/>
      <c r="XCH13" s="136"/>
      <c r="XCI13" s="136"/>
      <c r="XCJ13" s="136"/>
      <c r="XCK13" s="136"/>
      <c r="XCL13" s="136"/>
      <c r="XCM13" s="136"/>
      <c r="XCN13" s="136"/>
      <c r="XCO13" s="136"/>
      <c r="XCP13" s="136"/>
      <c r="XCQ13" s="136"/>
      <c r="XCR13" s="136"/>
      <c r="XCS13" s="136"/>
      <c r="XCT13" s="136"/>
      <c r="XCU13" s="136"/>
      <c r="XCV13" s="136"/>
      <c r="XCW13" s="136"/>
      <c r="XCX13" s="136"/>
      <c r="XCY13" s="136"/>
      <c r="XCZ13" s="136"/>
      <c r="XDA13" s="136"/>
      <c r="XDB13" s="136"/>
      <c r="XDC13" s="136"/>
      <c r="XDD13" s="136"/>
      <c r="XDE13" s="136"/>
      <c r="XDF13" s="136"/>
      <c r="XDG13" s="136"/>
      <c r="XDH13" s="136"/>
      <c r="XDI13" s="136"/>
      <c r="XDJ13" s="136"/>
      <c r="XDK13" s="136"/>
      <c r="XDL13" s="136"/>
      <c r="XDM13" s="136"/>
      <c r="XDN13" s="136"/>
      <c r="XDO13" s="136"/>
      <c r="XDP13" s="136"/>
      <c r="XDQ13" s="136"/>
      <c r="XDR13" s="136"/>
      <c r="XDS13" s="136"/>
      <c r="XDT13" s="136"/>
      <c r="XDU13" s="136"/>
      <c r="XDV13" s="136"/>
      <c r="XDW13" s="136"/>
      <c r="XDX13" s="136"/>
      <c r="XDY13" s="136"/>
      <c r="XDZ13" s="136"/>
      <c r="XEA13" s="136"/>
      <c r="XEB13" s="136"/>
      <c r="XEC13" s="136"/>
      <c r="XED13" s="136"/>
      <c r="XEE13" s="136"/>
      <c r="XEF13" s="136"/>
      <c r="XEG13" s="136"/>
      <c r="XEH13" s="136"/>
      <c r="XEI13" s="136"/>
      <c r="XEJ13" s="136"/>
      <c r="XEK13" s="136"/>
      <c r="XEL13" s="136"/>
      <c r="XEM13" s="136"/>
      <c r="XEN13" s="136"/>
      <c r="XEO13" s="136"/>
      <c r="XEP13" s="136"/>
      <c r="XEQ13" s="136"/>
      <c r="XER13" s="136"/>
      <c r="XES13" s="136"/>
      <c r="XET13" s="136"/>
      <c r="XEU13" s="136"/>
      <c r="XEV13" s="136"/>
      <c r="XEW13" s="136"/>
      <c r="XEX13" s="136"/>
      <c r="XEY13" s="136"/>
      <c r="XEZ13" s="136"/>
      <c r="XFA13" s="136"/>
      <c r="XFB13" s="136"/>
      <c r="XFC13" s="136"/>
      <c r="XFD13" s="136"/>
    </row>
    <row r="14" s="141" customFormat="true" ht="15" hidden="false" customHeight="true" outlineLevel="0" collapsed="false">
      <c r="A14" s="166"/>
      <c r="B14" s="166" t="s">
        <v>112</v>
      </c>
      <c r="C14" s="166" t="s">
        <v>113</v>
      </c>
      <c r="D14" s="167" t="s">
        <v>114</v>
      </c>
      <c r="E14" s="166" t="s">
        <v>115</v>
      </c>
      <c r="F14" s="168" t="n">
        <v>41695</v>
      </c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WVD14" s="136"/>
      <c r="WVE14" s="136"/>
      <c r="WVF14" s="136"/>
      <c r="WVG14" s="136"/>
      <c r="WVH14" s="136"/>
      <c r="WVI14" s="136"/>
      <c r="WVJ14" s="136"/>
      <c r="WVK14" s="136"/>
      <c r="WVL14" s="136"/>
      <c r="WVM14" s="136"/>
      <c r="WVN14" s="136"/>
      <c r="WVO14" s="136"/>
      <c r="WVP14" s="136"/>
      <c r="WVQ14" s="136"/>
      <c r="WVR14" s="136"/>
      <c r="WVS14" s="136"/>
      <c r="WVT14" s="136"/>
      <c r="WVU14" s="136"/>
      <c r="WVV14" s="136"/>
      <c r="WVW14" s="136"/>
      <c r="WVX14" s="136"/>
      <c r="WVY14" s="136"/>
      <c r="WVZ14" s="136"/>
      <c r="WWA14" s="136"/>
      <c r="WWB14" s="136"/>
      <c r="WWC14" s="136"/>
      <c r="WWD14" s="136"/>
      <c r="WWE14" s="136"/>
      <c r="WWF14" s="136"/>
      <c r="WWG14" s="136"/>
      <c r="WWH14" s="136"/>
      <c r="WWI14" s="136"/>
      <c r="WWJ14" s="136"/>
      <c r="WWK14" s="136"/>
      <c r="WWL14" s="136"/>
      <c r="WWM14" s="136"/>
      <c r="WWN14" s="136"/>
      <c r="WWO14" s="136"/>
      <c r="WWP14" s="136"/>
      <c r="WWQ14" s="136"/>
      <c r="WWR14" s="136"/>
      <c r="WWS14" s="136"/>
      <c r="WWT14" s="136"/>
      <c r="WWU14" s="136"/>
      <c r="WWV14" s="136"/>
      <c r="WWW14" s="136"/>
      <c r="WWX14" s="136"/>
      <c r="WWY14" s="136"/>
      <c r="WWZ14" s="136"/>
      <c r="WXA14" s="136"/>
      <c r="WXB14" s="136"/>
      <c r="WXC14" s="136"/>
      <c r="WXD14" s="136"/>
      <c r="WXE14" s="136"/>
      <c r="WXF14" s="136"/>
      <c r="WXG14" s="136"/>
      <c r="WXH14" s="136"/>
      <c r="WXI14" s="136"/>
      <c r="WXJ14" s="136"/>
      <c r="WXK14" s="136"/>
      <c r="WXL14" s="136"/>
      <c r="WXM14" s="136"/>
      <c r="WXN14" s="136"/>
      <c r="WXO14" s="136"/>
      <c r="WXP14" s="136"/>
      <c r="WXQ14" s="136"/>
      <c r="WXR14" s="136"/>
      <c r="WXS14" s="136"/>
      <c r="WXT14" s="136"/>
      <c r="WXU14" s="136"/>
      <c r="WXV14" s="136"/>
      <c r="WXW14" s="136"/>
      <c r="WXX14" s="136"/>
      <c r="WXY14" s="136"/>
      <c r="WXZ14" s="136"/>
      <c r="WYA14" s="136"/>
      <c r="WYB14" s="136"/>
      <c r="WYC14" s="136"/>
      <c r="WYD14" s="136"/>
      <c r="WYE14" s="136"/>
      <c r="WYF14" s="136"/>
      <c r="WYG14" s="136"/>
      <c r="WYH14" s="136"/>
      <c r="WYI14" s="136"/>
      <c r="WYJ14" s="136"/>
      <c r="WYK14" s="136"/>
      <c r="WYL14" s="136"/>
      <c r="WYM14" s="136"/>
      <c r="WYN14" s="136"/>
      <c r="WYO14" s="136"/>
      <c r="WYP14" s="136"/>
      <c r="WYQ14" s="136"/>
      <c r="WYR14" s="136"/>
      <c r="WYS14" s="136"/>
      <c r="WYT14" s="136"/>
      <c r="WYU14" s="136"/>
      <c r="WYV14" s="136"/>
      <c r="WYW14" s="136"/>
      <c r="WYX14" s="136"/>
      <c r="WYY14" s="136"/>
      <c r="WYZ14" s="136"/>
      <c r="WZA14" s="136"/>
      <c r="WZB14" s="136"/>
      <c r="WZC14" s="136"/>
      <c r="WZD14" s="136"/>
      <c r="WZE14" s="136"/>
      <c r="WZF14" s="136"/>
      <c r="WZG14" s="136"/>
      <c r="WZH14" s="136"/>
      <c r="WZI14" s="136"/>
      <c r="WZJ14" s="136"/>
      <c r="WZK14" s="136"/>
      <c r="WZL14" s="136"/>
      <c r="WZM14" s="136"/>
      <c r="WZN14" s="136"/>
      <c r="WZO14" s="136"/>
      <c r="WZP14" s="136"/>
      <c r="WZQ14" s="136"/>
      <c r="WZR14" s="136"/>
      <c r="WZS14" s="136"/>
      <c r="WZT14" s="136"/>
      <c r="WZU14" s="136"/>
      <c r="WZV14" s="136"/>
      <c r="WZW14" s="136"/>
      <c r="WZX14" s="136"/>
      <c r="WZY14" s="136"/>
      <c r="WZZ14" s="136"/>
      <c r="XAA14" s="136"/>
      <c r="XAB14" s="136"/>
      <c r="XAC14" s="136"/>
      <c r="XAD14" s="136"/>
      <c r="XAE14" s="136"/>
      <c r="XAF14" s="136"/>
      <c r="XAG14" s="136"/>
      <c r="XAH14" s="136"/>
      <c r="XAI14" s="136"/>
      <c r="XAJ14" s="136"/>
      <c r="XAK14" s="136"/>
      <c r="XAL14" s="136"/>
      <c r="XAM14" s="136"/>
      <c r="XAN14" s="136"/>
      <c r="XAO14" s="136"/>
      <c r="XAP14" s="136"/>
      <c r="XAQ14" s="136"/>
      <c r="XAR14" s="136"/>
      <c r="XAS14" s="136"/>
      <c r="XAT14" s="136"/>
      <c r="XAU14" s="136"/>
      <c r="XAV14" s="136"/>
      <c r="XAW14" s="136"/>
      <c r="XAX14" s="136"/>
      <c r="XAY14" s="136"/>
      <c r="XAZ14" s="136"/>
      <c r="XBA14" s="136"/>
      <c r="XBB14" s="136"/>
      <c r="XBC14" s="136"/>
      <c r="XBD14" s="136"/>
      <c r="XBE14" s="136"/>
      <c r="XBF14" s="136"/>
      <c r="XBG14" s="136"/>
      <c r="XBH14" s="136"/>
      <c r="XBI14" s="136"/>
      <c r="XBJ14" s="136"/>
      <c r="XBK14" s="136"/>
      <c r="XBL14" s="136"/>
      <c r="XBM14" s="136"/>
      <c r="XBN14" s="136"/>
      <c r="XBO14" s="136"/>
      <c r="XBP14" s="136"/>
      <c r="XBQ14" s="136"/>
      <c r="XBR14" s="136"/>
      <c r="XBS14" s="136"/>
      <c r="XBT14" s="136"/>
      <c r="XBU14" s="136"/>
      <c r="XBV14" s="136"/>
      <c r="XBW14" s="136"/>
      <c r="XBX14" s="136"/>
      <c r="XBY14" s="136"/>
      <c r="XBZ14" s="136"/>
      <c r="XCA14" s="136"/>
      <c r="XCB14" s="136"/>
      <c r="XCC14" s="136"/>
      <c r="XCD14" s="136"/>
      <c r="XCE14" s="136"/>
      <c r="XCF14" s="136"/>
      <c r="XCG14" s="136"/>
      <c r="XCH14" s="136"/>
      <c r="XCI14" s="136"/>
      <c r="XCJ14" s="136"/>
      <c r="XCK14" s="136"/>
      <c r="XCL14" s="136"/>
      <c r="XCM14" s="136"/>
      <c r="XCN14" s="136"/>
      <c r="XCO14" s="136"/>
      <c r="XCP14" s="136"/>
      <c r="XCQ14" s="136"/>
      <c r="XCR14" s="136"/>
      <c r="XCS14" s="136"/>
      <c r="XCT14" s="136"/>
      <c r="XCU14" s="136"/>
      <c r="XCV14" s="136"/>
      <c r="XCW14" s="136"/>
      <c r="XCX14" s="136"/>
      <c r="XCY14" s="136"/>
      <c r="XCZ14" s="136"/>
      <c r="XDA14" s="136"/>
      <c r="XDB14" s="136"/>
      <c r="XDC14" s="136"/>
      <c r="XDD14" s="136"/>
      <c r="XDE14" s="136"/>
      <c r="XDF14" s="136"/>
      <c r="XDG14" s="136"/>
      <c r="XDH14" s="136"/>
      <c r="XDI14" s="136"/>
      <c r="XDJ14" s="136"/>
      <c r="XDK14" s="136"/>
      <c r="XDL14" s="136"/>
      <c r="XDM14" s="136"/>
      <c r="XDN14" s="136"/>
      <c r="XDO14" s="136"/>
      <c r="XDP14" s="136"/>
      <c r="XDQ14" s="136"/>
      <c r="XDR14" s="136"/>
      <c r="XDS14" s="136"/>
      <c r="XDT14" s="136"/>
      <c r="XDU14" s="136"/>
      <c r="XDV14" s="136"/>
      <c r="XDW14" s="136"/>
      <c r="XDX14" s="136"/>
      <c r="XDY14" s="136"/>
      <c r="XDZ14" s="136"/>
      <c r="XEA14" s="136"/>
      <c r="XEB14" s="136"/>
      <c r="XEC14" s="136"/>
      <c r="XED14" s="136"/>
      <c r="XEE14" s="136"/>
      <c r="XEF14" s="136"/>
      <c r="XEG14" s="136"/>
      <c r="XEH14" s="136"/>
      <c r="XEI14" s="136"/>
      <c r="XEJ14" s="136"/>
      <c r="XEK14" s="136"/>
      <c r="XEL14" s="136"/>
      <c r="XEM14" s="136"/>
      <c r="XEN14" s="136"/>
      <c r="XEO14" s="136"/>
      <c r="XEP14" s="136"/>
      <c r="XEQ14" s="136"/>
      <c r="XER14" s="136"/>
      <c r="XES14" s="136"/>
      <c r="XET14" s="136"/>
      <c r="XEU14" s="136"/>
      <c r="XEV14" s="136"/>
      <c r="XEW14" s="136"/>
      <c r="XEX14" s="136"/>
      <c r="XEY14" s="136"/>
      <c r="XEZ14" s="136"/>
      <c r="XFA14" s="136"/>
      <c r="XFB14" s="136"/>
      <c r="XFC14" s="136"/>
      <c r="XFD14" s="136"/>
    </row>
    <row r="16" customFormat="false" ht="15.75" hidden="false" customHeight="true" outlineLevel="0" collapsed="false">
      <c r="A16" s="169" t="s">
        <v>116</v>
      </c>
      <c r="B16" s="169"/>
      <c r="C16" s="169"/>
      <c r="D16" s="169"/>
      <c r="E16" s="169"/>
      <c r="F16" s="169"/>
    </row>
    <row r="17" customFormat="false" ht="15" hidden="false" customHeight="true" outlineLevel="0" collapsed="false">
      <c r="A17" s="170" t="s">
        <v>117</v>
      </c>
      <c r="B17" s="169" t="s">
        <v>118</v>
      </c>
      <c r="C17" s="170" t="s">
        <v>119</v>
      </c>
      <c r="D17" s="170" t="s">
        <v>104</v>
      </c>
      <c r="E17" s="170" t="s">
        <v>108</v>
      </c>
      <c r="F17" s="170" t="s">
        <v>112</v>
      </c>
    </row>
    <row r="18" customFormat="false" ht="15" hidden="false" customHeight="false" outlineLevel="0" collapsed="false">
      <c r="A18" s="170"/>
      <c r="B18" s="169"/>
      <c r="C18" s="170" t="s">
        <v>120</v>
      </c>
      <c r="D18" s="170" t="s">
        <v>120</v>
      </c>
      <c r="E18" s="170" t="s">
        <v>120</v>
      </c>
      <c r="F18" s="170" t="s">
        <v>120</v>
      </c>
    </row>
    <row r="19" customFormat="false" ht="15" hidden="false" customHeight="false" outlineLevel="0" collapsed="false">
      <c r="A19" s="171" t="n">
        <v>1</v>
      </c>
      <c r="B19" s="172" t="s">
        <v>121</v>
      </c>
      <c r="C19" s="173" t="n">
        <f aca="false">TRUNC(($D19+$E19+$F19)/3,2)</f>
        <v>32.55</v>
      </c>
      <c r="D19" s="173" t="n">
        <v>31.43</v>
      </c>
      <c r="E19" s="173" t="n">
        <v>30.3</v>
      </c>
      <c r="F19" s="173" t="n">
        <v>35.93</v>
      </c>
      <c r="G19" s="174"/>
    </row>
    <row r="20" customFormat="false" ht="15" hidden="false" customHeight="false" outlineLevel="0" collapsed="false">
      <c r="A20" s="171" t="n">
        <v>2</v>
      </c>
      <c r="B20" s="172" t="s">
        <v>122</v>
      </c>
      <c r="C20" s="173" t="n">
        <f aca="false">TRUNC(($D20+$E20+$F20)/3,2)</f>
        <v>17.19</v>
      </c>
      <c r="D20" s="173" t="n">
        <v>16.8</v>
      </c>
      <c r="E20" s="173" t="n">
        <v>15.98</v>
      </c>
      <c r="F20" s="173" t="n">
        <v>18.8</v>
      </c>
    </row>
    <row r="21" customFormat="false" ht="15" hidden="false" customHeight="false" outlineLevel="0" collapsed="false">
      <c r="A21" s="171" t="n">
        <v>3</v>
      </c>
      <c r="B21" s="175" t="s">
        <v>123</v>
      </c>
      <c r="C21" s="173" t="n">
        <f aca="false">TRUNC(($D21+$E21+$F21)/3,2)</f>
        <v>18.97</v>
      </c>
      <c r="D21" s="173" t="n">
        <v>18.76</v>
      </c>
      <c r="E21" s="173" t="n">
        <v>17.61</v>
      </c>
      <c r="F21" s="173" t="n">
        <v>20.56</v>
      </c>
    </row>
    <row r="22" customFormat="false" ht="15" hidden="false" customHeight="false" outlineLevel="0" collapsed="false">
      <c r="A22" s="171" t="n">
        <v>4</v>
      </c>
      <c r="B22" s="175" t="s">
        <v>124</v>
      </c>
      <c r="C22" s="173" t="n">
        <f aca="false">TRUNC(($D22+$E22+$F22)/3,2)</f>
        <v>13.79</v>
      </c>
      <c r="D22" s="173" t="n">
        <v>13.79</v>
      </c>
      <c r="E22" s="173" t="n">
        <v>12.78</v>
      </c>
      <c r="F22" s="173" t="n">
        <v>14.8</v>
      </c>
    </row>
    <row r="23" customFormat="false" ht="15" hidden="false" customHeight="false" outlineLevel="0" collapsed="false">
      <c r="A23" s="171" t="n">
        <v>5</v>
      </c>
      <c r="B23" s="175" t="s">
        <v>125</v>
      </c>
      <c r="C23" s="173" t="n">
        <f aca="false">TRUNC(($D23+$E23+$F23)/3,2)</f>
        <v>28.02</v>
      </c>
      <c r="D23" s="173" t="n">
        <v>28.35</v>
      </c>
      <c r="E23" s="173" t="n">
        <v>25.93</v>
      </c>
      <c r="F23" s="173" t="n">
        <v>29.79</v>
      </c>
    </row>
    <row r="24" customFormat="false" ht="15" hidden="false" customHeight="false" outlineLevel="0" collapsed="false">
      <c r="A24" s="171" t="n">
        <v>6</v>
      </c>
      <c r="B24" s="175" t="s">
        <v>126</v>
      </c>
      <c r="C24" s="173" t="n">
        <f aca="false">TRUNC(($D24+$E24+$F24)/3,2)</f>
        <v>13.62</v>
      </c>
      <c r="D24" s="173" t="n">
        <v>13.62</v>
      </c>
      <c r="E24" s="173" t="n">
        <v>12.73</v>
      </c>
      <c r="F24" s="173" t="n">
        <v>14.51</v>
      </c>
    </row>
    <row r="25" customFormat="false" ht="15" hidden="false" customHeight="false" outlineLevel="0" collapsed="false">
      <c r="A25" s="171" t="n">
        <v>7</v>
      </c>
      <c r="B25" s="175" t="s">
        <v>127</v>
      </c>
      <c r="C25" s="173" t="n">
        <f aca="false">TRUNC(($D25+$E25+$F25)/3,2)</f>
        <v>12.95</v>
      </c>
      <c r="D25" s="173" t="n">
        <v>12.88</v>
      </c>
      <c r="E25" s="173" t="n">
        <v>12.2</v>
      </c>
      <c r="F25" s="173" t="n">
        <v>13.78</v>
      </c>
    </row>
    <row r="26" customFormat="false" ht="15" hidden="false" customHeight="false" outlineLevel="0" collapsed="false">
      <c r="A26" s="171" t="n">
        <v>8</v>
      </c>
      <c r="B26" s="175" t="s">
        <v>128</v>
      </c>
      <c r="C26" s="173" t="n">
        <f aca="false">TRUNC(($D26+$E26+$F26)/3,2)</f>
        <v>12.65</v>
      </c>
      <c r="D26" s="173" t="n">
        <v>12.5</v>
      </c>
      <c r="E26" s="173" t="n">
        <v>12</v>
      </c>
      <c r="F26" s="173" t="n">
        <v>13.45</v>
      </c>
    </row>
    <row r="27" customFormat="false" ht="15" hidden="false" customHeight="false" outlineLevel="0" collapsed="false">
      <c r="A27" s="171" t="n">
        <v>9</v>
      </c>
      <c r="B27" s="175" t="s">
        <v>129</v>
      </c>
      <c r="C27" s="173" t="n">
        <f aca="false">TRUNC(($D27+$E27+$F27)/3,2)</f>
        <v>1.12</v>
      </c>
      <c r="D27" s="173" t="n">
        <v>1.11</v>
      </c>
      <c r="E27" s="173" t="n">
        <v>1.08</v>
      </c>
      <c r="F27" s="173" t="n">
        <v>1.19</v>
      </c>
    </row>
    <row r="28" customFormat="false" ht="15" hidden="false" customHeight="false" outlineLevel="0" collapsed="false">
      <c r="A28" s="171" t="n">
        <v>10</v>
      </c>
      <c r="B28" s="175" t="s">
        <v>130</v>
      </c>
      <c r="C28" s="173" t="n">
        <f aca="false">TRUNC(($D28+$E28+$F28)/3,2)</f>
        <v>3.02</v>
      </c>
      <c r="D28" s="173" t="n">
        <v>2.97</v>
      </c>
      <c r="E28" s="173" t="n">
        <v>2.93</v>
      </c>
      <c r="F28" s="173" t="n">
        <v>3.17</v>
      </c>
    </row>
    <row r="29" customFormat="false" ht="15" hidden="false" customHeight="false" outlineLevel="0" collapsed="false">
      <c r="A29" s="171" t="n">
        <v>11</v>
      </c>
      <c r="B29" s="175" t="s">
        <v>131</v>
      </c>
      <c r="C29" s="173" t="n">
        <f aca="false">TRUNC(($D29+$E29+$F29)/3,2)</f>
        <v>1.91</v>
      </c>
      <c r="D29" s="173" t="n">
        <v>1.87</v>
      </c>
      <c r="E29" s="173" t="n">
        <v>1.85</v>
      </c>
      <c r="F29" s="173" t="n">
        <v>2.02</v>
      </c>
    </row>
    <row r="30" customFormat="false" ht="15" hidden="false" customHeight="false" outlineLevel="0" collapsed="false">
      <c r="A30" s="171" t="n">
        <v>12</v>
      </c>
      <c r="B30" s="175" t="s">
        <v>132</v>
      </c>
      <c r="C30" s="173" t="n">
        <f aca="false">TRUNC(($D30+$E30+$F30)/3,2)</f>
        <v>1.09</v>
      </c>
      <c r="D30" s="173" t="n">
        <v>1.08</v>
      </c>
      <c r="E30" s="173" t="n">
        <v>1.06</v>
      </c>
      <c r="F30" s="173" t="n">
        <v>1.13</v>
      </c>
    </row>
    <row r="31" customFormat="false" ht="15" hidden="false" customHeight="false" outlineLevel="0" collapsed="false">
      <c r="A31" s="171" t="n">
        <v>13</v>
      </c>
      <c r="B31" s="175" t="s">
        <v>133</v>
      </c>
      <c r="C31" s="173" t="n">
        <f aca="false">TRUNC(($D31+$E31+$F31)/3,2)</f>
        <v>7.41</v>
      </c>
      <c r="D31" s="173" t="n">
        <v>7.48</v>
      </c>
      <c r="E31" s="173" t="n">
        <v>7.21</v>
      </c>
      <c r="F31" s="173" t="n">
        <v>7.54</v>
      </c>
    </row>
    <row r="32" customFormat="false" ht="15" hidden="false" customHeight="false" outlineLevel="0" collapsed="false">
      <c r="A32" s="171" t="n">
        <v>14</v>
      </c>
      <c r="B32" s="175" t="s">
        <v>134</v>
      </c>
      <c r="C32" s="173" t="n">
        <f aca="false">TRUNC(($D32+$E32+$F32)/3,2)</f>
        <v>1.14</v>
      </c>
      <c r="D32" s="173" t="n">
        <v>1.16</v>
      </c>
      <c r="E32" s="173" t="n">
        <v>1.1</v>
      </c>
      <c r="F32" s="173" t="n">
        <v>1.17</v>
      </c>
    </row>
    <row r="33" customFormat="false" ht="15" hidden="false" customHeight="false" outlineLevel="0" collapsed="false">
      <c r="A33" s="171" t="n">
        <v>15</v>
      </c>
      <c r="B33" s="175" t="s">
        <v>135</v>
      </c>
      <c r="C33" s="173" t="n">
        <f aca="false">TRUNC(($D33+$E33+$F33)/3,2)</f>
        <v>0.17</v>
      </c>
      <c r="D33" s="173" t="n">
        <v>0.17</v>
      </c>
      <c r="E33" s="173" t="n">
        <v>0.16</v>
      </c>
      <c r="F33" s="173" t="n">
        <v>0.18</v>
      </c>
    </row>
    <row r="34" customFormat="false" ht="15" hidden="false" customHeight="false" outlineLevel="0" collapsed="false">
      <c r="A34" s="171" t="n">
        <v>16</v>
      </c>
      <c r="B34" s="175" t="s">
        <v>136</v>
      </c>
      <c r="C34" s="173" t="n">
        <f aca="false">TRUNC(($D34+$E34+$F34)/3,2)</f>
        <v>0.06</v>
      </c>
      <c r="D34" s="173" t="n">
        <v>0.06</v>
      </c>
      <c r="E34" s="173" t="n">
        <v>0.05</v>
      </c>
      <c r="F34" s="173" t="n">
        <v>0.07</v>
      </c>
    </row>
    <row r="35" customFormat="false" ht="15" hidden="false" customHeight="false" outlineLevel="0" collapsed="false">
      <c r="A35" s="171" t="n">
        <v>17</v>
      </c>
      <c r="B35" s="176" t="s">
        <v>137</v>
      </c>
      <c r="C35" s="173" t="n">
        <f aca="false">TRUNC(($D35+$E35+$F35)/3,2)</f>
        <v>0.08</v>
      </c>
      <c r="D35" s="173" t="n">
        <v>0.08</v>
      </c>
      <c r="E35" s="173" t="n">
        <v>0.07</v>
      </c>
      <c r="F35" s="173" t="n">
        <v>0.09</v>
      </c>
    </row>
    <row r="36" customFormat="false" ht="25.35" hidden="false" customHeight="false" outlineLevel="0" collapsed="false">
      <c r="A36" s="171" t="n">
        <v>18</v>
      </c>
      <c r="B36" s="176" t="s">
        <v>138</v>
      </c>
      <c r="C36" s="173" t="n">
        <f aca="false">TRUNC(($D36+$E36+$F36)/3,2)</f>
        <v>7.03</v>
      </c>
      <c r="D36" s="173" t="n">
        <v>7.21</v>
      </c>
      <c r="E36" s="173" t="n">
        <v>6.71</v>
      </c>
      <c r="F36" s="173" t="n">
        <v>7.18</v>
      </c>
    </row>
    <row r="37" customFormat="false" ht="15" hidden="false" customHeight="false" outlineLevel="0" collapsed="false">
      <c r="A37" s="171" t="n">
        <v>19</v>
      </c>
      <c r="B37" s="172" t="s">
        <v>139</v>
      </c>
      <c r="C37" s="173" t="n">
        <f aca="false">TRUNC(($D37+$E37+$F37)/3,2)</f>
        <v>1.35</v>
      </c>
      <c r="D37" s="173" t="n">
        <v>1.37</v>
      </c>
      <c r="E37" s="173" t="n">
        <v>1.29</v>
      </c>
      <c r="F37" s="173" t="n">
        <v>1.4</v>
      </c>
    </row>
    <row r="38" customFormat="false" ht="15" hidden="false" customHeight="false" outlineLevel="0" collapsed="false">
      <c r="A38" s="171" t="n">
        <v>20</v>
      </c>
      <c r="B38" s="176" t="s">
        <v>140</v>
      </c>
      <c r="C38" s="173" t="n">
        <f aca="false">TRUNC(($D38+$E38+$F38)/3,2)</f>
        <v>5.92</v>
      </c>
      <c r="D38" s="173" t="n">
        <v>5.9</v>
      </c>
      <c r="E38" s="173" t="n">
        <v>5.66</v>
      </c>
      <c r="F38" s="173" t="n">
        <v>6.21</v>
      </c>
    </row>
    <row r="39" customFormat="false" ht="15" hidden="false" customHeight="false" outlineLevel="0" collapsed="false">
      <c r="A39" s="171" t="n">
        <v>21</v>
      </c>
      <c r="B39" s="176" t="s">
        <v>141</v>
      </c>
      <c r="C39" s="173" t="n">
        <f aca="false">TRUNC(($D39+$E39+$F39)/3,2)</f>
        <v>0.7</v>
      </c>
      <c r="D39" s="173" t="n">
        <v>0.7</v>
      </c>
      <c r="E39" s="173" t="n">
        <v>0.67</v>
      </c>
      <c r="F39" s="173" t="n">
        <v>0.74</v>
      </c>
    </row>
    <row r="40" customFormat="false" ht="15" hidden="false" customHeight="false" outlineLevel="0" collapsed="false">
      <c r="A40" s="171" t="n">
        <v>22</v>
      </c>
      <c r="B40" s="176" t="s">
        <v>142</v>
      </c>
      <c r="C40" s="173" t="n">
        <f aca="false">TRUNC(($D40+$E40+$F40)/3,2)</f>
        <v>0.5</v>
      </c>
      <c r="D40" s="173" t="n">
        <v>0.5</v>
      </c>
      <c r="E40" s="173" t="n">
        <v>0.48</v>
      </c>
      <c r="F40" s="173" t="n">
        <v>0.53</v>
      </c>
    </row>
    <row r="41" customFormat="false" ht="25.35" hidden="false" customHeight="false" outlineLevel="0" collapsed="false">
      <c r="A41" s="171" t="n">
        <v>23</v>
      </c>
      <c r="B41" s="176" t="s">
        <v>143</v>
      </c>
      <c r="C41" s="173" t="n">
        <f aca="false">TRUNC(($D41+$E41+$F41)/3,2)</f>
        <v>61.06</v>
      </c>
      <c r="D41" s="173" t="n">
        <v>59.98</v>
      </c>
      <c r="E41" s="173" t="n">
        <v>58.35</v>
      </c>
      <c r="F41" s="173" t="n">
        <v>64.86</v>
      </c>
    </row>
    <row r="42" customFormat="false" ht="25.35" hidden="false" customHeight="false" outlineLevel="0" collapsed="false">
      <c r="A42" s="171" t="n">
        <v>24</v>
      </c>
      <c r="B42" s="176" t="s">
        <v>144</v>
      </c>
      <c r="C42" s="173" t="n">
        <f aca="false">TRUNC(($D42+$E42+$F42)/3,2)</f>
        <v>33.2</v>
      </c>
      <c r="D42" s="173" t="n">
        <v>32.71</v>
      </c>
      <c r="E42" s="173" t="n">
        <v>31.54</v>
      </c>
      <c r="F42" s="173" t="n">
        <v>35.35</v>
      </c>
    </row>
    <row r="43" customFormat="false" ht="25.35" hidden="false" customHeight="false" outlineLevel="0" collapsed="false">
      <c r="A43" s="171" t="n">
        <v>25</v>
      </c>
      <c r="B43" s="176" t="s">
        <v>145</v>
      </c>
      <c r="C43" s="173" t="n">
        <f aca="false">TRUNC(($D43+$E43+$F43)/3,2)</f>
        <v>22.64</v>
      </c>
      <c r="D43" s="173" t="n">
        <v>21.94</v>
      </c>
      <c r="E43" s="173" t="n">
        <v>21.63</v>
      </c>
      <c r="F43" s="173" t="n">
        <v>24.35</v>
      </c>
    </row>
    <row r="44" customFormat="false" ht="15" hidden="false" customHeight="false" outlineLevel="0" collapsed="false">
      <c r="A44" s="171" t="n">
        <v>26</v>
      </c>
      <c r="B44" s="176" t="s">
        <v>146</v>
      </c>
      <c r="C44" s="173" t="n">
        <f aca="false">TRUNC(($D44+$E44+$F44)/3,2)</f>
        <v>5.15</v>
      </c>
      <c r="D44" s="173" t="n">
        <v>5.07</v>
      </c>
      <c r="E44" s="173" t="n">
        <v>4.86</v>
      </c>
      <c r="F44" s="173" t="n">
        <v>5.54</v>
      </c>
    </row>
    <row r="45" customFormat="false" ht="15" hidden="false" customHeight="false" outlineLevel="0" collapsed="false">
      <c r="A45" s="171" t="n">
        <v>27</v>
      </c>
      <c r="B45" s="176" t="s">
        <v>147</v>
      </c>
      <c r="C45" s="173" t="n">
        <f aca="false">TRUNC(($D45+$E45+$F45)/3,2)</f>
        <v>7.25</v>
      </c>
      <c r="D45" s="173" t="n">
        <v>7.07</v>
      </c>
      <c r="E45" s="173" t="n">
        <v>6.82</v>
      </c>
      <c r="F45" s="173" t="n">
        <v>7.87</v>
      </c>
    </row>
    <row r="46" customFormat="false" ht="25.35" hidden="false" customHeight="false" outlineLevel="0" collapsed="false">
      <c r="A46" s="171" t="n">
        <v>28</v>
      </c>
      <c r="B46" s="176" t="s">
        <v>148</v>
      </c>
      <c r="C46" s="173" t="n">
        <f aca="false">TRUNC(($D46+$E46+$F46)/3,2)</f>
        <v>70.88</v>
      </c>
      <c r="D46" s="173" t="n">
        <v>69.24</v>
      </c>
      <c r="E46" s="173" t="n">
        <v>66.16</v>
      </c>
      <c r="F46" s="173" t="n">
        <v>77.24</v>
      </c>
    </row>
    <row r="47" customFormat="false" ht="25.35" hidden="false" customHeight="false" outlineLevel="0" collapsed="false">
      <c r="A47" s="171" t="n">
        <v>29</v>
      </c>
      <c r="B47" s="176" t="s">
        <v>149</v>
      </c>
      <c r="C47" s="173" t="n">
        <f aca="false">TRUNC(($D47+$E47+$F47)/3,2)</f>
        <v>100.76</v>
      </c>
      <c r="D47" s="173" t="n">
        <v>100.92</v>
      </c>
      <c r="E47" s="173" t="n">
        <v>98.63</v>
      </c>
      <c r="F47" s="173" t="n">
        <v>102.75</v>
      </c>
    </row>
    <row r="48" customFormat="false" ht="25.35" hidden="false" customHeight="false" outlineLevel="0" collapsed="false">
      <c r="A48" s="171" t="n">
        <v>30</v>
      </c>
      <c r="B48" s="176" t="s">
        <v>150</v>
      </c>
      <c r="C48" s="173" t="n">
        <f aca="false">TRUNC(($D48+$E48+$F48)/3,2)</f>
        <v>55.15</v>
      </c>
      <c r="D48" s="173" t="n">
        <v>55.49</v>
      </c>
      <c r="E48" s="173" t="n">
        <v>53.5</v>
      </c>
      <c r="F48" s="173" t="n">
        <v>56.48</v>
      </c>
    </row>
    <row r="49" customFormat="false" ht="15" hidden="false" customHeight="false" outlineLevel="0" collapsed="false">
      <c r="A49" s="171" t="n">
        <v>31</v>
      </c>
      <c r="B49" s="176" t="s">
        <v>151</v>
      </c>
      <c r="C49" s="173" t="n">
        <f aca="false">TRUNC(($D49+$E49+$F49)/3,2)</f>
        <v>3.13</v>
      </c>
      <c r="D49" s="173" t="n">
        <v>3.13</v>
      </c>
      <c r="E49" s="173" t="n">
        <v>2.99</v>
      </c>
      <c r="F49" s="173" t="n">
        <v>3.29</v>
      </c>
    </row>
    <row r="50" customFormat="false" ht="15" hidden="false" customHeight="false" outlineLevel="0" collapsed="false">
      <c r="A50" s="171" t="n">
        <v>32</v>
      </c>
      <c r="B50" s="175" t="s">
        <v>152</v>
      </c>
      <c r="C50" s="173" t="n">
        <f aca="false">TRUNC(($D50+$E50+$F50)/3,2)</f>
        <v>80.2</v>
      </c>
      <c r="D50" s="173" t="n">
        <v>80.2</v>
      </c>
      <c r="E50" s="173" t="n">
        <v>75.96</v>
      </c>
      <c r="F50" s="173" t="n">
        <v>84.44</v>
      </c>
    </row>
    <row r="51" customFormat="false" ht="15" hidden="false" customHeight="false" outlineLevel="0" collapsed="false">
      <c r="A51" s="171" t="n">
        <v>33</v>
      </c>
      <c r="B51" s="175" t="s">
        <v>153</v>
      </c>
      <c r="C51" s="173" t="n">
        <f aca="false">TRUNC(($D51+$E51+$F51)/3,2)</f>
        <v>51.43</v>
      </c>
      <c r="D51" s="173" t="n">
        <v>51.51</v>
      </c>
      <c r="E51" s="173" t="n">
        <v>48.36</v>
      </c>
      <c r="F51" s="173" t="n">
        <v>54.43</v>
      </c>
    </row>
    <row r="52" customFormat="false" ht="15" hidden="false" customHeight="false" outlineLevel="0" collapsed="false">
      <c r="A52" s="171" t="n">
        <v>34</v>
      </c>
      <c r="B52" s="175" t="s">
        <v>154</v>
      </c>
      <c r="C52" s="173" t="n">
        <f aca="false">TRUNC(($D52+$E52+$F52)/3,2)</f>
        <v>30.18</v>
      </c>
      <c r="D52" s="173" t="n">
        <v>30.27</v>
      </c>
      <c r="E52" s="173" t="n">
        <v>28.3</v>
      </c>
      <c r="F52" s="173" t="n">
        <v>31.98</v>
      </c>
    </row>
    <row r="53" customFormat="false" ht="15" hidden="false" customHeight="false" outlineLevel="0" collapsed="false">
      <c r="A53" s="171" t="n">
        <v>35</v>
      </c>
      <c r="B53" s="175" t="s">
        <v>155</v>
      </c>
      <c r="C53" s="173" t="n">
        <f aca="false">TRUNC(($D53+$E53+$F53)/3,2)</f>
        <v>0.45</v>
      </c>
      <c r="D53" s="173" t="n">
        <v>0.44</v>
      </c>
      <c r="E53" s="173" t="n">
        <v>0.43</v>
      </c>
      <c r="F53" s="173" t="n">
        <v>0.49</v>
      </c>
    </row>
    <row r="54" customFormat="false" ht="15" hidden="false" customHeight="false" outlineLevel="0" collapsed="false">
      <c r="A54" s="171" t="n">
        <v>36</v>
      </c>
      <c r="B54" s="175" t="s">
        <v>156</v>
      </c>
      <c r="C54" s="173" t="n">
        <f aca="false">TRUNC(($D54+$E54+$F54)/3,2)</f>
        <v>17.94</v>
      </c>
      <c r="D54" s="173" t="n">
        <v>17.63</v>
      </c>
      <c r="E54" s="173" t="n">
        <v>16.77</v>
      </c>
      <c r="F54" s="173" t="n">
        <v>19.43</v>
      </c>
    </row>
    <row r="55" customFormat="false" ht="15" hidden="false" customHeight="false" outlineLevel="0" collapsed="false">
      <c r="A55" s="171" t="n">
        <v>37</v>
      </c>
      <c r="B55" s="175" t="s">
        <v>157</v>
      </c>
      <c r="C55" s="173" t="n">
        <f aca="false">TRUNC(($D55+$E55+$F55)/3,2)</f>
        <v>0.06</v>
      </c>
      <c r="D55" s="173" t="n">
        <v>0.06</v>
      </c>
      <c r="E55" s="173" t="n">
        <v>0.05</v>
      </c>
      <c r="F55" s="173" t="n">
        <v>0.07</v>
      </c>
    </row>
    <row r="57" customFormat="false" ht="15.75" hidden="false" customHeight="true" outlineLevel="0" collapsed="false">
      <c r="A57" s="169" t="s">
        <v>158</v>
      </c>
      <c r="B57" s="169"/>
      <c r="C57" s="169"/>
      <c r="D57" s="169"/>
      <c r="E57" s="169"/>
      <c r="F57" s="169"/>
    </row>
    <row r="58" customFormat="false" ht="15" hidden="false" customHeight="true" outlineLevel="0" collapsed="false">
      <c r="A58" s="170" t="s">
        <v>117</v>
      </c>
      <c r="B58" s="169" t="s">
        <v>118</v>
      </c>
      <c r="C58" s="170" t="s">
        <v>159</v>
      </c>
      <c r="D58" s="177" t="s">
        <v>104</v>
      </c>
      <c r="E58" s="177" t="s">
        <v>108</v>
      </c>
      <c r="F58" s="177" t="s">
        <v>112</v>
      </c>
    </row>
    <row r="59" customFormat="false" ht="15" hidden="false" customHeight="false" outlineLevel="0" collapsed="false">
      <c r="A59" s="170"/>
      <c r="B59" s="169"/>
      <c r="C59" s="178" t="s">
        <v>120</v>
      </c>
      <c r="D59" s="178" t="s">
        <v>120</v>
      </c>
      <c r="E59" s="178" t="s">
        <v>120</v>
      </c>
      <c r="F59" s="178" t="s">
        <v>120</v>
      </c>
    </row>
    <row r="60" customFormat="false" ht="15" hidden="false" customHeight="false" outlineLevel="0" collapsed="false">
      <c r="A60" s="171" t="n">
        <v>1</v>
      </c>
      <c r="B60" s="175" t="s">
        <v>160</v>
      </c>
      <c r="C60" s="173" t="n">
        <f aca="false">TRUNC(($D60+$E60+$F60)/3,2)</f>
        <v>38.91</v>
      </c>
      <c r="D60" s="173" t="n">
        <v>38.97</v>
      </c>
      <c r="E60" s="173" t="n">
        <v>37.07</v>
      </c>
      <c r="F60" s="173" t="n">
        <v>40.69</v>
      </c>
    </row>
    <row r="61" customFormat="false" ht="15" hidden="false" customHeight="false" outlineLevel="0" collapsed="false">
      <c r="A61" s="171" t="n">
        <v>2</v>
      </c>
      <c r="B61" s="176" t="s">
        <v>161</v>
      </c>
      <c r="C61" s="173" t="n">
        <f aca="false">TRUNC(($D61+$E61+$F61)/3,2)</f>
        <v>601.39</v>
      </c>
      <c r="D61" s="173" t="n">
        <v>608.51</v>
      </c>
      <c r="E61" s="173" t="n">
        <v>573.82</v>
      </c>
      <c r="F61" s="173" t="n">
        <v>621.86</v>
      </c>
    </row>
    <row r="62" customFormat="false" ht="25.35" hidden="false" customHeight="false" outlineLevel="0" collapsed="false">
      <c r="A62" s="171" t="n">
        <v>3</v>
      </c>
      <c r="B62" s="176" t="s">
        <v>162</v>
      </c>
      <c r="C62" s="173" t="n">
        <f aca="false">TRUNC(($D62+$E62+$F62)/3,2)</f>
        <v>356.39</v>
      </c>
      <c r="D62" s="173" t="n">
        <v>361.1</v>
      </c>
      <c r="E62" s="173" t="n">
        <v>337.55</v>
      </c>
      <c r="F62" s="173" t="n">
        <v>370.52</v>
      </c>
    </row>
    <row r="63" customFormat="false" ht="15" hidden="false" customHeight="false" outlineLevel="0" collapsed="false">
      <c r="A63" s="171" t="n">
        <v>4</v>
      </c>
      <c r="B63" s="176" t="s">
        <v>163</v>
      </c>
      <c r="C63" s="173" t="n">
        <f aca="false">TRUNC(($D63+$E63+$F63)/3,2)</f>
        <v>30.82</v>
      </c>
      <c r="D63" s="173" t="n">
        <v>31.51</v>
      </c>
      <c r="E63" s="173" t="n">
        <v>29.46</v>
      </c>
      <c r="F63" s="173" t="n">
        <v>31.51</v>
      </c>
    </row>
    <row r="64" customFormat="false" ht="15" hidden="false" customHeight="false" outlineLevel="0" collapsed="false">
      <c r="A64" s="171" t="n">
        <v>5</v>
      </c>
      <c r="B64" s="176" t="s">
        <v>164</v>
      </c>
      <c r="C64" s="173" t="n">
        <f aca="false">TRUNC(($D64+$E64+$F64)/3,2)</f>
        <v>10.94</v>
      </c>
      <c r="D64" s="179" t="n">
        <v>11.3</v>
      </c>
      <c r="E64" s="173" t="n">
        <v>10.48</v>
      </c>
      <c r="F64" s="173" t="n">
        <v>11.06</v>
      </c>
      <c r="WVD64" s="180"/>
      <c r="WVE64" s="180"/>
      <c r="WVF64" s="180"/>
      <c r="WVG64" s="180"/>
      <c r="WVH64" s="180"/>
      <c r="WVI64" s="180"/>
      <c r="WVJ64" s="180"/>
      <c r="WVK64" s="180"/>
      <c r="WVL64" s="180"/>
      <c r="WVM64" s="180"/>
      <c r="WVN64" s="180"/>
      <c r="WVO64" s="180"/>
      <c r="WVP64" s="180"/>
      <c r="WVQ64" s="180"/>
      <c r="WVR64" s="180"/>
      <c r="WVS64" s="180"/>
      <c r="WVT64" s="180"/>
      <c r="WVU64" s="180"/>
      <c r="WVV64" s="180"/>
      <c r="WVW64" s="180"/>
      <c r="WVX64" s="180"/>
      <c r="WVY64" s="180"/>
      <c r="WVZ64" s="180"/>
      <c r="WWA64" s="180"/>
      <c r="WWB64" s="180"/>
      <c r="WWC64" s="180"/>
      <c r="WWD64" s="180"/>
      <c r="WWE64" s="180"/>
      <c r="WWF64" s="180"/>
      <c r="WWG64" s="180"/>
      <c r="WWH64" s="180"/>
      <c r="WWI64" s="180"/>
      <c r="WWJ64" s="180"/>
      <c r="WWK64" s="180"/>
      <c r="WWL64" s="180"/>
      <c r="WWM64" s="180"/>
      <c r="WWN64" s="180"/>
      <c r="WWO64" s="180"/>
      <c r="WWP64" s="180"/>
      <c r="WWQ64" s="180"/>
      <c r="WWR64" s="180"/>
      <c r="WWS64" s="180"/>
      <c r="WWT64" s="180"/>
      <c r="WWU64" s="180"/>
      <c r="WWV64" s="180"/>
      <c r="WWW64" s="180"/>
      <c r="WWX64" s="180"/>
      <c r="WWY64" s="180"/>
      <c r="WWZ64" s="180"/>
      <c r="WXA64" s="180"/>
      <c r="WXB64" s="180"/>
      <c r="WXC64" s="180"/>
      <c r="WXD64" s="180"/>
      <c r="WXE64" s="180"/>
      <c r="WXF64" s="180"/>
      <c r="WXG64" s="180"/>
      <c r="WXH64" s="180"/>
      <c r="WXI64" s="180"/>
      <c r="WXJ64" s="180"/>
      <c r="WXK64" s="180"/>
      <c r="WXL64" s="180"/>
      <c r="WXM64" s="180"/>
      <c r="WXN64" s="180"/>
      <c r="WXO64" s="180"/>
      <c r="WXP64" s="180"/>
      <c r="WXQ64" s="180"/>
      <c r="WXR64" s="180"/>
      <c r="WXS64" s="180"/>
      <c r="WXT64" s="180"/>
      <c r="WXU64" s="180"/>
      <c r="WXV64" s="180"/>
      <c r="WXW64" s="180"/>
      <c r="WXX64" s="180"/>
      <c r="WXY64" s="180"/>
      <c r="WXZ64" s="180"/>
      <c r="WYA64" s="180"/>
      <c r="WYB64" s="180"/>
      <c r="WYC64" s="180"/>
      <c r="WYD64" s="180"/>
      <c r="WYE64" s="180"/>
      <c r="WYF64" s="180"/>
      <c r="WYG64" s="180"/>
      <c r="WYH64" s="180"/>
      <c r="WYI64" s="180"/>
      <c r="WYJ64" s="180"/>
      <c r="WYK64" s="180"/>
      <c r="WYL64" s="180"/>
      <c r="WYM64" s="180"/>
      <c r="WYN64" s="180"/>
      <c r="WYO64" s="180"/>
      <c r="WYP64" s="180"/>
      <c r="WYQ64" s="180"/>
      <c r="WYR64" s="180"/>
      <c r="WYS64" s="180"/>
      <c r="WYT64" s="180"/>
      <c r="WYU64" s="180"/>
      <c r="WYV64" s="180"/>
      <c r="WYW64" s="180"/>
      <c r="WYX64" s="180"/>
      <c r="WYY64" s="180"/>
      <c r="WYZ64" s="180"/>
      <c r="WZA64" s="180"/>
      <c r="WZB64" s="180"/>
      <c r="WZC64" s="180"/>
      <c r="WZD64" s="180"/>
      <c r="WZE64" s="180"/>
      <c r="WZF64" s="180"/>
      <c r="WZG64" s="180"/>
      <c r="WZH64" s="180"/>
      <c r="WZI64" s="180"/>
      <c r="WZJ64" s="180"/>
      <c r="WZK64" s="180"/>
      <c r="WZL64" s="180"/>
      <c r="WZM64" s="180"/>
      <c r="WZN64" s="180"/>
      <c r="WZO64" s="180"/>
      <c r="WZP64" s="180"/>
      <c r="WZQ64" s="180"/>
      <c r="WZR64" s="180"/>
      <c r="WZS64" s="180"/>
      <c r="WZT64" s="180"/>
      <c r="WZU64" s="180"/>
      <c r="WZV64" s="180"/>
      <c r="WZW64" s="180"/>
      <c r="WZX64" s="180"/>
      <c r="WZY64" s="180"/>
      <c r="WZZ64" s="180"/>
      <c r="XAA64" s="180"/>
      <c r="XAB64" s="180"/>
      <c r="XAC64" s="180"/>
      <c r="XAD64" s="180"/>
      <c r="XAE64" s="180"/>
      <c r="XAF64" s="180"/>
      <c r="XAG64" s="180"/>
      <c r="XAH64" s="180"/>
      <c r="XAI64" s="180"/>
      <c r="XAJ64" s="180"/>
      <c r="XAK64" s="180"/>
      <c r="XAL64" s="180"/>
      <c r="XAM64" s="180"/>
      <c r="XAN64" s="180"/>
      <c r="XAO64" s="180"/>
      <c r="XAP64" s="180"/>
      <c r="XAQ64" s="180"/>
      <c r="XAR64" s="180"/>
      <c r="XAS64" s="180"/>
      <c r="XAT64" s="180"/>
      <c r="XAU64" s="180"/>
      <c r="XAV64" s="180"/>
      <c r="XAW64" s="180"/>
      <c r="XAX64" s="180"/>
      <c r="XAY64" s="180"/>
      <c r="XAZ64" s="180"/>
      <c r="XBA64" s="180"/>
      <c r="XBB64" s="180"/>
      <c r="XBC64" s="180"/>
      <c r="XBD64" s="180"/>
      <c r="XBE64" s="180"/>
      <c r="XBF64" s="180"/>
      <c r="XBG64" s="180"/>
      <c r="XBH64" s="180"/>
      <c r="XBI64" s="180"/>
      <c r="XBJ64" s="180"/>
      <c r="XBK64" s="180"/>
      <c r="XBL64" s="180"/>
      <c r="XBM64" s="180"/>
      <c r="XBN64" s="180"/>
      <c r="XBO64" s="180"/>
      <c r="XBP64" s="180"/>
      <c r="XBQ64" s="180"/>
      <c r="XBR64" s="180"/>
      <c r="XBS64" s="180"/>
      <c r="XBT64" s="180"/>
      <c r="XBU64" s="180"/>
      <c r="XBV64" s="180"/>
      <c r="XBW64" s="180"/>
      <c r="XBX64" s="180"/>
      <c r="XBY64" s="180"/>
      <c r="XBZ64" s="180"/>
      <c r="XCA64" s="180"/>
      <c r="XCB64" s="180"/>
      <c r="XCC64" s="180"/>
      <c r="XCD64" s="180"/>
      <c r="XCE64" s="180"/>
      <c r="XCF64" s="180"/>
      <c r="XCG64" s="180"/>
      <c r="XCH64" s="180"/>
      <c r="XCI64" s="180"/>
      <c r="XCJ64" s="180"/>
      <c r="XCK64" s="180"/>
      <c r="XCL64" s="180"/>
      <c r="XCM64" s="180"/>
      <c r="XCN64" s="180"/>
      <c r="XCO64" s="180"/>
      <c r="XCP64" s="180"/>
      <c r="XCQ64" s="180"/>
      <c r="XCR64" s="180"/>
      <c r="XCS64" s="180"/>
      <c r="XCT64" s="180"/>
      <c r="XCU64" s="180"/>
      <c r="XCV64" s="180"/>
      <c r="XCW64" s="180"/>
      <c r="XCX64" s="180"/>
      <c r="XCY64" s="180"/>
      <c r="XCZ64" s="180"/>
      <c r="XDA64" s="180"/>
      <c r="XDB64" s="180"/>
      <c r="XDC64" s="180"/>
      <c r="XDD64" s="180"/>
      <c r="XDE64" s="180"/>
      <c r="XDF64" s="180"/>
      <c r="XDG64" s="180"/>
      <c r="XDH64" s="180"/>
      <c r="XDI64" s="180"/>
      <c r="XDJ64" s="180"/>
      <c r="XDK64" s="180"/>
      <c r="XDL64" s="180"/>
      <c r="XDM64" s="180"/>
      <c r="XDN64" s="180"/>
      <c r="XDO64" s="180"/>
      <c r="XDP64" s="180"/>
      <c r="XDQ64" s="180"/>
      <c r="XDR64" s="180"/>
      <c r="XDS64" s="180"/>
      <c r="XDT64" s="180"/>
      <c r="XDU64" s="180"/>
      <c r="XDV64" s="180"/>
      <c r="XDW64" s="180"/>
      <c r="XDX64" s="180"/>
      <c r="XDY64" s="180"/>
      <c r="XDZ64" s="180"/>
      <c r="XEA64" s="180"/>
      <c r="XEB64" s="180"/>
      <c r="XEC64" s="180"/>
      <c r="XED64" s="180"/>
      <c r="XEE64" s="180"/>
      <c r="XEF64" s="180"/>
      <c r="XEG64" s="180"/>
      <c r="XEH64" s="180"/>
      <c r="XEI64" s="180"/>
      <c r="XEJ64" s="180"/>
      <c r="XEK64" s="180"/>
      <c r="XEL64" s="180"/>
      <c r="XEM64" s="180"/>
      <c r="XEN64" s="180"/>
      <c r="XEO64" s="180"/>
      <c r="XEP64" s="180"/>
      <c r="XEQ64" s="180"/>
      <c r="XER64" s="180"/>
      <c r="XES64" s="180"/>
      <c r="XET64" s="180"/>
      <c r="XEU64" s="180"/>
      <c r="XEV64" s="180"/>
      <c r="XEW64" s="180"/>
      <c r="XEX64" s="180"/>
      <c r="XEY64" s="180"/>
      <c r="XEZ64" s="180"/>
      <c r="XFA64" s="180"/>
      <c r="XFB64" s="180"/>
      <c r="XFC64" s="180"/>
      <c r="XFD64" s="180"/>
    </row>
    <row r="65" customFormat="false" ht="15" hidden="false" customHeight="false" outlineLevel="0" collapsed="false">
      <c r="A65" s="171" t="n">
        <v>6</v>
      </c>
      <c r="B65" s="176" t="s">
        <v>165</v>
      </c>
      <c r="C65" s="173" t="n">
        <f aca="false">TRUNC(($D65+$E65+$F65)/3,2)</f>
        <v>814.15</v>
      </c>
      <c r="D65" s="179" t="n">
        <v>849.24</v>
      </c>
      <c r="E65" s="173" t="n">
        <v>780.28</v>
      </c>
      <c r="F65" s="173" t="n">
        <v>812.95</v>
      </c>
      <c r="WVD65" s="180"/>
      <c r="WVE65" s="180"/>
      <c r="WVF65" s="180"/>
      <c r="WVG65" s="180"/>
      <c r="WVH65" s="180"/>
      <c r="WVI65" s="180"/>
      <c r="WVJ65" s="180"/>
      <c r="WVK65" s="180"/>
      <c r="WVL65" s="180"/>
      <c r="WVM65" s="180"/>
      <c r="WVN65" s="180"/>
      <c r="WVO65" s="180"/>
      <c r="WVP65" s="180"/>
      <c r="WVQ65" s="180"/>
      <c r="WVR65" s="180"/>
      <c r="WVS65" s="180"/>
      <c r="WVT65" s="180"/>
      <c r="WVU65" s="180"/>
      <c r="WVV65" s="180"/>
      <c r="WVW65" s="180"/>
      <c r="WVX65" s="180"/>
      <c r="WVY65" s="180"/>
      <c r="WVZ65" s="180"/>
      <c r="WWA65" s="180"/>
      <c r="WWB65" s="180"/>
      <c r="WWC65" s="180"/>
      <c r="WWD65" s="180"/>
      <c r="WWE65" s="180"/>
      <c r="WWF65" s="180"/>
      <c r="WWG65" s="180"/>
      <c r="WWH65" s="180"/>
      <c r="WWI65" s="180"/>
      <c r="WWJ65" s="180"/>
      <c r="WWK65" s="180"/>
      <c r="WWL65" s="180"/>
      <c r="WWM65" s="180"/>
      <c r="WWN65" s="180"/>
      <c r="WWO65" s="180"/>
      <c r="WWP65" s="180"/>
      <c r="WWQ65" s="180"/>
      <c r="WWR65" s="180"/>
      <c r="WWS65" s="180"/>
      <c r="WWT65" s="180"/>
      <c r="WWU65" s="180"/>
      <c r="WWV65" s="180"/>
      <c r="WWW65" s="180"/>
      <c r="WWX65" s="180"/>
      <c r="WWY65" s="180"/>
      <c r="WWZ65" s="180"/>
      <c r="WXA65" s="180"/>
      <c r="WXB65" s="180"/>
      <c r="WXC65" s="180"/>
      <c r="WXD65" s="180"/>
      <c r="WXE65" s="180"/>
      <c r="WXF65" s="180"/>
      <c r="WXG65" s="180"/>
      <c r="WXH65" s="180"/>
      <c r="WXI65" s="180"/>
      <c r="WXJ65" s="180"/>
      <c r="WXK65" s="180"/>
      <c r="WXL65" s="180"/>
      <c r="WXM65" s="180"/>
      <c r="WXN65" s="180"/>
      <c r="WXO65" s="180"/>
      <c r="WXP65" s="180"/>
      <c r="WXQ65" s="180"/>
      <c r="WXR65" s="180"/>
      <c r="WXS65" s="180"/>
      <c r="WXT65" s="180"/>
      <c r="WXU65" s="180"/>
      <c r="WXV65" s="180"/>
      <c r="WXW65" s="180"/>
      <c r="WXX65" s="180"/>
      <c r="WXY65" s="180"/>
      <c r="WXZ65" s="180"/>
      <c r="WYA65" s="180"/>
      <c r="WYB65" s="180"/>
      <c r="WYC65" s="180"/>
      <c r="WYD65" s="180"/>
      <c r="WYE65" s="180"/>
      <c r="WYF65" s="180"/>
      <c r="WYG65" s="180"/>
      <c r="WYH65" s="180"/>
      <c r="WYI65" s="180"/>
      <c r="WYJ65" s="180"/>
      <c r="WYK65" s="180"/>
      <c r="WYL65" s="180"/>
      <c r="WYM65" s="180"/>
      <c r="WYN65" s="180"/>
      <c r="WYO65" s="180"/>
      <c r="WYP65" s="180"/>
      <c r="WYQ65" s="180"/>
      <c r="WYR65" s="180"/>
      <c r="WYS65" s="180"/>
      <c r="WYT65" s="180"/>
      <c r="WYU65" s="180"/>
      <c r="WYV65" s="180"/>
      <c r="WYW65" s="180"/>
      <c r="WYX65" s="180"/>
      <c r="WYY65" s="180"/>
      <c r="WYZ65" s="180"/>
      <c r="WZA65" s="180"/>
      <c r="WZB65" s="180"/>
      <c r="WZC65" s="180"/>
      <c r="WZD65" s="180"/>
      <c r="WZE65" s="180"/>
      <c r="WZF65" s="180"/>
      <c r="WZG65" s="180"/>
      <c r="WZH65" s="180"/>
      <c r="WZI65" s="180"/>
      <c r="WZJ65" s="180"/>
      <c r="WZK65" s="180"/>
      <c r="WZL65" s="180"/>
      <c r="WZM65" s="180"/>
      <c r="WZN65" s="180"/>
      <c r="WZO65" s="180"/>
      <c r="WZP65" s="180"/>
      <c r="WZQ65" s="180"/>
      <c r="WZR65" s="180"/>
      <c r="WZS65" s="180"/>
      <c r="WZT65" s="180"/>
      <c r="WZU65" s="180"/>
      <c r="WZV65" s="180"/>
      <c r="WZW65" s="180"/>
      <c r="WZX65" s="180"/>
      <c r="WZY65" s="180"/>
      <c r="WZZ65" s="180"/>
      <c r="XAA65" s="180"/>
      <c r="XAB65" s="180"/>
      <c r="XAC65" s="180"/>
      <c r="XAD65" s="180"/>
      <c r="XAE65" s="180"/>
      <c r="XAF65" s="180"/>
      <c r="XAG65" s="180"/>
      <c r="XAH65" s="180"/>
      <c r="XAI65" s="180"/>
      <c r="XAJ65" s="180"/>
      <c r="XAK65" s="180"/>
      <c r="XAL65" s="180"/>
      <c r="XAM65" s="180"/>
      <c r="XAN65" s="180"/>
      <c r="XAO65" s="180"/>
      <c r="XAP65" s="180"/>
      <c r="XAQ65" s="180"/>
      <c r="XAR65" s="180"/>
      <c r="XAS65" s="180"/>
      <c r="XAT65" s="180"/>
      <c r="XAU65" s="180"/>
      <c r="XAV65" s="180"/>
      <c r="XAW65" s="180"/>
      <c r="XAX65" s="180"/>
      <c r="XAY65" s="180"/>
      <c r="XAZ65" s="180"/>
      <c r="XBA65" s="180"/>
      <c r="XBB65" s="180"/>
      <c r="XBC65" s="180"/>
      <c r="XBD65" s="180"/>
      <c r="XBE65" s="180"/>
      <c r="XBF65" s="180"/>
      <c r="XBG65" s="180"/>
      <c r="XBH65" s="180"/>
      <c r="XBI65" s="180"/>
      <c r="XBJ65" s="180"/>
      <c r="XBK65" s="180"/>
      <c r="XBL65" s="180"/>
      <c r="XBM65" s="180"/>
      <c r="XBN65" s="180"/>
      <c r="XBO65" s="180"/>
      <c r="XBP65" s="180"/>
      <c r="XBQ65" s="180"/>
      <c r="XBR65" s="180"/>
      <c r="XBS65" s="180"/>
      <c r="XBT65" s="180"/>
      <c r="XBU65" s="180"/>
      <c r="XBV65" s="180"/>
      <c r="XBW65" s="180"/>
      <c r="XBX65" s="180"/>
      <c r="XBY65" s="180"/>
      <c r="XBZ65" s="180"/>
      <c r="XCA65" s="180"/>
      <c r="XCB65" s="180"/>
      <c r="XCC65" s="180"/>
      <c r="XCD65" s="180"/>
      <c r="XCE65" s="180"/>
      <c r="XCF65" s="180"/>
      <c r="XCG65" s="180"/>
      <c r="XCH65" s="180"/>
      <c r="XCI65" s="180"/>
      <c r="XCJ65" s="180"/>
      <c r="XCK65" s="180"/>
      <c r="XCL65" s="180"/>
      <c r="XCM65" s="180"/>
      <c r="XCN65" s="180"/>
      <c r="XCO65" s="180"/>
      <c r="XCP65" s="180"/>
      <c r="XCQ65" s="180"/>
      <c r="XCR65" s="180"/>
      <c r="XCS65" s="180"/>
      <c r="XCT65" s="180"/>
      <c r="XCU65" s="180"/>
      <c r="XCV65" s="180"/>
      <c r="XCW65" s="180"/>
      <c r="XCX65" s="180"/>
      <c r="XCY65" s="180"/>
      <c r="XCZ65" s="180"/>
      <c r="XDA65" s="180"/>
      <c r="XDB65" s="180"/>
      <c r="XDC65" s="180"/>
      <c r="XDD65" s="180"/>
      <c r="XDE65" s="180"/>
      <c r="XDF65" s="180"/>
      <c r="XDG65" s="180"/>
      <c r="XDH65" s="180"/>
      <c r="XDI65" s="180"/>
      <c r="XDJ65" s="180"/>
      <c r="XDK65" s="180"/>
      <c r="XDL65" s="180"/>
      <c r="XDM65" s="180"/>
      <c r="XDN65" s="180"/>
      <c r="XDO65" s="180"/>
      <c r="XDP65" s="180"/>
      <c r="XDQ65" s="180"/>
      <c r="XDR65" s="180"/>
      <c r="XDS65" s="180"/>
      <c r="XDT65" s="180"/>
      <c r="XDU65" s="180"/>
      <c r="XDV65" s="180"/>
      <c r="XDW65" s="180"/>
      <c r="XDX65" s="180"/>
      <c r="XDY65" s="180"/>
      <c r="XDZ65" s="180"/>
      <c r="XEA65" s="180"/>
      <c r="XEB65" s="180"/>
      <c r="XEC65" s="180"/>
      <c r="XED65" s="180"/>
      <c r="XEE65" s="180"/>
      <c r="XEF65" s="180"/>
      <c r="XEG65" s="180"/>
      <c r="XEH65" s="180"/>
      <c r="XEI65" s="180"/>
      <c r="XEJ65" s="180"/>
      <c r="XEK65" s="180"/>
      <c r="XEL65" s="180"/>
      <c r="XEM65" s="180"/>
      <c r="XEN65" s="180"/>
      <c r="XEO65" s="180"/>
      <c r="XEP65" s="180"/>
      <c r="XEQ65" s="180"/>
      <c r="XER65" s="180"/>
      <c r="XES65" s="180"/>
      <c r="XET65" s="180"/>
      <c r="XEU65" s="180"/>
      <c r="XEV65" s="180"/>
      <c r="XEW65" s="180"/>
      <c r="XEX65" s="180"/>
      <c r="XEY65" s="180"/>
      <c r="XEZ65" s="180"/>
      <c r="XFA65" s="180"/>
      <c r="XFB65" s="180"/>
      <c r="XFC65" s="180"/>
      <c r="XFD65" s="180"/>
    </row>
    <row r="66" customFormat="false" ht="15" hidden="false" customHeight="false" outlineLevel="0" collapsed="false">
      <c r="A66" s="171" t="n">
        <v>7</v>
      </c>
      <c r="B66" s="176" t="s">
        <v>166</v>
      </c>
      <c r="C66" s="173" t="n">
        <f aca="false">TRUNC(($D66+$E66+$F66)/3,2)</f>
        <v>35.73</v>
      </c>
      <c r="D66" s="179" t="n">
        <v>37.65</v>
      </c>
      <c r="E66" s="173" t="n">
        <v>34.3</v>
      </c>
      <c r="F66" s="173" t="n">
        <v>35.25</v>
      </c>
      <c r="WVD66" s="180"/>
      <c r="WVE66" s="180"/>
      <c r="WVF66" s="180"/>
      <c r="WVG66" s="180"/>
      <c r="WVH66" s="180"/>
      <c r="WVI66" s="180"/>
      <c r="WVJ66" s="180"/>
      <c r="WVK66" s="180"/>
      <c r="WVL66" s="180"/>
      <c r="WVM66" s="180"/>
      <c r="WVN66" s="180"/>
      <c r="WVO66" s="180"/>
      <c r="WVP66" s="180"/>
      <c r="WVQ66" s="180"/>
      <c r="WVR66" s="180"/>
      <c r="WVS66" s="180"/>
      <c r="WVT66" s="180"/>
      <c r="WVU66" s="180"/>
      <c r="WVV66" s="180"/>
      <c r="WVW66" s="180"/>
      <c r="WVX66" s="180"/>
      <c r="WVY66" s="180"/>
      <c r="WVZ66" s="180"/>
      <c r="WWA66" s="180"/>
      <c r="WWB66" s="180"/>
      <c r="WWC66" s="180"/>
      <c r="WWD66" s="180"/>
      <c r="WWE66" s="180"/>
      <c r="WWF66" s="180"/>
      <c r="WWG66" s="180"/>
      <c r="WWH66" s="180"/>
      <c r="WWI66" s="180"/>
      <c r="WWJ66" s="180"/>
      <c r="WWK66" s="180"/>
      <c r="WWL66" s="180"/>
      <c r="WWM66" s="180"/>
      <c r="WWN66" s="180"/>
      <c r="WWO66" s="180"/>
      <c r="WWP66" s="180"/>
      <c r="WWQ66" s="180"/>
      <c r="WWR66" s="180"/>
      <c r="WWS66" s="180"/>
      <c r="WWT66" s="180"/>
      <c r="WWU66" s="180"/>
      <c r="WWV66" s="180"/>
      <c r="WWW66" s="180"/>
      <c r="WWX66" s="180"/>
      <c r="WWY66" s="180"/>
      <c r="WWZ66" s="180"/>
      <c r="WXA66" s="180"/>
      <c r="WXB66" s="180"/>
      <c r="WXC66" s="180"/>
      <c r="WXD66" s="180"/>
      <c r="WXE66" s="180"/>
      <c r="WXF66" s="180"/>
      <c r="WXG66" s="180"/>
      <c r="WXH66" s="180"/>
      <c r="WXI66" s="180"/>
      <c r="WXJ66" s="180"/>
      <c r="WXK66" s="180"/>
      <c r="WXL66" s="180"/>
      <c r="WXM66" s="180"/>
      <c r="WXN66" s="180"/>
      <c r="WXO66" s="180"/>
      <c r="WXP66" s="180"/>
      <c r="WXQ66" s="180"/>
      <c r="WXR66" s="180"/>
      <c r="WXS66" s="180"/>
      <c r="WXT66" s="180"/>
      <c r="WXU66" s="180"/>
      <c r="WXV66" s="180"/>
      <c r="WXW66" s="180"/>
      <c r="WXX66" s="180"/>
      <c r="WXY66" s="180"/>
      <c r="WXZ66" s="180"/>
      <c r="WYA66" s="180"/>
      <c r="WYB66" s="180"/>
      <c r="WYC66" s="180"/>
      <c r="WYD66" s="180"/>
      <c r="WYE66" s="180"/>
      <c r="WYF66" s="180"/>
      <c r="WYG66" s="180"/>
      <c r="WYH66" s="180"/>
      <c r="WYI66" s="180"/>
      <c r="WYJ66" s="180"/>
      <c r="WYK66" s="180"/>
      <c r="WYL66" s="180"/>
      <c r="WYM66" s="180"/>
      <c r="WYN66" s="180"/>
      <c r="WYO66" s="180"/>
      <c r="WYP66" s="180"/>
      <c r="WYQ66" s="180"/>
      <c r="WYR66" s="180"/>
      <c r="WYS66" s="180"/>
      <c r="WYT66" s="180"/>
      <c r="WYU66" s="180"/>
      <c r="WYV66" s="180"/>
      <c r="WYW66" s="180"/>
      <c r="WYX66" s="180"/>
      <c r="WYY66" s="180"/>
      <c r="WYZ66" s="180"/>
      <c r="WZA66" s="180"/>
      <c r="WZB66" s="180"/>
      <c r="WZC66" s="180"/>
      <c r="WZD66" s="180"/>
      <c r="WZE66" s="180"/>
      <c r="WZF66" s="180"/>
      <c r="WZG66" s="180"/>
      <c r="WZH66" s="180"/>
      <c r="WZI66" s="180"/>
      <c r="WZJ66" s="180"/>
      <c r="WZK66" s="180"/>
      <c r="WZL66" s="180"/>
      <c r="WZM66" s="180"/>
      <c r="WZN66" s="180"/>
      <c r="WZO66" s="180"/>
      <c r="WZP66" s="180"/>
      <c r="WZQ66" s="180"/>
      <c r="WZR66" s="180"/>
      <c r="WZS66" s="180"/>
      <c r="WZT66" s="180"/>
      <c r="WZU66" s="180"/>
      <c r="WZV66" s="180"/>
      <c r="WZW66" s="180"/>
      <c r="WZX66" s="180"/>
      <c r="WZY66" s="180"/>
      <c r="WZZ66" s="180"/>
      <c r="XAA66" s="180"/>
      <c r="XAB66" s="180"/>
      <c r="XAC66" s="180"/>
      <c r="XAD66" s="180"/>
      <c r="XAE66" s="180"/>
      <c r="XAF66" s="180"/>
      <c r="XAG66" s="180"/>
      <c r="XAH66" s="180"/>
      <c r="XAI66" s="180"/>
      <c r="XAJ66" s="180"/>
      <c r="XAK66" s="180"/>
      <c r="XAL66" s="180"/>
      <c r="XAM66" s="180"/>
      <c r="XAN66" s="180"/>
      <c r="XAO66" s="180"/>
      <c r="XAP66" s="180"/>
      <c r="XAQ66" s="180"/>
      <c r="XAR66" s="180"/>
      <c r="XAS66" s="180"/>
      <c r="XAT66" s="180"/>
      <c r="XAU66" s="180"/>
      <c r="XAV66" s="180"/>
      <c r="XAW66" s="180"/>
      <c r="XAX66" s="180"/>
      <c r="XAY66" s="180"/>
      <c r="XAZ66" s="180"/>
      <c r="XBA66" s="180"/>
      <c r="XBB66" s="180"/>
      <c r="XBC66" s="180"/>
      <c r="XBD66" s="180"/>
      <c r="XBE66" s="180"/>
      <c r="XBF66" s="180"/>
      <c r="XBG66" s="180"/>
      <c r="XBH66" s="180"/>
      <c r="XBI66" s="180"/>
      <c r="XBJ66" s="180"/>
      <c r="XBK66" s="180"/>
      <c r="XBL66" s="180"/>
      <c r="XBM66" s="180"/>
      <c r="XBN66" s="180"/>
      <c r="XBO66" s="180"/>
      <c r="XBP66" s="180"/>
      <c r="XBQ66" s="180"/>
      <c r="XBR66" s="180"/>
      <c r="XBS66" s="180"/>
      <c r="XBT66" s="180"/>
      <c r="XBU66" s="180"/>
      <c r="XBV66" s="180"/>
      <c r="XBW66" s="180"/>
      <c r="XBX66" s="180"/>
      <c r="XBY66" s="180"/>
      <c r="XBZ66" s="180"/>
      <c r="XCA66" s="180"/>
      <c r="XCB66" s="180"/>
      <c r="XCC66" s="180"/>
      <c r="XCD66" s="180"/>
      <c r="XCE66" s="180"/>
      <c r="XCF66" s="180"/>
      <c r="XCG66" s="180"/>
      <c r="XCH66" s="180"/>
      <c r="XCI66" s="180"/>
      <c r="XCJ66" s="180"/>
      <c r="XCK66" s="180"/>
      <c r="XCL66" s="180"/>
      <c r="XCM66" s="180"/>
      <c r="XCN66" s="180"/>
      <c r="XCO66" s="180"/>
      <c r="XCP66" s="180"/>
      <c r="XCQ66" s="180"/>
      <c r="XCR66" s="180"/>
      <c r="XCS66" s="180"/>
      <c r="XCT66" s="180"/>
      <c r="XCU66" s="180"/>
      <c r="XCV66" s="180"/>
      <c r="XCW66" s="180"/>
      <c r="XCX66" s="180"/>
      <c r="XCY66" s="180"/>
      <c r="XCZ66" s="180"/>
      <c r="XDA66" s="180"/>
      <c r="XDB66" s="180"/>
      <c r="XDC66" s="180"/>
      <c r="XDD66" s="180"/>
      <c r="XDE66" s="180"/>
      <c r="XDF66" s="180"/>
      <c r="XDG66" s="180"/>
      <c r="XDH66" s="180"/>
      <c r="XDI66" s="180"/>
      <c r="XDJ66" s="180"/>
      <c r="XDK66" s="180"/>
      <c r="XDL66" s="180"/>
      <c r="XDM66" s="180"/>
      <c r="XDN66" s="180"/>
      <c r="XDO66" s="180"/>
      <c r="XDP66" s="180"/>
      <c r="XDQ66" s="180"/>
      <c r="XDR66" s="180"/>
      <c r="XDS66" s="180"/>
      <c r="XDT66" s="180"/>
      <c r="XDU66" s="180"/>
      <c r="XDV66" s="180"/>
      <c r="XDW66" s="180"/>
      <c r="XDX66" s="180"/>
      <c r="XDY66" s="180"/>
      <c r="XDZ66" s="180"/>
      <c r="XEA66" s="180"/>
      <c r="XEB66" s="180"/>
      <c r="XEC66" s="180"/>
      <c r="XED66" s="180"/>
      <c r="XEE66" s="180"/>
      <c r="XEF66" s="180"/>
      <c r="XEG66" s="180"/>
      <c r="XEH66" s="180"/>
      <c r="XEI66" s="180"/>
      <c r="XEJ66" s="180"/>
      <c r="XEK66" s="180"/>
      <c r="XEL66" s="180"/>
      <c r="XEM66" s="180"/>
      <c r="XEN66" s="180"/>
      <c r="XEO66" s="180"/>
      <c r="XEP66" s="180"/>
      <c r="XEQ66" s="180"/>
      <c r="XER66" s="180"/>
      <c r="XES66" s="180"/>
      <c r="XET66" s="180"/>
      <c r="XEU66" s="180"/>
      <c r="XEV66" s="180"/>
      <c r="XEW66" s="180"/>
      <c r="XEX66" s="180"/>
      <c r="XEY66" s="180"/>
      <c r="XEZ66" s="180"/>
      <c r="XFA66" s="180"/>
      <c r="XFB66" s="180"/>
      <c r="XFC66" s="180"/>
      <c r="XFD66" s="180"/>
    </row>
    <row r="67" customFormat="false" ht="15" hidden="false" customHeight="false" outlineLevel="0" collapsed="false">
      <c r="A67" s="171" t="n">
        <v>8</v>
      </c>
      <c r="B67" s="176" t="s">
        <v>167</v>
      </c>
      <c r="C67" s="173" t="n">
        <f aca="false">TRUNC(($D67+$E67+$F67)/3,2)</f>
        <v>41.92</v>
      </c>
      <c r="D67" s="179" t="n">
        <v>43.79</v>
      </c>
      <c r="E67" s="173" t="n">
        <v>40.06</v>
      </c>
      <c r="F67" s="173" t="n">
        <v>41.92</v>
      </c>
      <c r="WVD67" s="180"/>
      <c r="WVE67" s="180"/>
      <c r="WVF67" s="180"/>
      <c r="WVG67" s="180"/>
      <c r="WVH67" s="180"/>
      <c r="WVI67" s="180"/>
      <c r="WVJ67" s="180"/>
      <c r="WVK67" s="180"/>
      <c r="WVL67" s="180"/>
      <c r="WVM67" s="180"/>
      <c r="WVN67" s="180"/>
      <c r="WVO67" s="180"/>
      <c r="WVP67" s="180"/>
      <c r="WVQ67" s="180"/>
      <c r="WVR67" s="180"/>
      <c r="WVS67" s="180"/>
      <c r="WVT67" s="180"/>
      <c r="WVU67" s="180"/>
      <c r="WVV67" s="180"/>
      <c r="WVW67" s="180"/>
      <c r="WVX67" s="180"/>
      <c r="WVY67" s="180"/>
      <c r="WVZ67" s="180"/>
      <c r="WWA67" s="180"/>
      <c r="WWB67" s="180"/>
      <c r="WWC67" s="180"/>
      <c r="WWD67" s="180"/>
      <c r="WWE67" s="180"/>
      <c r="WWF67" s="180"/>
      <c r="WWG67" s="180"/>
      <c r="WWH67" s="180"/>
      <c r="WWI67" s="180"/>
      <c r="WWJ67" s="180"/>
      <c r="WWK67" s="180"/>
      <c r="WWL67" s="180"/>
      <c r="WWM67" s="180"/>
      <c r="WWN67" s="180"/>
      <c r="WWO67" s="180"/>
      <c r="WWP67" s="180"/>
      <c r="WWQ67" s="180"/>
      <c r="WWR67" s="180"/>
      <c r="WWS67" s="180"/>
      <c r="WWT67" s="180"/>
      <c r="WWU67" s="180"/>
      <c r="WWV67" s="180"/>
      <c r="WWW67" s="180"/>
      <c r="WWX67" s="180"/>
      <c r="WWY67" s="180"/>
      <c r="WWZ67" s="180"/>
      <c r="WXA67" s="180"/>
      <c r="WXB67" s="180"/>
      <c r="WXC67" s="180"/>
      <c r="WXD67" s="180"/>
      <c r="WXE67" s="180"/>
      <c r="WXF67" s="180"/>
      <c r="WXG67" s="180"/>
      <c r="WXH67" s="180"/>
      <c r="WXI67" s="180"/>
      <c r="WXJ67" s="180"/>
      <c r="WXK67" s="180"/>
      <c r="WXL67" s="180"/>
      <c r="WXM67" s="180"/>
      <c r="WXN67" s="180"/>
      <c r="WXO67" s="180"/>
      <c r="WXP67" s="180"/>
      <c r="WXQ67" s="180"/>
      <c r="WXR67" s="180"/>
      <c r="WXS67" s="180"/>
      <c r="WXT67" s="180"/>
      <c r="WXU67" s="180"/>
      <c r="WXV67" s="180"/>
      <c r="WXW67" s="180"/>
      <c r="WXX67" s="180"/>
      <c r="WXY67" s="180"/>
      <c r="WXZ67" s="180"/>
      <c r="WYA67" s="180"/>
      <c r="WYB67" s="180"/>
      <c r="WYC67" s="180"/>
      <c r="WYD67" s="180"/>
      <c r="WYE67" s="180"/>
      <c r="WYF67" s="180"/>
      <c r="WYG67" s="180"/>
      <c r="WYH67" s="180"/>
      <c r="WYI67" s="180"/>
      <c r="WYJ67" s="180"/>
      <c r="WYK67" s="180"/>
      <c r="WYL67" s="180"/>
      <c r="WYM67" s="180"/>
      <c r="WYN67" s="180"/>
      <c r="WYO67" s="180"/>
      <c r="WYP67" s="180"/>
      <c r="WYQ67" s="180"/>
      <c r="WYR67" s="180"/>
      <c r="WYS67" s="180"/>
      <c r="WYT67" s="180"/>
      <c r="WYU67" s="180"/>
      <c r="WYV67" s="180"/>
      <c r="WYW67" s="180"/>
      <c r="WYX67" s="180"/>
      <c r="WYY67" s="180"/>
      <c r="WYZ67" s="180"/>
      <c r="WZA67" s="180"/>
      <c r="WZB67" s="180"/>
      <c r="WZC67" s="180"/>
      <c r="WZD67" s="180"/>
      <c r="WZE67" s="180"/>
      <c r="WZF67" s="180"/>
      <c r="WZG67" s="180"/>
      <c r="WZH67" s="180"/>
      <c r="WZI67" s="180"/>
      <c r="WZJ67" s="180"/>
      <c r="WZK67" s="180"/>
      <c r="WZL67" s="180"/>
      <c r="WZM67" s="180"/>
      <c r="WZN67" s="180"/>
      <c r="WZO67" s="180"/>
      <c r="WZP67" s="180"/>
      <c r="WZQ67" s="180"/>
      <c r="WZR67" s="180"/>
      <c r="WZS67" s="180"/>
      <c r="WZT67" s="180"/>
      <c r="WZU67" s="180"/>
      <c r="WZV67" s="180"/>
      <c r="WZW67" s="180"/>
      <c r="WZX67" s="180"/>
      <c r="WZY67" s="180"/>
      <c r="WZZ67" s="180"/>
      <c r="XAA67" s="180"/>
      <c r="XAB67" s="180"/>
      <c r="XAC67" s="180"/>
      <c r="XAD67" s="180"/>
      <c r="XAE67" s="180"/>
      <c r="XAF67" s="180"/>
      <c r="XAG67" s="180"/>
      <c r="XAH67" s="180"/>
      <c r="XAI67" s="180"/>
      <c r="XAJ67" s="180"/>
      <c r="XAK67" s="180"/>
      <c r="XAL67" s="180"/>
      <c r="XAM67" s="180"/>
      <c r="XAN67" s="180"/>
      <c r="XAO67" s="180"/>
      <c r="XAP67" s="180"/>
      <c r="XAQ67" s="180"/>
      <c r="XAR67" s="180"/>
      <c r="XAS67" s="180"/>
      <c r="XAT67" s="180"/>
      <c r="XAU67" s="180"/>
      <c r="XAV67" s="180"/>
      <c r="XAW67" s="180"/>
      <c r="XAX67" s="180"/>
      <c r="XAY67" s="180"/>
      <c r="XAZ67" s="180"/>
      <c r="XBA67" s="180"/>
      <c r="XBB67" s="180"/>
      <c r="XBC67" s="180"/>
      <c r="XBD67" s="180"/>
      <c r="XBE67" s="180"/>
      <c r="XBF67" s="180"/>
      <c r="XBG67" s="180"/>
      <c r="XBH67" s="180"/>
      <c r="XBI67" s="180"/>
      <c r="XBJ67" s="180"/>
      <c r="XBK67" s="180"/>
      <c r="XBL67" s="180"/>
      <c r="XBM67" s="180"/>
      <c r="XBN67" s="180"/>
      <c r="XBO67" s="180"/>
      <c r="XBP67" s="180"/>
      <c r="XBQ67" s="180"/>
      <c r="XBR67" s="180"/>
      <c r="XBS67" s="180"/>
      <c r="XBT67" s="180"/>
      <c r="XBU67" s="180"/>
      <c r="XBV67" s="180"/>
      <c r="XBW67" s="180"/>
      <c r="XBX67" s="180"/>
      <c r="XBY67" s="180"/>
      <c r="XBZ67" s="180"/>
      <c r="XCA67" s="180"/>
      <c r="XCB67" s="180"/>
      <c r="XCC67" s="180"/>
      <c r="XCD67" s="180"/>
      <c r="XCE67" s="180"/>
      <c r="XCF67" s="180"/>
      <c r="XCG67" s="180"/>
      <c r="XCH67" s="180"/>
      <c r="XCI67" s="180"/>
      <c r="XCJ67" s="180"/>
      <c r="XCK67" s="180"/>
      <c r="XCL67" s="180"/>
      <c r="XCM67" s="180"/>
      <c r="XCN67" s="180"/>
      <c r="XCO67" s="180"/>
      <c r="XCP67" s="180"/>
      <c r="XCQ67" s="180"/>
      <c r="XCR67" s="180"/>
      <c r="XCS67" s="180"/>
      <c r="XCT67" s="180"/>
      <c r="XCU67" s="180"/>
      <c r="XCV67" s="180"/>
      <c r="XCW67" s="180"/>
      <c r="XCX67" s="180"/>
      <c r="XCY67" s="180"/>
      <c r="XCZ67" s="180"/>
      <c r="XDA67" s="180"/>
      <c r="XDB67" s="180"/>
      <c r="XDC67" s="180"/>
      <c r="XDD67" s="180"/>
      <c r="XDE67" s="180"/>
      <c r="XDF67" s="180"/>
      <c r="XDG67" s="180"/>
      <c r="XDH67" s="180"/>
      <c r="XDI67" s="180"/>
      <c r="XDJ67" s="180"/>
      <c r="XDK67" s="180"/>
      <c r="XDL67" s="180"/>
      <c r="XDM67" s="180"/>
      <c r="XDN67" s="180"/>
      <c r="XDO67" s="180"/>
      <c r="XDP67" s="180"/>
      <c r="XDQ67" s="180"/>
      <c r="XDR67" s="180"/>
      <c r="XDS67" s="180"/>
      <c r="XDT67" s="180"/>
      <c r="XDU67" s="180"/>
      <c r="XDV67" s="180"/>
      <c r="XDW67" s="180"/>
      <c r="XDX67" s="180"/>
      <c r="XDY67" s="180"/>
      <c r="XDZ67" s="180"/>
      <c r="XEA67" s="180"/>
      <c r="XEB67" s="180"/>
      <c r="XEC67" s="180"/>
      <c r="XED67" s="180"/>
      <c r="XEE67" s="180"/>
      <c r="XEF67" s="180"/>
      <c r="XEG67" s="180"/>
      <c r="XEH67" s="180"/>
      <c r="XEI67" s="180"/>
      <c r="XEJ67" s="180"/>
      <c r="XEK67" s="180"/>
      <c r="XEL67" s="180"/>
      <c r="XEM67" s="180"/>
      <c r="XEN67" s="180"/>
      <c r="XEO67" s="180"/>
      <c r="XEP67" s="180"/>
      <c r="XEQ67" s="180"/>
      <c r="XER67" s="180"/>
      <c r="XES67" s="180"/>
      <c r="XET67" s="180"/>
      <c r="XEU67" s="180"/>
      <c r="XEV67" s="180"/>
      <c r="XEW67" s="180"/>
      <c r="XEX67" s="180"/>
      <c r="XEY67" s="180"/>
      <c r="XEZ67" s="180"/>
      <c r="XFA67" s="180"/>
      <c r="XFB67" s="180"/>
      <c r="XFC67" s="180"/>
      <c r="XFD67" s="180"/>
    </row>
    <row r="68" customFormat="false" ht="15" hidden="false" customHeight="false" outlineLevel="0" collapsed="false">
      <c r="A68" s="171" t="n">
        <v>9</v>
      </c>
      <c r="B68" s="181" t="s">
        <v>168</v>
      </c>
      <c r="C68" s="173" t="n">
        <f aca="false">TRUNC(($D68+$E68+$F68)/3,2)</f>
        <v>4.5</v>
      </c>
      <c r="D68" s="173" t="n">
        <v>4.66</v>
      </c>
      <c r="E68" s="173" t="n">
        <v>4.28</v>
      </c>
      <c r="F68" s="173" t="n">
        <v>4.56</v>
      </c>
      <c r="WVD68" s="180"/>
      <c r="WVE68" s="180"/>
      <c r="WVF68" s="180"/>
      <c r="WVG68" s="180"/>
      <c r="WVH68" s="180"/>
      <c r="WVI68" s="180"/>
      <c r="WVJ68" s="180"/>
      <c r="WVK68" s="180"/>
      <c r="WVL68" s="180"/>
      <c r="WVM68" s="180"/>
      <c r="WVN68" s="180"/>
      <c r="WVO68" s="180"/>
      <c r="WVP68" s="180"/>
      <c r="WVQ68" s="180"/>
      <c r="WVR68" s="180"/>
      <c r="WVS68" s="180"/>
      <c r="WVT68" s="180"/>
      <c r="WVU68" s="180"/>
      <c r="WVV68" s="180"/>
      <c r="WVW68" s="180"/>
      <c r="WVX68" s="180"/>
      <c r="WVY68" s="180"/>
      <c r="WVZ68" s="180"/>
      <c r="WWA68" s="180"/>
      <c r="WWB68" s="180"/>
      <c r="WWC68" s="180"/>
      <c r="WWD68" s="180"/>
      <c r="WWE68" s="180"/>
      <c r="WWF68" s="180"/>
      <c r="WWG68" s="180"/>
      <c r="WWH68" s="180"/>
      <c r="WWI68" s="180"/>
      <c r="WWJ68" s="180"/>
      <c r="WWK68" s="180"/>
      <c r="WWL68" s="180"/>
      <c r="WWM68" s="180"/>
      <c r="WWN68" s="180"/>
      <c r="WWO68" s="180"/>
      <c r="WWP68" s="180"/>
      <c r="WWQ68" s="180"/>
      <c r="WWR68" s="180"/>
      <c r="WWS68" s="180"/>
      <c r="WWT68" s="180"/>
      <c r="WWU68" s="180"/>
      <c r="WWV68" s="180"/>
      <c r="WWW68" s="180"/>
      <c r="WWX68" s="180"/>
      <c r="WWY68" s="180"/>
      <c r="WWZ68" s="180"/>
      <c r="WXA68" s="180"/>
      <c r="WXB68" s="180"/>
      <c r="WXC68" s="180"/>
      <c r="WXD68" s="180"/>
      <c r="WXE68" s="180"/>
      <c r="WXF68" s="180"/>
      <c r="WXG68" s="180"/>
      <c r="WXH68" s="180"/>
      <c r="WXI68" s="180"/>
      <c r="WXJ68" s="180"/>
      <c r="WXK68" s="180"/>
      <c r="WXL68" s="180"/>
      <c r="WXM68" s="180"/>
      <c r="WXN68" s="180"/>
      <c r="WXO68" s="180"/>
      <c r="WXP68" s="180"/>
      <c r="WXQ68" s="180"/>
      <c r="WXR68" s="180"/>
      <c r="WXS68" s="180"/>
      <c r="WXT68" s="180"/>
      <c r="WXU68" s="180"/>
      <c r="WXV68" s="180"/>
      <c r="WXW68" s="180"/>
      <c r="WXX68" s="180"/>
      <c r="WXY68" s="180"/>
      <c r="WXZ68" s="180"/>
      <c r="WYA68" s="180"/>
      <c r="WYB68" s="180"/>
      <c r="WYC68" s="180"/>
      <c r="WYD68" s="180"/>
      <c r="WYE68" s="180"/>
      <c r="WYF68" s="180"/>
      <c r="WYG68" s="180"/>
      <c r="WYH68" s="180"/>
      <c r="WYI68" s="180"/>
      <c r="WYJ68" s="180"/>
      <c r="WYK68" s="180"/>
      <c r="WYL68" s="180"/>
      <c r="WYM68" s="180"/>
      <c r="WYN68" s="180"/>
      <c r="WYO68" s="180"/>
      <c r="WYP68" s="180"/>
      <c r="WYQ68" s="180"/>
      <c r="WYR68" s="180"/>
      <c r="WYS68" s="180"/>
      <c r="WYT68" s="180"/>
      <c r="WYU68" s="180"/>
      <c r="WYV68" s="180"/>
      <c r="WYW68" s="180"/>
      <c r="WYX68" s="180"/>
      <c r="WYY68" s="180"/>
      <c r="WYZ68" s="180"/>
      <c r="WZA68" s="180"/>
      <c r="WZB68" s="180"/>
      <c r="WZC68" s="180"/>
      <c r="WZD68" s="180"/>
      <c r="WZE68" s="180"/>
      <c r="WZF68" s="180"/>
      <c r="WZG68" s="180"/>
      <c r="WZH68" s="180"/>
      <c r="WZI68" s="180"/>
      <c r="WZJ68" s="180"/>
      <c r="WZK68" s="180"/>
      <c r="WZL68" s="180"/>
      <c r="WZM68" s="180"/>
      <c r="WZN68" s="180"/>
      <c r="WZO68" s="180"/>
      <c r="WZP68" s="180"/>
      <c r="WZQ68" s="180"/>
      <c r="WZR68" s="180"/>
      <c r="WZS68" s="180"/>
      <c r="WZT68" s="180"/>
      <c r="WZU68" s="180"/>
      <c r="WZV68" s="180"/>
      <c r="WZW68" s="180"/>
      <c r="WZX68" s="180"/>
      <c r="WZY68" s="180"/>
      <c r="WZZ68" s="180"/>
      <c r="XAA68" s="180"/>
      <c r="XAB68" s="180"/>
      <c r="XAC68" s="180"/>
      <c r="XAD68" s="180"/>
      <c r="XAE68" s="180"/>
      <c r="XAF68" s="180"/>
      <c r="XAG68" s="180"/>
      <c r="XAH68" s="180"/>
      <c r="XAI68" s="180"/>
      <c r="XAJ68" s="180"/>
      <c r="XAK68" s="180"/>
      <c r="XAL68" s="180"/>
      <c r="XAM68" s="180"/>
      <c r="XAN68" s="180"/>
      <c r="XAO68" s="180"/>
      <c r="XAP68" s="180"/>
      <c r="XAQ68" s="180"/>
      <c r="XAR68" s="180"/>
      <c r="XAS68" s="180"/>
      <c r="XAT68" s="180"/>
      <c r="XAU68" s="180"/>
      <c r="XAV68" s="180"/>
      <c r="XAW68" s="180"/>
      <c r="XAX68" s="180"/>
      <c r="XAY68" s="180"/>
      <c r="XAZ68" s="180"/>
      <c r="XBA68" s="180"/>
      <c r="XBB68" s="180"/>
      <c r="XBC68" s="180"/>
      <c r="XBD68" s="180"/>
      <c r="XBE68" s="180"/>
      <c r="XBF68" s="180"/>
      <c r="XBG68" s="180"/>
      <c r="XBH68" s="180"/>
      <c r="XBI68" s="180"/>
      <c r="XBJ68" s="180"/>
      <c r="XBK68" s="180"/>
      <c r="XBL68" s="180"/>
      <c r="XBM68" s="180"/>
      <c r="XBN68" s="180"/>
      <c r="XBO68" s="180"/>
      <c r="XBP68" s="180"/>
      <c r="XBQ68" s="180"/>
      <c r="XBR68" s="180"/>
      <c r="XBS68" s="180"/>
      <c r="XBT68" s="180"/>
      <c r="XBU68" s="180"/>
      <c r="XBV68" s="180"/>
      <c r="XBW68" s="180"/>
      <c r="XBX68" s="180"/>
      <c r="XBY68" s="180"/>
      <c r="XBZ68" s="180"/>
      <c r="XCA68" s="180"/>
      <c r="XCB68" s="180"/>
      <c r="XCC68" s="180"/>
      <c r="XCD68" s="180"/>
      <c r="XCE68" s="180"/>
      <c r="XCF68" s="180"/>
      <c r="XCG68" s="180"/>
      <c r="XCH68" s="180"/>
      <c r="XCI68" s="180"/>
      <c r="XCJ68" s="180"/>
      <c r="XCK68" s="180"/>
      <c r="XCL68" s="180"/>
      <c r="XCM68" s="180"/>
      <c r="XCN68" s="180"/>
      <c r="XCO68" s="180"/>
      <c r="XCP68" s="180"/>
      <c r="XCQ68" s="180"/>
      <c r="XCR68" s="180"/>
      <c r="XCS68" s="180"/>
      <c r="XCT68" s="180"/>
      <c r="XCU68" s="180"/>
      <c r="XCV68" s="180"/>
      <c r="XCW68" s="180"/>
      <c r="XCX68" s="180"/>
      <c r="XCY68" s="180"/>
      <c r="XCZ68" s="180"/>
      <c r="XDA68" s="180"/>
      <c r="XDB68" s="180"/>
      <c r="XDC68" s="180"/>
      <c r="XDD68" s="180"/>
      <c r="XDE68" s="180"/>
      <c r="XDF68" s="180"/>
      <c r="XDG68" s="180"/>
      <c r="XDH68" s="180"/>
      <c r="XDI68" s="180"/>
      <c r="XDJ68" s="180"/>
      <c r="XDK68" s="180"/>
      <c r="XDL68" s="180"/>
      <c r="XDM68" s="180"/>
      <c r="XDN68" s="180"/>
      <c r="XDO68" s="180"/>
      <c r="XDP68" s="180"/>
      <c r="XDQ68" s="180"/>
      <c r="XDR68" s="180"/>
      <c r="XDS68" s="180"/>
      <c r="XDT68" s="180"/>
      <c r="XDU68" s="180"/>
      <c r="XDV68" s="180"/>
      <c r="XDW68" s="180"/>
      <c r="XDX68" s="180"/>
      <c r="XDY68" s="180"/>
      <c r="XDZ68" s="180"/>
      <c r="XEA68" s="180"/>
      <c r="XEB68" s="180"/>
      <c r="XEC68" s="180"/>
      <c r="XED68" s="180"/>
      <c r="XEE68" s="180"/>
      <c r="XEF68" s="180"/>
      <c r="XEG68" s="180"/>
      <c r="XEH68" s="180"/>
      <c r="XEI68" s="180"/>
      <c r="XEJ68" s="180"/>
      <c r="XEK68" s="180"/>
      <c r="XEL68" s="180"/>
      <c r="XEM68" s="180"/>
      <c r="XEN68" s="180"/>
      <c r="XEO68" s="180"/>
      <c r="XEP68" s="180"/>
      <c r="XEQ68" s="180"/>
      <c r="XER68" s="180"/>
      <c r="XES68" s="180"/>
      <c r="XET68" s="180"/>
      <c r="XEU68" s="180"/>
      <c r="XEV68" s="180"/>
      <c r="XEW68" s="180"/>
      <c r="XEX68" s="180"/>
      <c r="XEY68" s="180"/>
      <c r="XEZ68" s="180"/>
      <c r="XFA68" s="180"/>
      <c r="XFB68" s="180"/>
      <c r="XFC68" s="180"/>
      <c r="XFD68" s="180"/>
    </row>
    <row r="69" customFormat="false" ht="15" hidden="false" customHeight="false" outlineLevel="0" collapsed="false">
      <c r="A69" s="171" t="n">
        <v>10</v>
      </c>
      <c r="B69" s="176" t="s">
        <v>169</v>
      </c>
      <c r="C69" s="173" t="n">
        <f aca="false">TRUNC(($D69+$E69+$F69)/3,2)</f>
        <v>0.2</v>
      </c>
      <c r="D69" s="173" t="n">
        <v>0.21</v>
      </c>
      <c r="E69" s="173" t="n">
        <v>0.2</v>
      </c>
      <c r="F69" s="173" t="n">
        <v>0.21</v>
      </c>
      <c r="WVD69" s="180"/>
      <c r="WVE69" s="180"/>
      <c r="WVF69" s="180"/>
      <c r="WVG69" s="180"/>
      <c r="WVH69" s="180"/>
      <c r="WVI69" s="180"/>
      <c r="WVJ69" s="180"/>
      <c r="WVK69" s="180"/>
      <c r="WVL69" s="180"/>
      <c r="WVM69" s="180"/>
      <c r="WVN69" s="180"/>
      <c r="WVO69" s="180"/>
      <c r="WVP69" s="180"/>
      <c r="WVQ69" s="180"/>
      <c r="WVR69" s="180"/>
      <c r="WVS69" s="180"/>
      <c r="WVT69" s="180"/>
      <c r="WVU69" s="180"/>
      <c r="WVV69" s="180"/>
      <c r="WVW69" s="180"/>
      <c r="WVX69" s="180"/>
      <c r="WVY69" s="180"/>
      <c r="WVZ69" s="180"/>
      <c r="WWA69" s="180"/>
      <c r="WWB69" s="180"/>
      <c r="WWC69" s="180"/>
      <c r="WWD69" s="180"/>
      <c r="WWE69" s="180"/>
      <c r="WWF69" s="180"/>
      <c r="WWG69" s="180"/>
      <c r="WWH69" s="180"/>
      <c r="WWI69" s="180"/>
      <c r="WWJ69" s="180"/>
      <c r="WWK69" s="180"/>
      <c r="WWL69" s="180"/>
      <c r="WWM69" s="180"/>
      <c r="WWN69" s="180"/>
      <c r="WWO69" s="180"/>
      <c r="WWP69" s="180"/>
      <c r="WWQ69" s="180"/>
      <c r="WWR69" s="180"/>
      <c r="WWS69" s="180"/>
      <c r="WWT69" s="180"/>
      <c r="WWU69" s="180"/>
      <c r="WWV69" s="180"/>
      <c r="WWW69" s="180"/>
      <c r="WWX69" s="180"/>
      <c r="WWY69" s="180"/>
      <c r="WWZ69" s="180"/>
      <c r="WXA69" s="180"/>
      <c r="WXB69" s="180"/>
      <c r="WXC69" s="180"/>
      <c r="WXD69" s="180"/>
      <c r="WXE69" s="180"/>
      <c r="WXF69" s="180"/>
      <c r="WXG69" s="180"/>
      <c r="WXH69" s="180"/>
      <c r="WXI69" s="180"/>
      <c r="WXJ69" s="180"/>
      <c r="WXK69" s="180"/>
      <c r="WXL69" s="180"/>
      <c r="WXM69" s="180"/>
      <c r="WXN69" s="180"/>
      <c r="WXO69" s="180"/>
      <c r="WXP69" s="180"/>
      <c r="WXQ69" s="180"/>
      <c r="WXR69" s="180"/>
      <c r="WXS69" s="180"/>
      <c r="WXT69" s="180"/>
      <c r="WXU69" s="180"/>
      <c r="WXV69" s="180"/>
      <c r="WXW69" s="180"/>
      <c r="WXX69" s="180"/>
      <c r="WXY69" s="180"/>
      <c r="WXZ69" s="180"/>
      <c r="WYA69" s="180"/>
      <c r="WYB69" s="180"/>
      <c r="WYC69" s="180"/>
      <c r="WYD69" s="180"/>
      <c r="WYE69" s="180"/>
      <c r="WYF69" s="180"/>
      <c r="WYG69" s="180"/>
      <c r="WYH69" s="180"/>
      <c r="WYI69" s="180"/>
      <c r="WYJ69" s="180"/>
      <c r="WYK69" s="180"/>
      <c r="WYL69" s="180"/>
      <c r="WYM69" s="180"/>
      <c r="WYN69" s="180"/>
      <c r="WYO69" s="180"/>
      <c r="WYP69" s="180"/>
      <c r="WYQ69" s="180"/>
      <c r="WYR69" s="180"/>
      <c r="WYS69" s="180"/>
      <c r="WYT69" s="180"/>
      <c r="WYU69" s="180"/>
      <c r="WYV69" s="180"/>
      <c r="WYW69" s="180"/>
      <c r="WYX69" s="180"/>
      <c r="WYY69" s="180"/>
      <c r="WYZ69" s="180"/>
      <c r="WZA69" s="180"/>
      <c r="WZB69" s="180"/>
      <c r="WZC69" s="180"/>
      <c r="WZD69" s="180"/>
      <c r="WZE69" s="180"/>
      <c r="WZF69" s="180"/>
      <c r="WZG69" s="180"/>
      <c r="WZH69" s="180"/>
      <c r="WZI69" s="180"/>
      <c r="WZJ69" s="180"/>
      <c r="WZK69" s="180"/>
      <c r="WZL69" s="180"/>
      <c r="WZM69" s="180"/>
      <c r="WZN69" s="180"/>
      <c r="WZO69" s="180"/>
      <c r="WZP69" s="180"/>
      <c r="WZQ69" s="180"/>
      <c r="WZR69" s="180"/>
      <c r="WZS69" s="180"/>
      <c r="WZT69" s="180"/>
      <c r="WZU69" s="180"/>
      <c r="WZV69" s="180"/>
      <c r="WZW69" s="180"/>
      <c r="WZX69" s="180"/>
      <c r="WZY69" s="180"/>
      <c r="WZZ69" s="180"/>
      <c r="XAA69" s="180"/>
      <c r="XAB69" s="180"/>
      <c r="XAC69" s="180"/>
      <c r="XAD69" s="180"/>
      <c r="XAE69" s="180"/>
      <c r="XAF69" s="180"/>
      <c r="XAG69" s="180"/>
      <c r="XAH69" s="180"/>
      <c r="XAI69" s="180"/>
      <c r="XAJ69" s="180"/>
      <c r="XAK69" s="180"/>
      <c r="XAL69" s="180"/>
      <c r="XAM69" s="180"/>
      <c r="XAN69" s="180"/>
      <c r="XAO69" s="180"/>
      <c r="XAP69" s="180"/>
      <c r="XAQ69" s="180"/>
      <c r="XAR69" s="180"/>
      <c r="XAS69" s="180"/>
      <c r="XAT69" s="180"/>
      <c r="XAU69" s="180"/>
      <c r="XAV69" s="180"/>
      <c r="XAW69" s="180"/>
      <c r="XAX69" s="180"/>
      <c r="XAY69" s="180"/>
      <c r="XAZ69" s="180"/>
      <c r="XBA69" s="180"/>
      <c r="XBB69" s="180"/>
      <c r="XBC69" s="180"/>
      <c r="XBD69" s="180"/>
      <c r="XBE69" s="180"/>
      <c r="XBF69" s="180"/>
      <c r="XBG69" s="180"/>
      <c r="XBH69" s="180"/>
      <c r="XBI69" s="180"/>
      <c r="XBJ69" s="180"/>
      <c r="XBK69" s="180"/>
      <c r="XBL69" s="180"/>
      <c r="XBM69" s="180"/>
      <c r="XBN69" s="180"/>
      <c r="XBO69" s="180"/>
      <c r="XBP69" s="180"/>
      <c r="XBQ69" s="180"/>
      <c r="XBR69" s="180"/>
      <c r="XBS69" s="180"/>
      <c r="XBT69" s="180"/>
      <c r="XBU69" s="180"/>
      <c r="XBV69" s="180"/>
      <c r="XBW69" s="180"/>
      <c r="XBX69" s="180"/>
      <c r="XBY69" s="180"/>
      <c r="XBZ69" s="180"/>
      <c r="XCA69" s="180"/>
      <c r="XCB69" s="180"/>
      <c r="XCC69" s="180"/>
      <c r="XCD69" s="180"/>
      <c r="XCE69" s="180"/>
      <c r="XCF69" s="180"/>
      <c r="XCG69" s="180"/>
      <c r="XCH69" s="180"/>
      <c r="XCI69" s="180"/>
      <c r="XCJ69" s="180"/>
      <c r="XCK69" s="180"/>
      <c r="XCL69" s="180"/>
      <c r="XCM69" s="180"/>
      <c r="XCN69" s="180"/>
      <c r="XCO69" s="180"/>
      <c r="XCP69" s="180"/>
      <c r="XCQ69" s="180"/>
      <c r="XCR69" s="180"/>
      <c r="XCS69" s="180"/>
      <c r="XCT69" s="180"/>
      <c r="XCU69" s="180"/>
      <c r="XCV69" s="180"/>
      <c r="XCW69" s="180"/>
      <c r="XCX69" s="180"/>
      <c r="XCY69" s="180"/>
      <c r="XCZ69" s="180"/>
      <c r="XDA69" s="180"/>
      <c r="XDB69" s="180"/>
      <c r="XDC69" s="180"/>
      <c r="XDD69" s="180"/>
      <c r="XDE69" s="180"/>
      <c r="XDF69" s="180"/>
      <c r="XDG69" s="180"/>
      <c r="XDH69" s="180"/>
      <c r="XDI69" s="180"/>
      <c r="XDJ69" s="180"/>
      <c r="XDK69" s="180"/>
      <c r="XDL69" s="180"/>
      <c r="XDM69" s="180"/>
      <c r="XDN69" s="180"/>
      <c r="XDO69" s="180"/>
      <c r="XDP69" s="180"/>
      <c r="XDQ69" s="180"/>
      <c r="XDR69" s="180"/>
      <c r="XDS69" s="180"/>
      <c r="XDT69" s="180"/>
      <c r="XDU69" s="180"/>
      <c r="XDV69" s="180"/>
      <c r="XDW69" s="180"/>
      <c r="XDX69" s="180"/>
      <c r="XDY69" s="180"/>
      <c r="XDZ69" s="180"/>
      <c r="XEA69" s="180"/>
      <c r="XEB69" s="180"/>
      <c r="XEC69" s="180"/>
      <c r="XED69" s="180"/>
      <c r="XEE69" s="180"/>
      <c r="XEF69" s="180"/>
      <c r="XEG69" s="180"/>
      <c r="XEH69" s="180"/>
      <c r="XEI69" s="180"/>
      <c r="XEJ69" s="180"/>
      <c r="XEK69" s="180"/>
      <c r="XEL69" s="180"/>
      <c r="XEM69" s="180"/>
      <c r="XEN69" s="180"/>
      <c r="XEO69" s="180"/>
      <c r="XEP69" s="180"/>
      <c r="XEQ69" s="180"/>
      <c r="XER69" s="180"/>
      <c r="XES69" s="180"/>
      <c r="XET69" s="180"/>
      <c r="XEU69" s="180"/>
      <c r="XEV69" s="180"/>
      <c r="XEW69" s="180"/>
      <c r="XEX69" s="180"/>
      <c r="XEY69" s="180"/>
      <c r="XEZ69" s="180"/>
      <c r="XFA69" s="180"/>
      <c r="XFB69" s="180"/>
      <c r="XFC69" s="180"/>
      <c r="XFD69" s="180"/>
    </row>
    <row r="70" customFormat="false" ht="15" hidden="false" customHeight="false" outlineLevel="0" collapsed="false">
      <c r="A70" s="171" t="n">
        <v>11</v>
      </c>
      <c r="B70" s="176" t="s">
        <v>170</v>
      </c>
      <c r="C70" s="173" t="n">
        <f aca="false">TRUNC(($D70+$E70+$F70)/3,2)</f>
        <v>1.16</v>
      </c>
      <c r="D70" s="173" t="n">
        <v>1.19016666666667</v>
      </c>
      <c r="E70" s="173" t="n">
        <v>1.103</v>
      </c>
      <c r="F70" s="173" t="n">
        <v>1.21583333333333</v>
      </c>
      <c r="WVD70" s="180"/>
      <c r="WVE70" s="180"/>
      <c r="WVF70" s="180"/>
      <c r="WVG70" s="180"/>
      <c r="WVH70" s="180"/>
      <c r="WVI70" s="180"/>
      <c r="WVJ70" s="180"/>
      <c r="WVK70" s="180"/>
      <c r="WVL70" s="180"/>
      <c r="WVM70" s="180"/>
      <c r="WVN70" s="180"/>
      <c r="WVO70" s="180"/>
      <c r="WVP70" s="180"/>
      <c r="WVQ70" s="180"/>
      <c r="WVR70" s="180"/>
      <c r="WVS70" s="180"/>
      <c r="WVT70" s="180"/>
      <c r="WVU70" s="180"/>
      <c r="WVV70" s="180"/>
      <c r="WVW70" s="180"/>
      <c r="WVX70" s="180"/>
      <c r="WVY70" s="180"/>
      <c r="WVZ70" s="180"/>
      <c r="WWA70" s="180"/>
      <c r="WWB70" s="180"/>
      <c r="WWC70" s="180"/>
      <c r="WWD70" s="180"/>
      <c r="WWE70" s="180"/>
      <c r="WWF70" s="180"/>
      <c r="WWG70" s="180"/>
      <c r="WWH70" s="180"/>
      <c r="WWI70" s="180"/>
      <c r="WWJ70" s="180"/>
      <c r="WWK70" s="180"/>
      <c r="WWL70" s="180"/>
      <c r="WWM70" s="180"/>
      <c r="WWN70" s="180"/>
      <c r="WWO70" s="180"/>
      <c r="WWP70" s="180"/>
      <c r="WWQ70" s="180"/>
      <c r="WWR70" s="180"/>
      <c r="WWS70" s="180"/>
      <c r="WWT70" s="180"/>
      <c r="WWU70" s="180"/>
      <c r="WWV70" s="180"/>
      <c r="WWW70" s="180"/>
      <c r="WWX70" s="180"/>
      <c r="WWY70" s="180"/>
      <c r="WWZ70" s="180"/>
      <c r="WXA70" s="180"/>
      <c r="WXB70" s="180"/>
      <c r="WXC70" s="180"/>
      <c r="WXD70" s="180"/>
      <c r="WXE70" s="180"/>
      <c r="WXF70" s="180"/>
      <c r="WXG70" s="180"/>
      <c r="WXH70" s="180"/>
      <c r="WXI70" s="180"/>
      <c r="WXJ70" s="180"/>
      <c r="WXK70" s="180"/>
      <c r="WXL70" s="180"/>
      <c r="WXM70" s="180"/>
      <c r="WXN70" s="180"/>
      <c r="WXO70" s="180"/>
      <c r="WXP70" s="180"/>
      <c r="WXQ70" s="180"/>
      <c r="WXR70" s="180"/>
      <c r="WXS70" s="180"/>
      <c r="WXT70" s="180"/>
      <c r="WXU70" s="180"/>
      <c r="WXV70" s="180"/>
      <c r="WXW70" s="180"/>
      <c r="WXX70" s="180"/>
      <c r="WXY70" s="180"/>
      <c r="WXZ70" s="180"/>
      <c r="WYA70" s="180"/>
      <c r="WYB70" s="180"/>
      <c r="WYC70" s="180"/>
      <c r="WYD70" s="180"/>
      <c r="WYE70" s="180"/>
      <c r="WYF70" s="180"/>
      <c r="WYG70" s="180"/>
      <c r="WYH70" s="180"/>
      <c r="WYI70" s="180"/>
      <c r="WYJ70" s="180"/>
      <c r="WYK70" s="180"/>
      <c r="WYL70" s="180"/>
      <c r="WYM70" s="180"/>
      <c r="WYN70" s="180"/>
      <c r="WYO70" s="180"/>
      <c r="WYP70" s="180"/>
      <c r="WYQ70" s="180"/>
      <c r="WYR70" s="180"/>
      <c r="WYS70" s="180"/>
      <c r="WYT70" s="180"/>
      <c r="WYU70" s="180"/>
      <c r="WYV70" s="180"/>
      <c r="WYW70" s="180"/>
      <c r="WYX70" s="180"/>
      <c r="WYY70" s="180"/>
      <c r="WYZ70" s="180"/>
      <c r="WZA70" s="180"/>
      <c r="WZB70" s="180"/>
      <c r="WZC70" s="180"/>
      <c r="WZD70" s="180"/>
      <c r="WZE70" s="180"/>
      <c r="WZF70" s="180"/>
      <c r="WZG70" s="180"/>
      <c r="WZH70" s="180"/>
      <c r="WZI70" s="180"/>
      <c r="WZJ70" s="180"/>
      <c r="WZK70" s="180"/>
      <c r="WZL70" s="180"/>
      <c r="WZM70" s="180"/>
      <c r="WZN70" s="180"/>
      <c r="WZO70" s="180"/>
      <c r="WZP70" s="180"/>
      <c r="WZQ70" s="180"/>
      <c r="WZR70" s="180"/>
      <c r="WZS70" s="180"/>
      <c r="WZT70" s="180"/>
      <c r="WZU70" s="180"/>
      <c r="WZV70" s="180"/>
      <c r="WZW70" s="180"/>
      <c r="WZX70" s="180"/>
      <c r="WZY70" s="180"/>
      <c r="WZZ70" s="180"/>
      <c r="XAA70" s="180"/>
      <c r="XAB70" s="180"/>
      <c r="XAC70" s="180"/>
      <c r="XAD70" s="180"/>
      <c r="XAE70" s="180"/>
      <c r="XAF70" s="180"/>
      <c r="XAG70" s="180"/>
      <c r="XAH70" s="180"/>
      <c r="XAI70" s="180"/>
      <c r="XAJ70" s="180"/>
      <c r="XAK70" s="180"/>
      <c r="XAL70" s="180"/>
      <c r="XAM70" s="180"/>
      <c r="XAN70" s="180"/>
      <c r="XAO70" s="180"/>
      <c r="XAP70" s="180"/>
      <c r="XAQ70" s="180"/>
      <c r="XAR70" s="180"/>
      <c r="XAS70" s="180"/>
      <c r="XAT70" s="180"/>
      <c r="XAU70" s="180"/>
      <c r="XAV70" s="180"/>
      <c r="XAW70" s="180"/>
      <c r="XAX70" s="180"/>
      <c r="XAY70" s="180"/>
      <c r="XAZ70" s="180"/>
      <c r="XBA70" s="180"/>
      <c r="XBB70" s="180"/>
      <c r="XBC70" s="180"/>
      <c r="XBD70" s="180"/>
      <c r="XBE70" s="180"/>
      <c r="XBF70" s="180"/>
      <c r="XBG70" s="180"/>
      <c r="XBH70" s="180"/>
      <c r="XBI70" s="180"/>
      <c r="XBJ70" s="180"/>
      <c r="XBK70" s="180"/>
      <c r="XBL70" s="180"/>
      <c r="XBM70" s="180"/>
      <c r="XBN70" s="180"/>
      <c r="XBO70" s="180"/>
      <c r="XBP70" s="180"/>
      <c r="XBQ70" s="180"/>
      <c r="XBR70" s="180"/>
      <c r="XBS70" s="180"/>
      <c r="XBT70" s="180"/>
      <c r="XBU70" s="180"/>
      <c r="XBV70" s="180"/>
      <c r="XBW70" s="180"/>
      <c r="XBX70" s="180"/>
      <c r="XBY70" s="180"/>
      <c r="XBZ70" s="180"/>
      <c r="XCA70" s="180"/>
      <c r="XCB70" s="180"/>
      <c r="XCC70" s="180"/>
      <c r="XCD70" s="180"/>
      <c r="XCE70" s="180"/>
      <c r="XCF70" s="180"/>
      <c r="XCG70" s="180"/>
      <c r="XCH70" s="180"/>
      <c r="XCI70" s="180"/>
      <c r="XCJ70" s="180"/>
      <c r="XCK70" s="180"/>
      <c r="XCL70" s="180"/>
      <c r="XCM70" s="180"/>
      <c r="XCN70" s="180"/>
      <c r="XCO70" s="180"/>
      <c r="XCP70" s="180"/>
      <c r="XCQ70" s="180"/>
      <c r="XCR70" s="180"/>
      <c r="XCS70" s="180"/>
      <c r="XCT70" s="180"/>
      <c r="XCU70" s="180"/>
      <c r="XCV70" s="180"/>
      <c r="XCW70" s="180"/>
      <c r="XCX70" s="180"/>
      <c r="XCY70" s="180"/>
      <c r="XCZ70" s="180"/>
      <c r="XDA70" s="180"/>
      <c r="XDB70" s="180"/>
      <c r="XDC70" s="180"/>
      <c r="XDD70" s="180"/>
      <c r="XDE70" s="180"/>
      <c r="XDF70" s="180"/>
      <c r="XDG70" s="180"/>
      <c r="XDH70" s="180"/>
      <c r="XDI70" s="180"/>
      <c r="XDJ70" s="180"/>
      <c r="XDK70" s="180"/>
      <c r="XDL70" s="180"/>
      <c r="XDM70" s="180"/>
      <c r="XDN70" s="180"/>
      <c r="XDO70" s="180"/>
      <c r="XDP70" s="180"/>
      <c r="XDQ70" s="180"/>
      <c r="XDR70" s="180"/>
      <c r="XDS70" s="180"/>
      <c r="XDT70" s="180"/>
      <c r="XDU70" s="180"/>
      <c r="XDV70" s="180"/>
      <c r="XDW70" s="180"/>
      <c r="XDX70" s="180"/>
      <c r="XDY70" s="180"/>
      <c r="XDZ70" s="180"/>
      <c r="XEA70" s="180"/>
      <c r="XEB70" s="180"/>
      <c r="XEC70" s="180"/>
      <c r="XED70" s="180"/>
      <c r="XEE70" s="180"/>
      <c r="XEF70" s="180"/>
      <c r="XEG70" s="180"/>
      <c r="XEH70" s="180"/>
      <c r="XEI70" s="180"/>
      <c r="XEJ70" s="180"/>
      <c r="XEK70" s="180"/>
      <c r="XEL70" s="180"/>
      <c r="XEM70" s="180"/>
      <c r="XEN70" s="180"/>
      <c r="XEO70" s="180"/>
      <c r="XEP70" s="180"/>
      <c r="XEQ70" s="180"/>
      <c r="XER70" s="180"/>
      <c r="XES70" s="180"/>
      <c r="XET70" s="180"/>
      <c r="XEU70" s="180"/>
      <c r="XEV70" s="180"/>
      <c r="XEW70" s="180"/>
      <c r="XEX70" s="180"/>
      <c r="XEY70" s="180"/>
      <c r="XEZ70" s="180"/>
      <c r="XFA70" s="180"/>
      <c r="XFB70" s="180"/>
      <c r="XFC70" s="180"/>
      <c r="XFD70" s="180"/>
    </row>
    <row r="71" customFormat="false" ht="15" hidden="false" customHeight="false" outlineLevel="0" collapsed="false">
      <c r="A71" s="171" t="n">
        <v>12</v>
      </c>
      <c r="B71" s="176" t="s">
        <v>171</v>
      </c>
      <c r="C71" s="173" t="n">
        <f aca="false">TRUNC(($D71+$E71+$F71)/3,2)</f>
        <v>107.13</v>
      </c>
      <c r="D71" s="173" t="n">
        <v>108.07</v>
      </c>
      <c r="E71" s="173" t="n">
        <v>100.58</v>
      </c>
      <c r="F71" s="173" t="n">
        <v>112.74</v>
      </c>
      <c r="WVD71" s="180"/>
      <c r="WVE71" s="180"/>
      <c r="WVF71" s="180"/>
      <c r="WVG71" s="180"/>
      <c r="WVH71" s="180"/>
      <c r="WVI71" s="180"/>
      <c r="WVJ71" s="180"/>
      <c r="WVK71" s="180"/>
      <c r="WVL71" s="180"/>
      <c r="WVM71" s="180"/>
      <c r="WVN71" s="180"/>
      <c r="WVO71" s="180"/>
      <c r="WVP71" s="180"/>
      <c r="WVQ71" s="180"/>
      <c r="WVR71" s="180"/>
      <c r="WVS71" s="180"/>
      <c r="WVT71" s="180"/>
      <c r="WVU71" s="180"/>
      <c r="WVV71" s="180"/>
      <c r="WVW71" s="180"/>
      <c r="WVX71" s="180"/>
      <c r="WVY71" s="180"/>
      <c r="WVZ71" s="180"/>
      <c r="WWA71" s="180"/>
      <c r="WWB71" s="180"/>
      <c r="WWC71" s="180"/>
      <c r="WWD71" s="180"/>
      <c r="WWE71" s="180"/>
      <c r="WWF71" s="180"/>
      <c r="WWG71" s="180"/>
      <c r="WWH71" s="180"/>
      <c r="WWI71" s="180"/>
      <c r="WWJ71" s="180"/>
      <c r="WWK71" s="180"/>
      <c r="WWL71" s="180"/>
      <c r="WWM71" s="180"/>
      <c r="WWN71" s="180"/>
      <c r="WWO71" s="180"/>
      <c r="WWP71" s="180"/>
      <c r="WWQ71" s="180"/>
      <c r="WWR71" s="180"/>
      <c r="WWS71" s="180"/>
      <c r="WWT71" s="180"/>
      <c r="WWU71" s="180"/>
      <c r="WWV71" s="180"/>
      <c r="WWW71" s="180"/>
      <c r="WWX71" s="180"/>
      <c r="WWY71" s="180"/>
      <c r="WWZ71" s="180"/>
      <c r="WXA71" s="180"/>
      <c r="WXB71" s="180"/>
      <c r="WXC71" s="180"/>
      <c r="WXD71" s="180"/>
      <c r="WXE71" s="180"/>
      <c r="WXF71" s="180"/>
      <c r="WXG71" s="180"/>
      <c r="WXH71" s="180"/>
      <c r="WXI71" s="180"/>
      <c r="WXJ71" s="180"/>
      <c r="WXK71" s="180"/>
      <c r="WXL71" s="180"/>
      <c r="WXM71" s="180"/>
      <c r="WXN71" s="180"/>
      <c r="WXO71" s="180"/>
      <c r="WXP71" s="180"/>
      <c r="WXQ71" s="180"/>
      <c r="WXR71" s="180"/>
      <c r="WXS71" s="180"/>
      <c r="WXT71" s="180"/>
      <c r="WXU71" s="180"/>
      <c r="WXV71" s="180"/>
      <c r="WXW71" s="180"/>
      <c r="WXX71" s="180"/>
      <c r="WXY71" s="180"/>
      <c r="WXZ71" s="180"/>
      <c r="WYA71" s="180"/>
      <c r="WYB71" s="180"/>
      <c r="WYC71" s="180"/>
      <c r="WYD71" s="180"/>
      <c r="WYE71" s="180"/>
      <c r="WYF71" s="180"/>
      <c r="WYG71" s="180"/>
      <c r="WYH71" s="180"/>
      <c r="WYI71" s="180"/>
      <c r="WYJ71" s="180"/>
      <c r="WYK71" s="180"/>
      <c r="WYL71" s="180"/>
      <c r="WYM71" s="180"/>
      <c r="WYN71" s="180"/>
      <c r="WYO71" s="180"/>
      <c r="WYP71" s="180"/>
      <c r="WYQ71" s="180"/>
      <c r="WYR71" s="180"/>
      <c r="WYS71" s="180"/>
      <c r="WYT71" s="180"/>
      <c r="WYU71" s="180"/>
      <c r="WYV71" s="180"/>
      <c r="WYW71" s="180"/>
      <c r="WYX71" s="180"/>
      <c r="WYY71" s="180"/>
      <c r="WYZ71" s="180"/>
      <c r="WZA71" s="180"/>
      <c r="WZB71" s="180"/>
      <c r="WZC71" s="180"/>
      <c r="WZD71" s="180"/>
      <c r="WZE71" s="180"/>
      <c r="WZF71" s="180"/>
      <c r="WZG71" s="180"/>
      <c r="WZH71" s="180"/>
      <c r="WZI71" s="180"/>
      <c r="WZJ71" s="180"/>
      <c r="WZK71" s="180"/>
      <c r="WZL71" s="180"/>
      <c r="WZM71" s="180"/>
      <c r="WZN71" s="180"/>
      <c r="WZO71" s="180"/>
      <c r="WZP71" s="180"/>
      <c r="WZQ71" s="180"/>
      <c r="WZR71" s="180"/>
      <c r="WZS71" s="180"/>
      <c r="WZT71" s="180"/>
      <c r="WZU71" s="180"/>
      <c r="WZV71" s="180"/>
      <c r="WZW71" s="180"/>
      <c r="WZX71" s="180"/>
      <c r="WZY71" s="180"/>
      <c r="WZZ71" s="180"/>
      <c r="XAA71" s="180"/>
      <c r="XAB71" s="180"/>
      <c r="XAC71" s="180"/>
      <c r="XAD71" s="180"/>
      <c r="XAE71" s="180"/>
      <c r="XAF71" s="180"/>
      <c r="XAG71" s="180"/>
      <c r="XAH71" s="180"/>
      <c r="XAI71" s="180"/>
      <c r="XAJ71" s="180"/>
      <c r="XAK71" s="180"/>
      <c r="XAL71" s="180"/>
      <c r="XAM71" s="180"/>
      <c r="XAN71" s="180"/>
      <c r="XAO71" s="180"/>
      <c r="XAP71" s="180"/>
      <c r="XAQ71" s="180"/>
      <c r="XAR71" s="180"/>
      <c r="XAS71" s="180"/>
      <c r="XAT71" s="180"/>
      <c r="XAU71" s="180"/>
      <c r="XAV71" s="180"/>
      <c r="XAW71" s="180"/>
      <c r="XAX71" s="180"/>
      <c r="XAY71" s="180"/>
      <c r="XAZ71" s="180"/>
      <c r="XBA71" s="180"/>
      <c r="XBB71" s="180"/>
      <c r="XBC71" s="180"/>
      <c r="XBD71" s="180"/>
      <c r="XBE71" s="180"/>
      <c r="XBF71" s="180"/>
      <c r="XBG71" s="180"/>
      <c r="XBH71" s="180"/>
      <c r="XBI71" s="180"/>
      <c r="XBJ71" s="180"/>
      <c r="XBK71" s="180"/>
      <c r="XBL71" s="180"/>
      <c r="XBM71" s="180"/>
      <c r="XBN71" s="180"/>
      <c r="XBO71" s="180"/>
      <c r="XBP71" s="180"/>
      <c r="XBQ71" s="180"/>
      <c r="XBR71" s="180"/>
      <c r="XBS71" s="180"/>
      <c r="XBT71" s="180"/>
      <c r="XBU71" s="180"/>
      <c r="XBV71" s="180"/>
      <c r="XBW71" s="180"/>
      <c r="XBX71" s="180"/>
      <c r="XBY71" s="180"/>
      <c r="XBZ71" s="180"/>
      <c r="XCA71" s="180"/>
      <c r="XCB71" s="180"/>
      <c r="XCC71" s="180"/>
      <c r="XCD71" s="180"/>
      <c r="XCE71" s="180"/>
      <c r="XCF71" s="180"/>
      <c r="XCG71" s="180"/>
      <c r="XCH71" s="180"/>
      <c r="XCI71" s="180"/>
      <c r="XCJ71" s="180"/>
      <c r="XCK71" s="180"/>
      <c r="XCL71" s="180"/>
      <c r="XCM71" s="180"/>
      <c r="XCN71" s="180"/>
      <c r="XCO71" s="180"/>
      <c r="XCP71" s="180"/>
      <c r="XCQ71" s="180"/>
      <c r="XCR71" s="180"/>
      <c r="XCS71" s="180"/>
      <c r="XCT71" s="180"/>
      <c r="XCU71" s="180"/>
      <c r="XCV71" s="180"/>
      <c r="XCW71" s="180"/>
      <c r="XCX71" s="180"/>
      <c r="XCY71" s="180"/>
      <c r="XCZ71" s="180"/>
      <c r="XDA71" s="180"/>
      <c r="XDB71" s="180"/>
      <c r="XDC71" s="180"/>
      <c r="XDD71" s="180"/>
      <c r="XDE71" s="180"/>
      <c r="XDF71" s="180"/>
      <c r="XDG71" s="180"/>
      <c r="XDH71" s="180"/>
      <c r="XDI71" s="180"/>
      <c r="XDJ71" s="180"/>
      <c r="XDK71" s="180"/>
      <c r="XDL71" s="180"/>
      <c r="XDM71" s="180"/>
      <c r="XDN71" s="180"/>
      <c r="XDO71" s="180"/>
      <c r="XDP71" s="180"/>
      <c r="XDQ71" s="180"/>
      <c r="XDR71" s="180"/>
      <c r="XDS71" s="180"/>
      <c r="XDT71" s="180"/>
      <c r="XDU71" s="180"/>
      <c r="XDV71" s="180"/>
      <c r="XDW71" s="180"/>
      <c r="XDX71" s="180"/>
      <c r="XDY71" s="180"/>
      <c r="XDZ71" s="180"/>
      <c r="XEA71" s="180"/>
      <c r="XEB71" s="180"/>
      <c r="XEC71" s="180"/>
      <c r="XED71" s="180"/>
      <c r="XEE71" s="180"/>
      <c r="XEF71" s="180"/>
      <c r="XEG71" s="180"/>
      <c r="XEH71" s="180"/>
      <c r="XEI71" s="180"/>
      <c r="XEJ71" s="180"/>
      <c r="XEK71" s="180"/>
      <c r="XEL71" s="180"/>
      <c r="XEM71" s="180"/>
      <c r="XEN71" s="180"/>
      <c r="XEO71" s="180"/>
      <c r="XEP71" s="180"/>
      <c r="XEQ71" s="180"/>
      <c r="XER71" s="180"/>
      <c r="XES71" s="180"/>
      <c r="XET71" s="180"/>
      <c r="XEU71" s="180"/>
      <c r="XEV71" s="180"/>
      <c r="XEW71" s="180"/>
      <c r="XEX71" s="180"/>
      <c r="XEY71" s="180"/>
      <c r="XEZ71" s="180"/>
      <c r="XFA71" s="180"/>
      <c r="XFB71" s="180"/>
      <c r="XFC71" s="180"/>
      <c r="XFD71" s="180"/>
    </row>
    <row r="72" customFormat="false" ht="15" hidden="false" customHeight="false" outlineLevel="0" collapsed="false">
      <c r="A72" s="171" t="n">
        <v>13</v>
      </c>
      <c r="B72" s="182" t="s">
        <v>172</v>
      </c>
      <c r="C72" s="173" t="n">
        <f aca="false">TRUNC(($D72+$E72+$F72)/3,2)</f>
        <v>0.65</v>
      </c>
      <c r="D72" s="173" t="n">
        <v>0.65</v>
      </c>
      <c r="E72" s="173" t="n">
        <v>0.61</v>
      </c>
      <c r="F72" s="173" t="n">
        <v>0.69</v>
      </c>
      <c r="WVD72" s="180"/>
      <c r="WVE72" s="180"/>
      <c r="WVF72" s="180"/>
      <c r="WVG72" s="180"/>
      <c r="WVH72" s="180"/>
      <c r="WVI72" s="180"/>
      <c r="WVJ72" s="180"/>
      <c r="WVK72" s="180"/>
      <c r="WVL72" s="180"/>
      <c r="WVM72" s="180"/>
      <c r="WVN72" s="180"/>
      <c r="WVO72" s="180"/>
      <c r="WVP72" s="180"/>
      <c r="WVQ72" s="180"/>
      <c r="WVR72" s="180"/>
      <c r="WVS72" s="180"/>
      <c r="WVT72" s="180"/>
      <c r="WVU72" s="180"/>
      <c r="WVV72" s="180"/>
      <c r="WVW72" s="180"/>
      <c r="WVX72" s="180"/>
      <c r="WVY72" s="180"/>
      <c r="WVZ72" s="180"/>
      <c r="WWA72" s="180"/>
      <c r="WWB72" s="180"/>
      <c r="WWC72" s="180"/>
      <c r="WWD72" s="180"/>
      <c r="WWE72" s="180"/>
      <c r="WWF72" s="180"/>
      <c r="WWG72" s="180"/>
      <c r="WWH72" s="180"/>
      <c r="WWI72" s="180"/>
      <c r="WWJ72" s="180"/>
      <c r="WWK72" s="180"/>
      <c r="WWL72" s="180"/>
      <c r="WWM72" s="180"/>
      <c r="WWN72" s="180"/>
      <c r="WWO72" s="180"/>
      <c r="WWP72" s="180"/>
      <c r="WWQ72" s="180"/>
      <c r="WWR72" s="180"/>
      <c r="WWS72" s="180"/>
      <c r="WWT72" s="180"/>
      <c r="WWU72" s="180"/>
      <c r="WWV72" s="180"/>
      <c r="WWW72" s="180"/>
      <c r="WWX72" s="180"/>
      <c r="WWY72" s="180"/>
      <c r="WWZ72" s="180"/>
      <c r="WXA72" s="180"/>
      <c r="WXB72" s="180"/>
      <c r="WXC72" s="180"/>
      <c r="WXD72" s="180"/>
      <c r="WXE72" s="180"/>
      <c r="WXF72" s="180"/>
      <c r="WXG72" s="180"/>
      <c r="WXH72" s="180"/>
      <c r="WXI72" s="180"/>
      <c r="WXJ72" s="180"/>
      <c r="WXK72" s="180"/>
      <c r="WXL72" s="180"/>
      <c r="WXM72" s="180"/>
      <c r="WXN72" s="180"/>
      <c r="WXO72" s="180"/>
      <c r="WXP72" s="180"/>
      <c r="WXQ72" s="180"/>
      <c r="WXR72" s="180"/>
      <c r="WXS72" s="180"/>
      <c r="WXT72" s="180"/>
      <c r="WXU72" s="180"/>
      <c r="WXV72" s="180"/>
      <c r="WXW72" s="180"/>
      <c r="WXX72" s="180"/>
      <c r="WXY72" s="180"/>
      <c r="WXZ72" s="180"/>
      <c r="WYA72" s="180"/>
      <c r="WYB72" s="180"/>
      <c r="WYC72" s="180"/>
      <c r="WYD72" s="180"/>
      <c r="WYE72" s="180"/>
      <c r="WYF72" s="180"/>
      <c r="WYG72" s="180"/>
      <c r="WYH72" s="180"/>
      <c r="WYI72" s="180"/>
      <c r="WYJ72" s="180"/>
      <c r="WYK72" s="180"/>
      <c r="WYL72" s="180"/>
      <c r="WYM72" s="180"/>
      <c r="WYN72" s="180"/>
      <c r="WYO72" s="180"/>
      <c r="WYP72" s="180"/>
      <c r="WYQ72" s="180"/>
      <c r="WYR72" s="180"/>
      <c r="WYS72" s="180"/>
      <c r="WYT72" s="180"/>
      <c r="WYU72" s="180"/>
      <c r="WYV72" s="180"/>
      <c r="WYW72" s="180"/>
      <c r="WYX72" s="180"/>
      <c r="WYY72" s="180"/>
      <c r="WYZ72" s="180"/>
      <c r="WZA72" s="180"/>
      <c r="WZB72" s="180"/>
      <c r="WZC72" s="180"/>
      <c r="WZD72" s="180"/>
      <c r="WZE72" s="180"/>
      <c r="WZF72" s="180"/>
      <c r="WZG72" s="180"/>
      <c r="WZH72" s="180"/>
      <c r="WZI72" s="180"/>
      <c r="WZJ72" s="180"/>
      <c r="WZK72" s="180"/>
      <c r="WZL72" s="180"/>
      <c r="WZM72" s="180"/>
      <c r="WZN72" s="180"/>
      <c r="WZO72" s="180"/>
      <c r="WZP72" s="180"/>
      <c r="WZQ72" s="180"/>
      <c r="WZR72" s="180"/>
      <c r="WZS72" s="180"/>
      <c r="WZT72" s="180"/>
      <c r="WZU72" s="180"/>
      <c r="WZV72" s="180"/>
      <c r="WZW72" s="180"/>
      <c r="WZX72" s="180"/>
      <c r="WZY72" s="180"/>
      <c r="WZZ72" s="180"/>
      <c r="XAA72" s="180"/>
      <c r="XAB72" s="180"/>
      <c r="XAC72" s="180"/>
      <c r="XAD72" s="180"/>
      <c r="XAE72" s="180"/>
      <c r="XAF72" s="180"/>
      <c r="XAG72" s="180"/>
      <c r="XAH72" s="180"/>
      <c r="XAI72" s="180"/>
      <c r="XAJ72" s="180"/>
      <c r="XAK72" s="180"/>
      <c r="XAL72" s="180"/>
      <c r="XAM72" s="180"/>
      <c r="XAN72" s="180"/>
      <c r="XAO72" s="180"/>
      <c r="XAP72" s="180"/>
      <c r="XAQ72" s="180"/>
      <c r="XAR72" s="180"/>
      <c r="XAS72" s="180"/>
      <c r="XAT72" s="180"/>
      <c r="XAU72" s="180"/>
      <c r="XAV72" s="180"/>
      <c r="XAW72" s="180"/>
      <c r="XAX72" s="180"/>
      <c r="XAY72" s="180"/>
      <c r="XAZ72" s="180"/>
      <c r="XBA72" s="180"/>
      <c r="XBB72" s="180"/>
      <c r="XBC72" s="180"/>
      <c r="XBD72" s="180"/>
      <c r="XBE72" s="180"/>
      <c r="XBF72" s="180"/>
      <c r="XBG72" s="180"/>
      <c r="XBH72" s="180"/>
      <c r="XBI72" s="180"/>
      <c r="XBJ72" s="180"/>
      <c r="XBK72" s="180"/>
      <c r="XBL72" s="180"/>
      <c r="XBM72" s="180"/>
      <c r="XBN72" s="180"/>
      <c r="XBO72" s="180"/>
      <c r="XBP72" s="180"/>
      <c r="XBQ72" s="180"/>
      <c r="XBR72" s="180"/>
      <c r="XBS72" s="180"/>
      <c r="XBT72" s="180"/>
      <c r="XBU72" s="180"/>
      <c r="XBV72" s="180"/>
      <c r="XBW72" s="180"/>
      <c r="XBX72" s="180"/>
      <c r="XBY72" s="180"/>
      <c r="XBZ72" s="180"/>
      <c r="XCA72" s="180"/>
      <c r="XCB72" s="180"/>
      <c r="XCC72" s="180"/>
      <c r="XCD72" s="180"/>
      <c r="XCE72" s="180"/>
      <c r="XCF72" s="180"/>
      <c r="XCG72" s="180"/>
      <c r="XCH72" s="180"/>
      <c r="XCI72" s="180"/>
      <c r="XCJ72" s="180"/>
      <c r="XCK72" s="180"/>
      <c r="XCL72" s="180"/>
      <c r="XCM72" s="180"/>
      <c r="XCN72" s="180"/>
      <c r="XCO72" s="180"/>
      <c r="XCP72" s="180"/>
      <c r="XCQ72" s="180"/>
      <c r="XCR72" s="180"/>
      <c r="XCS72" s="180"/>
      <c r="XCT72" s="180"/>
      <c r="XCU72" s="180"/>
      <c r="XCV72" s="180"/>
      <c r="XCW72" s="180"/>
      <c r="XCX72" s="180"/>
      <c r="XCY72" s="180"/>
      <c r="XCZ72" s="180"/>
      <c r="XDA72" s="180"/>
      <c r="XDB72" s="180"/>
      <c r="XDC72" s="180"/>
      <c r="XDD72" s="180"/>
      <c r="XDE72" s="180"/>
      <c r="XDF72" s="180"/>
      <c r="XDG72" s="180"/>
      <c r="XDH72" s="180"/>
      <c r="XDI72" s="180"/>
      <c r="XDJ72" s="180"/>
      <c r="XDK72" s="180"/>
      <c r="XDL72" s="180"/>
      <c r="XDM72" s="180"/>
      <c r="XDN72" s="180"/>
      <c r="XDO72" s="180"/>
      <c r="XDP72" s="180"/>
      <c r="XDQ72" s="180"/>
      <c r="XDR72" s="180"/>
      <c r="XDS72" s="180"/>
      <c r="XDT72" s="180"/>
      <c r="XDU72" s="180"/>
      <c r="XDV72" s="180"/>
      <c r="XDW72" s="180"/>
      <c r="XDX72" s="180"/>
      <c r="XDY72" s="180"/>
      <c r="XDZ72" s="180"/>
      <c r="XEA72" s="180"/>
      <c r="XEB72" s="180"/>
      <c r="XEC72" s="180"/>
      <c r="XED72" s="180"/>
      <c r="XEE72" s="180"/>
      <c r="XEF72" s="180"/>
      <c r="XEG72" s="180"/>
      <c r="XEH72" s="180"/>
      <c r="XEI72" s="180"/>
      <c r="XEJ72" s="180"/>
      <c r="XEK72" s="180"/>
      <c r="XEL72" s="180"/>
      <c r="XEM72" s="180"/>
      <c r="XEN72" s="180"/>
      <c r="XEO72" s="180"/>
      <c r="XEP72" s="180"/>
      <c r="XEQ72" s="180"/>
      <c r="XER72" s="180"/>
      <c r="XES72" s="180"/>
      <c r="XET72" s="180"/>
      <c r="XEU72" s="180"/>
      <c r="XEV72" s="180"/>
      <c r="XEW72" s="180"/>
      <c r="XEX72" s="180"/>
      <c r="XEY72" s="180"/>
      <c r="XEZ72" s="180"/>
      <c r="XFA72" s="180"/>
      <c r="XFB72" s="180"/>
      <c r="XFC72" s="180"/>
      <c r="XFD72" s="180"/>
    </row>
    <row r="73" customFormat="false" ht="15" hidden="false" customHeight="false" outlineLevel="0" collapsed="false">
      <c r="A73" s="171" t="n">
        <v>14</v>
      </c>
      <c r="B73" s="176" t="s">
        <v>173</v>
      </c>
      <c r="C73" s="173" t="n">
        <f aca="false">TRUNC(($D73+$E73+$F73)/3,2)</f>
        <v>113.04</v>
      </c>
      <c r="D73" s="173" t="n">
        <v>110.75</v>
      </c>
      <c r="E73" s="173" t="n">
        <v>105.83</v>
      </c>
      <c r="F73" s="173" t="n">
        <v>122.56</v>
      </c>
      <c r="WVD73" s="180"/>
      <c r="WVE73" s="180"/>
      <c r="WVF73" s="180"/>
      <c r="WVG73" s="180"/>
      <c r="WVH73" s="180"/>
      <c r="WVI73" s="180"/>
      <c r="WVJ73" s="180"/>
      <c r="WVK73" s="180"/>
      <c r="WVL73" s="180"/>
      <c r="WVM73" s="180"/>
      <c r="WVN73" s="180"/>
      <c r="WVO73" s="180"/>
      <c r="WVP73" s="180"/>
      <c r="WVQ73" s="180"/>
      <c r="WVR73" s="180"/>
      <c r="WVS73" s="180"/>
      <c r="WVT73" s="180"/>
      <c r="WVU73" s="180"/>
      <c r="WVV73" s="180"/>
      <c r="WVW73" s="180"/>
      <c r="WVX73" s="180"/>
      <c r="WVY73" s="180"/>
      <c r="WVZ73" s="180"/>
      <c r="WWA73" s="180"/>
      <c r="WWB73" s="180"/>
      <c r="WWC73" s="180"/>
      <c r="WWD73" s="180"/>
      <c r="WWE73" s="180"/>
      <c r="WWF73" s="180"/>
      <c r="WWG73" s="180"/>
      <c r="WWH73" s="180"/>
      <c r="WWI73" s="180"/>
      <c r="WWJ73" s="180"/>
      <c r="WWK73" s="180"/>
      <c r="WWL73" s="180"/>
      <c r="WWM73" s="180"/>
      <c r="WWN73" s="180"/>
      <c r="WWO73" s="180"/>
      <c r="WWP73" s="180"/>
      <c r="WWQ73" s="180"/>
      <c r="WWR73" s="180"/>
      <c r="WWS73" s="180"/>
      <c r="WWT73" s="180"/>
      <c r="WWU73" s="180"/>
      <c r="WWV73" s="180"/>
      <c r="WWW73" s="180"/>
      <c r="WWX73" s="180"/>
      <c r="WWY73" s="180"/>
      <c r="WWZ73" s="180"/>
      <c r="WXA73" s="180"/>
      <c r="WXB73" s="180"/>
      <c r="WXC73" s="180"/>
      <c r="WXD73" s="180"/>
      <c r="WXE73" s="180"/>
      <c r="WXF73" s="180"/>
      <c r="WXG73" s="180"/>
      <c r="WXH73" s="180"/>
      <c r="WXI73" s="180"/>
      <c r="WXJ73" s="180"/>
      <c r="WXK73" s="180"/>
      <c r="WXL73" s="180"/>
      <c r="WXM73" s="180"/>
      <c r="WXN73" s="180"/>
      <c r="WXO73" s="180"/>
      <c r="WXP73" s="180"/>
      <c r="WXQ73" s="180"/>
      <c r="WXR73" s="180"/>
      <c r="WXS73" s="180"/>
      <c r="WXT73" s="180"/>
      <c r="WXU73" s="180"/>
      <c r="WXV73" s="180"/>
      <c r="WXW73" s="180"/>
      <c r="WXX73" s="180"/>
      <c r="WXY73" s="180"/>
      <c r="WXZ73" s="180"/>
      <c r="WYA73" s="180"/>
      <c r="WYB73" s="180"/>
      <c r="WYC73" s="180"/>
      <c r="WYD73" s="180"/>
      <c r="WYE73" s="180"/>
      <c r="WYF73" s="180"/>
      <c r="WYG73" s="180"/>
      <c r="WYH73" s="180"/>
      <c r="WYI73" s="180"/>
      <c r="WYJ73" s="180"/>
      <c r="WYK73" s="180"/>
      <c r="WYL73" s="180"/>
      <c r="WYM73" s="180"/>
      <c r="WYN73" s="180"/>
      <c r="WYO73" s="180"/>
      <c r="WYP73" s="180"/>
      <c r="WYQ73" s="180"/>
      <c r="WYR73" s="180"/>
      <c r="WYS73" s="180"/>
      <c r="WYT73" s="180"/>
      <c r="WYU73" s="180"/>
      <c r="WYV73" s="180"/>
      <c r="WYW73" s="180"/>
      <c r="WYX73" s="180"/>
      <c r="WYY73" s="180"/>
      <c r="WYZ73" s="180"/>
      <c r="WZA73" s="180"/>
      <c r="WZB73" s="180"/>
      <c r="WZC73" s="180"/>
      <c r="WZD73" s="180"/>
      <c r="WZE73" s="180"/>
      <c r="WZF73" s="180"/>
      <c r="WZG73" s="180"/>
      <c r="WZH73" s="180"/>
      <c r="WZI73" s="180"/>
      <c r="WZJ73" s="180"/>
      <c r="WZK73" s="180"/>
      <c r="WZL73" s="180"/>
      <c r="WZM73" s="180"/>
      <c r="WZN73" s="180"/>
      <c r="WZO73" s="180"/>
      <c r="WZP73" s="180"/>
      <c r="WZQ73" s="180"/>
      <c r="WZR73" s="180"/>
      <c r="WZS73" s="180"/>
      <c r="WZT73" s="180"/>
      <c r="WZU73" s="180"/>
      <c r="WZV73" s="180"/>
      <c r="WZW73" s="180"/>
      <c r="WZX73" s="180"/>
      <c r="WZY73" s="180"/>
      <c r="WZZ73" s="180"/>
      <c r="XAA73" s="180"/>
      <c r="XAB73" s="180"/>
      <c r="XAC73" s="180"/>
      <c r="XAD73" s="180"/>
      <c r="XAE73" s="180"/>
      <c r="XAF73" s="180"/>
      <c r="XAG73" s="180"/>
      <c r="XAH73" s="180"/>
      <c r="XAI73" s="180"/>
      <c r="XAJ73" s="180"/>
      <c r="XAK73" s="180"/>
      <c r="XAL73" s="180"/>
      <c r="XAM73" s="180"/>
      <c r="XAN73" s="180"/>
      <c r="XAO73" s="180"/>
      <c r="XAP73" s="180"/>
      <c r="XAQ73" s="180"/>
      <c r="XAR73" s="180"/>
      <c r="XAS73" s="180"/>
      <c r="XAT73" s="180"/>
      <c r="XAU73" s="180"/>
      <c r="XAV73" s="180"/>
      <c r="XAW73" s="180"/>
      <c r="XAX73" s="180"/>
      <c r="XAY73" s="180"/>
      <c r="XAZ73" s="180"/>
      <c r="XBA73" s="180"/>
      <c r="XBB73" s="180"/>
      <c r="XBC73" s="180"/>
      <c r="XBD73" s="180"/>
      <c r="XBE73" s="180"/>
      <c r="XBF73" s="180"/>
      <c r="XBG73" s="180"/>
      <c r="XBH73" s="180"/>
      <c r="XBI73" s="180"/>
      <c r="XBJ73" s="180"/>
      <c r="XBK73" s="180"/>
      <c r="XBL73" s="180"/>
      <c r="XBM73" s="180"/>
      <c r="XBN73" s="180"/>
      <c r="XBO73" s="180"/>
      <c r="XBP73" s="180"/>
      <c r="XBQ73" s="180"/>
      <c r="XBR73" s="180"/>
      <c r="XBS73" s="180"/>
      <c r="XBT73" s="180"/>
      <c r="XBU73" s="180"/>
      <c r="XBV73" s="180"/>
      <c r="XBW73" s="180"/>
      <c r="XBX73" s="180"/>
      <c r="XBY73" s="180"/>
      <c r="XBZ73" s="180"/>
      <c r="XCA73" s="180"/>
      <c r="XCB73" s="180"/>
      <c r="XCC73" s="180"/>
      <c r="XCD73" s="180"/>
      <c r="XCE73" s="180"/>
      <c r="XCF73" s="180"/>
      <c r="XCG73" s="180"/>
      <c r="XCH73" s="180"/>
      <c r="XCI73" s="180"/>
      <c r="XCJ73" s="180"/>
      <c r="XCK73" s="180"/>
      <c r="XCL73" s="180"/>
      <c r="XCM73" s="180"/>
      <c r="XCN73" s="180"/>
      <c r="XCO73" s="180"/>
      <c r="XCP73" s="180"/>
      <c r="XCQ73" s="180"/>
      <c r="XCR73" s="180"/>
      <c r="XCS73" s="180"/>
      <c r="XCT73" s="180"/>
      <c r="XCU73" s="180"/>
      <c r="XCV73" s="180"/>
      <c r="XCW73" s="180"/>
      <c r="XCX73" s="180"/>
      <c r="XCY73" s="180"/>
      <c r="XCZ73" s="180"/>
      <c r="XDA73" s="180"/>
      <c r="XDB73" s="180"/>
      <c r="XDC73" s="180"/>
      <c r="XDD73" s="180"/>
      <c r="XDE73" s="180"/>
      <c r="XDF73" s="180"/>
      <c r="XDG73" s="180"/>
      <c r="XDH73" s="180"/>
      <c r="XDI73" s="180"/>
      <c r="XDJ73" s="180"/>
      <c r="XDK73" s="180"/>
      <c r="XDL73" s="180"/>
      <c r="XDM73" s="180"/>
      <c r="XDN73" s="180"/>
      <c r="XDO73" s="180"/>
      <c r="XDP73" s="180"/>
      <c r="XDQ73" s="180"/>
      <c r="XDR73" s="180"/>
      <c r="XDS73" s="180"/>
      <c r="XDT73" s="180"/>
      <c r="XDU73" s="180"/>
      <c r="XDV73" s="180"/>
      <c r="XDW73" s="180"/>
      <c r="XDX73" s="180"/>
      <c r="XDY73" s="180"/>
      <c r="XDZ73" s="180"/>
      <c r="XEA73" s="180"/>
      <c r="XEB73" s="180"/>
      <c r="XEC73" s="180"/>
      <c r="XED73" s="180"/>
      <c r="XEE73" s="180"/>
      <c r="XEF73" s="180"/>
      <c r="XEG73" s="180"/>
      <c r="XEH73" s="180"/>
      <c r="XEI73" s="180"/>
      <c r="XEJ73" s="180"/>
      <c r="XEK73" s="180"/>
      <c r="XEL73" s="180"/>
      <c r="XEM73" s="180"/>
      <c r="XEN73" s="180"/>
      <c r="XEO73" s="180"/>
      <c r="XEP73" s="180"/>
      <c r="XEQ73" s="180"/>
      <c r="XER73" s="180"/>
      <c r="XES73" s="180"/>
      <c r="XET73" s="180"/>
      <c r="XEU73" s="180"/>
      <c r="XEV73" s="180"/>
      <c r="XEW73" s="180"/>
      <c r="XEX73" s="180"/>
      <c r="XEY73" s="180"/>
      <c r="XEZ73" s="180"/>
      <c r="XFA73" s="180"/>
      <c r="XFB73" s="180"/>
      <c r="XFC73" s="180"/>
      <c r="XFD73" s="180"/>
    </row>
    <row r="74" customFormat="false" ht="15" hidden="false" customHeight="false" outlineLevel="0" collapsed="false">
      <c r="A74" s="171" t="n">
        <v>15</v>
      </c>
      <c r="B74" s="176" t="s">
        <v>174</v>
      </c>
      <c r="C74" s="173" t="n">
        <f aca="false">TRUNC(($D74+$E74+$F74)/3,2)</f>
        <v>2998.73</v>
      </c>
      <c r="D74" s="173" t="n">
        <v>2910.54</v>
      </c>
      <c r="E74" s="173" t="n">
        <v>2844.39</v>
      </c>
      <c r="F74" s="173" t="n">
        <v>3241.28</v>
      </c>
      <c r="WVD74" s="180"/>
      <c r="WVE74" s="180"/>
      <c r="WVF74" s="180"/>
      <c r="WVG74" s="180"/>
      <c r="WVH74" s="180"/>
      <c r="WVI74" s="180"/>
      <c r="WVJ74" s="180"/>
      <c r="WVK74" s="180"/>
      <c r="WVL74" s="180"/>
      <c r="WVM74" s="180"/>
      <c r="WVN74" s="180"/>
      <c r="WVO74" s="180"/>
      <c r="WVP74" s="180"/>
      <c r="WVQ74" s="180"/>
      <c r="WVR74" s="180"/>
      <c r="WVS74" s="180"/>
      <c r="WVT74" s="180"/>
      <c r="WVU74" s="180"/>
      <c r="WVV74" s="180"/>
      <c r="WVW74" s="180"/>
      <c r="WVX74" s="180"/>
      <c r="WVY74" s="180"/>
      <c r="WVZ74" s="180"/>
      <c r="WWA74" s="180"/>
      <c r="WWB74" s="180"/>
      <c r="WWC74" s="180"/>
      <c r="WWD74" s="180"/>
      <c r="WWE74" s="180"/>
      <c r="WWF74" s="180"/>
      <c r="WWG74" s="180"/>
      <c r="WWH74" s="180"/>
      <c r="WWI74" s="180"/>
      <c r="WWJ74" s="180"/>
      <c r="WWK74" s="180"/>
      <c r="WWL74" s="180"/>
      <c r="WWM74" s="180"/>
      <c r="WWN74" s="180"/>
      <c r="WWO74" s="180"/>
      <c r="WWP74" s="180"/>
      <c r="WWQ74" s="180"/>
      <c r="WWR74" s="180"/>
      <c r="WWS74" s="180"/>
      <c r="WWT74" s="180"/>
      <c r="WWU74" s="180"/>
      <c r="WWV74" s="180"/>
      <c r="WWW74" s="180"/>
      <c r="WWX74" s="180"/>
      <c r="WWY74" s="180"/>
      <c r="WWZ74" s="180"/>
      <c r="WXA74" s="180"/>
      <c r="WXB74" s="180"/>
      <c r="WXC74" s="180"/>
      <c r="WXD74" s="180"/>
      <c r="WXE74" s="180"/>
      <c r="WXF74" s="180"/>
      <c r="WXG74" s="180"/>
      <c r="WXH74" s="180"/>
      <c r="WXI74" s="180"/>
      <c r="WXJ74" s="180"/>
      <c r="WXK74" s="180"/>
      <c r="WXL74" s="180"/>
      <c r="WXM74" s="180"/>
      <c r="WXN74" s="180"/>
      <c r="WXO74" s="180"/>
      <c r="WXP74" s="180"/>
      <c r="WXQ74" s="180"/>
      <c r="WXR74" s="180"/>
      <c r="WXS74" s="180"/>
      <c r="WXT74" s="180"/>
      <c r="WXU74" s="180"/>
      <c r="WXV74" s="180"/>
      <c r="WXW74" s="180"/>
      <c r="WXX74" s="180"/>
      <c r="WXY74" s="180"/>
      <c r="WXZ74" s="180"/>
      <c r="WYA74" s="180"/>
      <c r="WYB74" s="180"/>
      <c r="WYC74" s="180"/>
      <c r="WYD74" s="180"/>
      <c r="WYE74" s="180"/>
      <c r="WYF74" s="180"/>
      <c r="WYG74" s="180"/>
      <c r="WYH74" s="180"/>
      <c r="WYI74" s="180"/>
      <c r="WYJ74" s="180"/>
      <c r="WYK74" s="180"/>
      <c r="WYL74" s="180"/>
      <c r="WYM74" s="180"/>
      <c r="WYN74" s="180"/>
      <c r="WYO74" s="180"/>
      <c r="WYP74" s="180"/>
      <c r="WYQ74" s="180"/>
      <c r="WYR74" s="180"/>
      <c r="WYS74" s="180"/>
      <c r="WYT74" s="180"/>
      <c r="WYU74" s="180"/>
      <c r="WYV74" s="180"/>
      <c r="WYW74" s="180"/>
      <c r="WYX74" s="180"/>
      <c r="WYY74" s="180"/>
      <c r="WYZ74" s="180"/>
      <c r="WZA74" s="180"/>
      <c r="WZB74" s="180"/>
      <c r="WZC74" s="180"/>
      <c r="WZD74" s="180"/>
      <c r="WZE74" s="180"/>
      <c r="WZF74" s="180"/>
      <c r="WZG74" s="180"/>
      <c r="WZH74" s="180"/>
      <c r="WZI74" s="180"/>
      <c r="WZJ74" s="180"/>
      <c r="WZK74" s="180"/>
      <c r="WZL74" s="180"/>
      <c r="WZM74" s="180"/>
      <c r="WZN74" s="180"/>
      <c r="WZO74" s="180"/>
      <c r="WZP74" s="180"/>
      <c r="WZQ74" s="180"/>
      <c r="WZR74" s="180"/>
      <c r="WZS74" s="180"/>
      <c r="WZT74" s="180"/>
      <c r="WZU74" s="180"/>
      <c r="WZV74" s="180"/>
      <c r="WZW74" s="180"/>
      <c r="WZX74" s="180"/>
      <c r="WZY74" s="180"/>
      <c r="WZZ74" s="180"/>
      <c r="XAA74" s="180"/>
      <c r="XAB74" s="180"/>
      <c r="XAC74" s="180"/>
      <c r="XAD74" s="180"/>
      <c r="XAE74" s="180"/>
      <c r="XAF74" s="180"/>
      <c r="XAG74" s="180"/>
      <c r="XAH74" s="180"/>
      <c r="XAI74" s="180"/>
      <c r="XAJ74" s="180"/>
      <c r="XAK74" s="180"/>
      <c r="XAL74" s="180"/>
      <c r="XAM74" s="180"/>
      <c r="XAN74" s="180"/>
      <c r="XAO74" s="180"/>
      <c r="XAP74" s="180"/>
      <c r="XAQ74" s="180"/>
      <c r="XAR74" s="180"/>
      <c r="XAS74" s="180"/>
      <c r="XAT74" s="180"/>
      <c r="XAU74" s="180"/>
      <c r="XAV74" s="180"/>
      <c r="XAW74" s="180"/>
      <c r="XAX74" s="180"/>
      <c r="XAY74" s="180"/>
      <c r="XAZ74" s="180"/>
      <c r="XBA74" s="180"/>
      <c r="XBB74" s="180"/>
      <c r="XBC74" s="180"/>
      <c r="XBD74" s="180"/>
      <c r="XBE74" s="180"/>
      <c r="XBF74" s="180"/>
      <c r="XBG74" s="180"/>
      <c r="XBH74" s="180"/>
      <c r="XBI74" s="180"/>
      <c r="XBJ74" s="180"/>
      <c r="XBK74" s="180"/>
      <c r="XBL74" s="180"/>
      <c r="XBM74" s="180"/>
      <c r="XBN74" s="180"/>
      <c r="XBO74" s="180"/>
      <c r="XBP74" s="180"/>
      <c r="XBQ74" s="180"/>
      <c r="XBR74" s="180"/>
      <c r="XBS74" s="180"/>
      <c r="XBT74" s="180"/>
      <c r="XBU74" s="180"/>
      <c r="XBV74" s="180"/>
      <c r="XBW74" s="180"/>
      <c r="XBX74" s="180"/>
      <c r="XBY74" s="180"/>
      <c r="XBZ74" s="180"/>
      <c r="XCA74" s="180"/>
      <c r="XCB74" s="180"/>
      <c r="XCC74" s="180"/>
      <c r="XCD74" s="180"/>
      <c r="XCE74" s="180"/>
      <c r="XCF74" s="180"/>
      <c r="XCG74" s="180"/>
      <c r="XCH74" s="180"/>
      <c r="XCI74" s="180"/>
      <c r="XCJ74" s="180"/>
      <c r="XCK74" s="180"/>
      <c r="XCL74" s="180"/>
      <c r="XCM74" s="180"/>
      <c r="XCN74" s="180"/>
      <c r="XCO74" s="180"/>
      <c r="XCP74" s="180"/>
      <c r="XCQ74" s="180"/>
      <c r="XCR74" s="180"/>
      <c r="XCS74" s="180"/>
      <c r="XCT74" s="180"/>
      <c r="XCU74" s="180"/>
      <c r="XCV74" s="180"/>
      <c r="XCW74" s="180"/>
      <c r="XCX74" s="180"/>
      <c r="XCY74" s="180"/>
      <c r="XCZ74" s="180"/>
      <c r="XDA74" s="180"/>
      <c r="XDB74" s="180"/>
      <c r="XDC74" s="180"/>
      <c r="XDD74" s="180"/>
      <c r="XDE74" s="180"/>
      <c r="XDF74" s="180"/>
      <c r="XDG74" s="180"/>
      <c r="XDH74" s="180"/>
      <c r="XDI74" s="180"/>
      <c r="XDJ74" s="180"/>
      <c r="XDK74" s="180"/>
      <c r="XDL74" s="180"/>
      <c r="XDM74" s="180"/>
      <c r="XDN74" s="180"/>
      <c r="XDO74" s="180"/>
      <c r="XDP74" s="180"/>
      <c r="XDQ74" s="180"/>
      <c r="XDR74" s="180"/>
      <c r="XDS74" s="180"/>
      <c r="XDT74" s="180"/>
      <c r="XDU74" s="180"/>
      <c r="XDV74" s="180"/>
      <c r="XDW74" s="180"/>
      <c r="XDX74" s="180"/>
      <c r="XDY74" s="180"/>
      <c r="XDZ74" s="180"/>
      <c r="XEA74" s="180"/>
      <c r="XEB74" s="180"/>
      <c r="XEC74" s="180"/>
      <c r="XED74" s="180"/>
      <c r="XEE74" s="180"/>
      <c r="XEF74" s="180"/>
      <c r="XEG74" s="180"/>
      <c r="XEH74" s="180"/>
      <c r="XEI74" s="180"/>
      <c r="XEJ74" s="180"/>
      <c r="XEK74" s="180"/>
      <c r="XEL74" s="180"/>
      <c r="XEM74" s="180"/>
      <c r="XEN74" s="180"/>
      <c r="XEO74" s="180"/>
      <c r="XEP74" s="180"/>
      <c r="XEQ74" s="180"/>
      <c r="XER74" s="180"/>
      <c r="XES74" s="180"/>
      <c r="XET74" s="180"/>
      <c r="XEU74" s="180"/>
      <c r="XEV74" s="180"/>
      <c r="XEW74" s="180"/>
      <c r="XEX74" s="180"/>
      <c r="XEY74" s="180"/>
      <c r="XEZ74" s="180"/>
      <c r="XFA74" s="180"/>
      <c r="XFB74" s="180"/>
      <c r="XFC74" s="180"/>
      <c r="XFD74" s="180"/>
    </row>
    <row r="75" customFormat="false" ht="25.35" hidden="false" customHeight="false" outlineLevel="0" collapsed="false">
      <c r="A75" s="171" t="n">
        <v>16</v>
      </c>
      <c r="B75" s="176" t="s">
        <v>175</v>
      </c>
      <c r="C75" s="173" t="n">
        <f aca="false">TRUNC(($D75+$E75+$F75)/3,2)</f>
        <v>11.35</v>
      </c>
      <c r="D75" s="173" t="n">
        <v>11.3</v>
      </c>
      <c r="E75" s="173" t="n">
        <v>10.75</v>
      </c>
      <c r="F75" s="173" t="n">
        <v>12</v>
      </c>
      <c r="WVD75" s="180"/>
      <c r="WVE75" s="180"/>
      <c r="WVF75" s="180"/>
      <c r="WVG75" s="180"/>
      <c r="WVH75" s="180"/>
      <c r="WVI75" s="180"/>
      <c r="WVJ75" s="180"/>
      <c r="WVK75" s="180"/>
      <c r="WVL75" s="180"/>
      <c r="WVM75" s="180"/>
      <c r="WVN75" s="180"/>
      <c r="WVO75" s="180"/>
      <c r="WVP75" s="180"/>
      <c r="WVQ75" s="180"/>
      <c r="WVR75" s="180"/>
      <c r="WVS75" s="180"/>
      <c r="WVT75" s="180"/>
      <c r="WVU75" s="180"/>
      <c r="WVV75" s="180"/>
      <c r="WVW75" s="180"/>
      <c r="WVX75" s="180"/>
      <c r="WVY75" s="180"/>
      <c r="WVZ75" s="180"/>
      <c r="WWA75" s="180"/>
      <c r="WWB75" s="180"/>
      <c r="WWC75" s="180"/>
      <c r="WWD75" s="180"/>
      <c r="WWE75" s="180"/>
      <c r="WWF75" s="180"/>
      <c r="WWG75" s="180"/>
      <c r="WWH75" s="180"/>
      <c r="WWI75" s="180"/>
      <c r="WWJ75" s="180"/>
      <c r="WWK75" s="180"/>
      <c r="WWL75" s="180"/>
      <c r="WWM75" s="180"/>
      <c r="WWN75" s="180"/>
      <c r="WWO75" s="180"/>
      <c r="WWP75" s="180"/>
      <c r="WWQ75" s="180"/>
      <c r="WWR75" s="180"/>
      <c r="WWS75" s="180"/>
      <c r="WWT75" s="180"/>
      <c r="WWU75" s="180"/>
      <c r="WWV75" s="180"/>
      <c r="WWW75" s="180"/>
      <c r="WWX75" s="180"/>
      <c r="WWY75" s="180"/>
      <c r="WWZ75" s="180"/>
      <c r="WXA75" s="180"/>
      <c r="WXB75" s="180"/>
      <c r="WXC75" s="180"/>
      <c r="WXD75" s="180"/>
      <c r="WXE75" s="180"/>
      <c r="WXF75" s="180"/>
      <c r="WXG75" s="180"/>
      <c r="WXH75" s="180"/>
      <c r="WXI75" s="180"/>
      <c r="WXJ75" s="180"/>
      <c r="WXK75" s="180"/>
      <c r="WXL75" s="180"/>
      <c r="WXM75" s="180"/>
      <c r="WXN75" s="180"/>
      <c r="WXO75" s="180"/>
      <c r="WXP75" s="180"/>
      <c r="WXQ75" s="180"/>
      <c r="WXR75" s="180"/>
      <c r="WXS75" s="180"/>
      <c r="WXT75" s="180"/>
      <c r="WXU75" s="180"/>
      <c r="WXV75" s="180"/>
      <c r="WXW75" s="180"/>
      <c r="WXX75" s="180"/>
      <c r="WXY75" s="180"/>
      <c r="WXZ75" s="180"/>
      <c r="WYA75" s="180"/>
      <c r="WYB75" s="180"/>
      <c r="WYC75" s="180"/>
      <c r="WYD75" s="180"/>
      <c r="WYE75" s="180"/>
      <c r="WYF75" s="180"/>
      <c r="WYG75" s="180"/>
      <c r="WYH75" s="180"/>
      <c r="WYI75" s="180"/>
      <c r="WYJ75" s="180"/>
      <c r="WYK75" s="180"/>
      <c r="WYL75" s="180"/>
      <c r="WYM75" s="180"/>
      <c r="WYN75" s="180"/>
      <c r="WYO75" s="180"/>
      <c r="WYP75" s="180"/>
      <c r="WYQ75" s="180"/>
      <c r="WYR75" s="180"/>
      <c r="WYS75" s="180"/>
      <c r="WYT75" s="180"/>
      <c r="WYU75" s="180"/>
      <c r="WYV75" s="180"/>
      <c r="WYW75" s="180"/>
      <c r="WYX75" s="180"/>
      <c r="WYY75" s="180"/>
      <c r="WYZ75" s="180"/>
      <c r="WZA75" s="180"/>
      <c r="WZB75" s="180"/>
      <c r="WZC75" s="180"/>
      <c r="WZD75" s="180"/>
      <c r="WZE75" s="180"/>
      <c r="WZF75" s="180"/>
      <c r="WZG75" s="180"/>
      <c r="WZH75" s="180"/>
      <c r="WZI75" s="180"/>
      <c r="WZJ75" s="180"/>
      <c r="WZK75" s="180"/>
      <c r="WZL75" s="180"/>
      <c r="WZM75" s="180"/>
      <c r="WZN75" s="180"/>
      <c r="WZO75" s="180"/>
      <c r="WZP75" s="180"/>
      <c r="WZQ75" s="180"/>
      <c r="WZR75" s="180"/>
      <c r="WZS75" s="180"/>
      <c r="WZT75" s="180"/>
      <c r="WZU75" s="180"/>
      <c r="WZV75" s="180"/>
      <c r="WZW75" s="180"/>
      <c r="WZX75" s="180"/>
      <c r="WZY75" s="180"/>
      <c r="WZZ75" s="180"/>
      <c r="XAA75" s="180"/>
      <c r="XAB75" s="180"/>
      <c r="XAC75" s="180"/>
      <c r="XAD75" s="180"/>
      <c r="XAE75" s="180"/>
      <c r="XAF75" s="180"/>
      <c r="XAG75" s="180"/>
      <c r="XAH75" s="180"/>
      <c r="XAI75" s="180"/>
      <c r="XAJ75" s="180"/>
      <c r="XAK75" s="180"/>
      <c r="XAL75" s="180"/>
      <c r="XAM75" s="180"/>
      <c r="XAN75" s="180"/>
      <c r="XAO75" s="180"/>
      <c r="XAP75" s="180"/>
      <c r="XAQ75" s="180"/>
      <c r="XAR75" s="180"/>
      <c r="XAS75" s="180"/>
      <c r="XAT75" s="180"/>
      <c r="XAU75" s="180"/>
      <c r="XAV75" s="180"/>
      <c r="XAW75" s="180"/>
      <c r="XAX75" s="180"/>
      <c r="XAY75" s="180"/>
      <c r="XAZ75" s="180"/>
      <c r="XBA75" s="180"/>
      <c r="XBB75" s="180"/>
      <c r="XBC75" s="180"/>
      <c r="XBD75" s="180"/>
      <c r="XBE75" s="180"/>
      <c r="XBF75" s="180"/>
      <c r="XBG75" s="180"/>
      <c r="XBH75" s="180"/>
      <c r="XBI75" s="180"/>
      <c r="XBJ75" s="180"/>
      <c r="XBK75" s="180"/>
      <c r="XBL75" s="180"/>
      <c r="XBM75" s="180"/>
      <c r="XBN75" s="180"/>
      <c r="XBO75" s="180"/>
      <c r="XBP75" s="180"/>
      <c r="XBQ75" s="180"/>
      <c r="XBR75" s="180"/>
      <c r="XBS75" s="180"/>
      <c r="XBT75" s="180"/>
      <c r="XBU75" s="180"/>
      <c r="XBV75" s="180"/>
      <c r="XBW75" s="180"/>
      <c r="XBX75" s="180"/>
      <c r="XBY75" s="180"/>
      <c r="XBZ75" s="180"/>
      <c r="XCA75" s="180"/>
      <c r="XCB75" s="180"/>
      <c r="XCC75" s="180"/>
      <c r="XCD75" s="180"/>
      <c r="XCE75" s="180"/>
      <c r="XCF75" s="180"/>
      <c r="XCG75" s="180"/>
      <c r="XCH75" s="180"/>
      <c r="XCI75" s="180"/>
      <c r="XCJ75" s="180"/>
      <c r="XCK75" s="180"/>
      <c r="XCL75" s="180"/>
      <c r="XCM75" s="180"/>
      <c r="XCN75" s="180"/>
      <c r="XCO75" s="180"/>
      <c r="XCP75" s="180"/>
      <c r="XCQ75" s="180"/>
      <c r="XCR75" s="180"/>
      <c r="XCS75" s="180"/>
      <c r="XCT75" s="180"/>
      <c r="XCU75" s="180"/>
      <c r="XCV75" s="180"/>
      <c r="XCW75" s="180"/>
      <c r="XCX75" s="180"/>
      <c r="XCY75" s="180"/>
      <c r="XCZ75" s="180"/>
      <c r="XDA75" s="180"/>
      <c r="XDB75" s="180"/>
      <c r="XDC75" s="180"/>
      <c r="XDD75" s="180"/>
      <c r="XDE75" s="180"/>
      <c r="XDF75" s="180"/>
      <c r="XDG75" s="180"/>
      <c r="XDH75" s="180"/>
      <c r="XDI75" s="180"/>
      <c r="XDJ75" s="180"/>
      <c r="XDK75" s="180"/>
      <c r="XDL75" s="180"/>
      <c r="XDM75" s="180"/>
      <c r="XDN75" s="180"/>
      <c r="XDO75" s="180"/>
      <c r="XDP75" s="180"/>
      <c r="XDQ75" s="180"/>
      <c r="XDR75" s="180"/>
      <c r="XDS75" s="180"/>
      <c r="XDT75" s="180"/>
      <c r="XDU75" s="180"/>
      <c r="XDV75" s="180"/>
      <c r="XDW75" s="180"/>
      <c r="XDX75" s="180"/>
      <c r="XDY75" s="180"/>
      <c r="XDZ75" s="180"/>
      <c r="XEA75" s="180"/>
      <c r="XEB75" s="180"/>
      <c r="XEC75" s="180"/>
      <c r="XED75" s="180"/>
      <c r="XEE75" s="180"/>
      <c r="XEF75" s="180"/>
      <c r="XEG75" s="180"/>
      <c r="XEH75" s="180"/>
      <c r="XEI75" s="180"/>
      <c r="XEJ75" s="180"/>
      <c r="XEK75" s="180"/>
      <c r="XEL75" s="180"/>
      <c r="XEM75" s="180"/>
      <c r="XEN75" s="180"/>
      <c r="XEO75" s="180"/>
      <c r="XEP75" s="180"/>
      <c r="XEQ75" s="180"/>
      <c r="XER75" s="180"/>
      <c r="XES75" s="180"/>
      <c r="XET75" s="180"/>
      <c r="XEU75" s="180"/>
      <c r="XEV75" s="180"/>
      <c r="XEW75" s="180"/>
      <c r="XEX75" s="180"/>
      <c r="XEY75" s="180"/>
      <c r="XEZ75" s="180"/>
      <c r="XFA75" s="180"/>
      <c r="XFB75" s="180"/>
      <c r="XFC75" s="180"/>
      <c r="XFD75" s="180"/>
    </row>
    <row r="76" customFormat="false" ht="15" hidden="false" customHeight="false" outlineLevel="0" collapsed="false">
      <c r="A76" s="171" t="n">
        <v>17</v>
      </c>
      <c r="B76" s="176" t="s">
        <v>176</v>
      </c>
      <c r="C76" s="173" t="n">
        <f aca="false">TRUNC(($D76+$E76+$F76)/3,2)</f>
        <v>0.69</v>
      </c>
      <c r="D76" s="173" t="n">
        <v>0.68</v>
      </c>
      <c r="E76" s="173" t="n">
        <v>0.67</v>
      </c>
      <c r="F76" s="173" t="n">
        <v>0.73</v>
      </c>
    </row>
    <row r="78" customFormat="false" ht="15.75" hidden="false" customHeight="true" outlineLevel="0" collapsed="false">
      <c r="A78" s="169" t="s">
        <v>177</v>
      </c>
      <c r="B78" s="169"/>
      <c r="C78" s="169"/>
      <c r="D78" s="169"/>
      <c r="E78" s="169"/>
      <c r="F78" s="169"/>
    </row>
    <row r="79" customFormat="false" ht="15" hidden="false" customHeight="true" outlineLevel="0" collapsed="false">
      <c r="A79" s="170" t="s">
        <v>117</v>
      </c>
      <c r="B79" s="169" t="s">
        <v>118</v>
      </c>
      <c r="C79" s="170" t="s">
        <v>159</v>
      </c>
      <c r="D79" s="177" t="s">
        <v>104</v>
      </c>
      <c r="E79" s="177" t="s">
        <v>108</v>
      </c>
      <c r="F79" s="177" t="s">
        <v>112</v>
      </c>
    </row>
    <row r="80" customFormat="false" ht="15" hidden="false" customHeight="false" outlineLevel="0" collapsed="false">
      <c r="A80" s="170"/>
      <c r="B80" s="169"/>
      <c r="C80" s="178" t="s">
        <v>120</v>
      </c>
      <c r="D80" s="178" t="s">
        <v>120</v>
      </c>
      <c r="E80" s="178" t="s">
        <v>120</v>
      </c>
      <c r="F80" s="178" t="s">
        <v>120</v>
      </c>
    </row>
    <row r="81" s="180" customFormat="true" ht="15" hidden="false" customHeight="false" outlineLevel="0" collapsed="false">
      <c r="A81" s="183" t="n">
        <v>1</v>
      </c>
      <c r="B81" s="184" t="s">
        <v>178</v>
      </c>
      <c r="C81" s="173" t="n">
        <f aca="false">TRUNC(($D81+$E81+$F81)/3,2)</f>
        <v>233.61</v>
      </c>
      <c r="D81" s="173" t="n">
        <v>227.44</v>
      </c>
      <c r="E81" s="173" t="n">
        <v>221.26</v>
      </c>
      <c r="F81" s="173" t="n">
        <v>252.13</v>
      </c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  <c r="BD81" s="185"/>
      <c r="BE81" s="185"/>
      <c r="BF81" s="185"/>
      <c r="BG81" s="185"/>
      <c r="BH81" s="185"/>
      <c r="BI81" s="185"/>
      <c r="BJ81" s="185"/>
      <c r="BK81" s="185"/>
      <c r="BL81" s="185"/>
      <c r="BM81" s="185"/>
      <c r="BN81" s="185"/>
      <c r="BO81" s="185"/>
      <c r="BP81" s="185"/>
      <c r="BQ81" s="185"/>
      <c r="BR81" s="185"/>
      <c r="BS81" s="185"/>
      <c r="BT81" s="185"/>
      <c r="BU81" s="185"/>
      <c r="BV81" s="185"/>
      <c r="BW81" s="185"/>
      <c r="BX81" s="185"/>
      <c r="BY81" s="185"/>
      <c r="WVD81" s="136"/>
      <c r="WVE81" s="136"/>
      <c r="WVF81" s="136"/>
      <c r="WVG81" s="136"/>
      <c r="WVH81" s="136"/>
      <c r="WVI81" s="136"/>
      <c r="WVJ81" s="136"/>
      <c r="WVK81" s="136"/>
      <c r="WVL81" s="136"/>
      <c r="WVM81" s="136"/>
      <c r="WVN81" s="136"/>
      <c r="WVO81" s="136"/>
      <c r="WVP81" s="136"/>
      <c r="WVQ81" s="136"/>
      <c r="WVR81" s="136"/>
      <c r="WVS81" s="136"/>
      <c r="WVT81" s="136"/>
      <c r="WVU81" s="136"/>
      <c r="WVV81" s="136"/>
      <c r="WVW81" s="136"/>
      <c r="WVX81" s="136"/>
      <c r="WVY81" s="136"/>
      <c r="WVZ81" s="136"/>
      <c r="WWA81" s="136"/>
      <c r="WWB81" s="136"/>
      <c r="WWC81" s="136"/>
      <c r="WWD81" s="136"/>
      <c r="WWE81" s="136"/>
      <c r="WWF81" s="136"/>
      <c r="WWG81" s="136"/>
      <c r="WWH81" s="136"/>
      <c r="WWI81" s="136"/>
      <c r="WWJ81" s="136"/>
      <c r="WWK81" s="136"/>
      <c r="WWL81" s="136"/>
      <c r="WWM81" s="136"/>
      <c r="WWN81" s="136"/>
      <c r="WWO81" s="136"/>
      <c r="WWP81" s="136"/>
      <c r="WWQ81" s="136"/>
      <c r="WWR81" s="136"/>
      <c r="WWS81" s="136"/>
      <c r="WWT81" s="136"/>
      <c r="WWU81" s="136"/>
      <c r="WWV81" s="136"/>
      <c r="WWW81" s="136"/>
      <c r="WWX81" s="136"/>
      <c r="WWY81" s="136"/>
      <c r="WWZ81" s="136"/>
      <c r="WXA81" s="136"/>
      <c r="WXB81" s="136"/>
      <c r="WXC81" s="136"/>
      <c r="WXD81" s="136"/>
      <c r="WXE81" s="136"/>
      <c r="WXF81" s="136"/>
      <c r="WXG81" s="136"/>
      <c r="WXH81" s="136"/>
      <c r="WXI81" s="136"/>
      <c r="WXJ81" s="136"/>
      <c r="WXK81" s="136"/>
      <c r="WXL81" s="136"/>
      <c r="WXM81" s="136"/>
      <c r="WXN81" s="136"/>
      <c r="WXO81" s="136"/>
      <c r="WXP81" s="136"/>
      <c r="WXQ81" s="136"/>
      <c r="WXR81" s="136"/>
      <c r="WXS81" s="136"/>
      <c r="WXT81" s="136"/>
      <c r="WXU81" s="136"/>
      <c r="WXV81" s="136"/>
      <c r="WXW81" s="136"/>
      <c r="WXX81" s="136"/>
      <c r="WXY81" s="136"/>
      <c r="WXZ81" s="136"/>
      <c r="WYA81" s="136"/>
      <c r="WYB81" s="136"/>
      <c r="WYC81" s="136"/>
      <c r="WYD81" s="136"/>
      <c r="WYE81" s="136"/>
      <c r="WYF81" s="136"/>
      <c r="WYG81" s="136"/>
      <c r="WYH81" s="136"/>
      <c r="WYI81" s="136"/>
      <c r="WYJ81" s="136"/>
      <c r="WYK81" s="136"/>
      <c r="WYL81" s="136"/>
      <c r="WYM81" s="136"/>
      <c r="WYN81" s="136"/>
      <c r="WYO81" s="136"/>
      <c r="WYP81" s="136"/>
      <c r="WYQ81" s="136"/>
      <c r="WYR81" s="136"/>
      <c r="WYS81" s="136"/>
      <c r="WYT81" s="136"/>
      <c r="WYU81" s="136"/>
      <c r="WYV81" s="136"/>
      <c r="WYW81" s="136"/>
      <c r="WYX81" s="136"/>
      <c r="WYY81" s="136"/>
      <c r="WYZ81" s="136"/>
      <c r="WZA81" s="136"/>
      <c r="WZB81" s="136"/>
      <c r="WZC81" s="136"/>
      <c r="WZD81" s="136"/>
      <c r="WZE81" s="136"/>
      <c r="WZF81" s="136"/>
      <c r="WZG81" s="136"/>
      <c r="WZH81" s="136"/>
      <c r="WZI81" s="136"/>
      <c r="WZJ81" s="136"/>
      <c r="WZK81" s="136"/>
      <c r="WZL81" s="136"/>
      <c r="WZM81" s="136"/>
      <c r="WZN81" s="136"/>
      <c r="WZO81" s="136"/>
      <c r="WZP81" s="136"/>
      <c r="WZQ81" s="136"/>
      <c r="WZR81" s="136"/>
      <c r="WZS81" s="136"/>
      <c r="WZT81" s="136"/>
      <c r="WZU81" s="136"/>
      <c r="WZV81" s="136"/>
      <c r="WZW81" s="136"/>
      <c r="WZX81" s="136"/>
      <c r="WZY81" s="136"/>
      <c r="WZZ81" s="136"/>
      <c r="XAA81" s="136"/>
      <c r="XAB81" s="136"/>
      <c r="XAC81" s="136"/>
      <c r="XAD81" s="136"/>
      <c r="XAE81" s="136"/>
      <c r="XAF81" s="136"/>
      <c r="XAG81" s="136"/>
      <c r="XAH81" s="136"/>
      <c r="XAI81" s="136"/>
      <c r="XAJ81" s="136"/>
      <c r="XAK81" s="136"/>
      <c r="XAL81" s="136"/>
      <c r="XAM81" s="136"/>
      <c r="XAN81" s="136"/>
      <c r="XAO81" s="136"/>
      <c r="XAP81" s="136"/>
      <c r="XAQ81" s="136"/>
      <c r="XAR81" s="136"/>
      <c r="XAS81" s="136"/>
      <c r="XAT81" s="136"/>
      <c r="XAU81" s="136"/>
      <c r="XAV81" s="136"/>
      <c r="XAW81" s="136"/>
      <c r="XAX81" s="136"/>
      <c r="XAY81" s="136"/>
      <c r="XAZ81" s="136"/>
      <c r="XBA81" s="136"/>
      <c r="XBB81" s="136"/>
      <c r="XBC81" s="136"/>
      <c r="XBD81" s="136"/>
      <c r="XBE81" s="136"/>
      <c r="XBF81" s="136"/>
      <c r="XBG81" s="136"/>
      <c r="XBH81" s="136"/>
      <c r="XBI81" s="136"/>
      <c r="XBJ81" s="136"/>
      <c r="XBK81" s="136"/>
      <c r="XBL81" s="136"/>
      <c r="XBM81" s="136"/>
      <c r="XBN81" s="136"/>
      <c r="XBO81" s="136"/>
      <c r="XBP81" s="136"/>
      <c r="XBQ81" s="136"/>
      <c r="XBR81" s="136"/>
      <c r="XBS81" s="136"/>
      <c r="XBT81" s="136"/>
      <c r="XBU81" s="136"/>
      <c r="XBV81" s="136"/>
      <c r="XBW81" s="136"/>
      <c r="XBX81" s="136"/>
      <c r="XBY81" s="136"/>
      <c r="XBZ81" s="136"/>
      <c r="XCA81" s="136"/>
      <c r="XCB81" s="136"/>
      <c r="XCC81" s="136"/>
      <c r="XCD81" s="136"/>
      <c r="XCE81" s="136"/>
      <c r="XCF81" s="136"/>
      <c r="XCG81" s="136"/>
      <c r="XCH81" s="136"/>
      <c r="XCI81" s="136"/>
      <c r="XCJ81" s="136"/>
      <c r="XCK81" s="136"/>
      <c r="XCL81" s="136"/>
      <c r="XCM81" s="136"/>
      <c r="XCN81" s="136"/>
      <c r="XCO81" s="136"/>
      <c r="XCP81" s="136"/>
      <c r="XCQ81" s="136"/>
      <c r="XCR81" s="136"/>
      <c r="XCS81" s="136"/>
      <c r="XCT81" s="136"/>
      <c r="XCU81" s="136"/>
      <c r="XCV81" s="136"/>
      <c r="XCW81" s="136"/>
      <c r="XCX81" s="136"/>
      <c r="XCY81" s="136"/>
      <c r="XCZ81" s="136"/>
      <c r="XDA81" s="136"/>
      <c r="XDB81" s="136"/>
      <c r="XDC81" s="136"/>
      <c r="XDD81" s="136"/>
      <c r="XDE81" s="136"/>
      <c r="XDF81" s="136"/>
      <c r="XDG81" s="136"/>
      <c r="XDH81" s="136"/>
      <c r="XDI81" s="136"/>
      <c r="XDJ81" s="136"/>
      <c r="XDK81" s="136"/>
      <c r="XDL81" s="136"/>
      <c r="XDM81" s="136"/>
      <c r="XDN81" s="136"/>
      <c r="XDO81" s="136"/>
      <c r="XDP81" s="136"/>
      <c r="XDQ81" s="136"/>
      <c r="XDR81" s="136"/>
      <c r="XDS81" s="136"/>
      <c r="XDT81" s="136"/>
      <c r="XDU81" s="136"/>
      <c r="XDV81" s="136"/>
      <c r="XDW81" s="136"/>
      <c r="XDX81" s="136"/>
      <c r="XDY81" s="136"/>
      <c r="XDZ81" s="136"/>
      <c r="XEA81" s="136"/>
      <c r="XEB81" s="136"/>
      <c r="XEC81" s="136"/>
      <c r="XED81" s="136"/>
      <c r="XEE81" s="136"/>
      <c r="XEF81" s="136"/>
      <c r="XEG81" s="136"/>
      <c r="XEH81" s="136"/>
      <c r="XEI81" s="136"/>
      <c r="XEJ81" s="136"/>
      <c r="XEK81" s="136"/>
      <c r="XEL81" s="136"/>
      <c r="XEM81" s="136"/>
      <c r="XEN81" s="136"/>
      <c r="XEO81" s="136"/>
      <c r="XEP81" s="136"/>
      <c r="XEQ81" s="136"/>
      <c r="XER81" s="136"/>
      <c r="XES81" s="136"/>
      <c r="XET81" s="136"/>
      <c r="XEU81" s="136"/>
      <c r="XEV81" s="136"/>
      <c r="XEW81" s="136"/>
      <c r="XEX81" s="136"/>
      <c r="XEY81" s="136"/>
      <c r="XEZ81" s="136"/>
      <c r="XFA81" s="136"/>
      <c r="XFB81" s="136"/>
      <c r="XFC81" s="136"/>
      <c r="XFD81" s="136"/>
    </row>
    <row r="82" s="180" customFormat="true" ht="15" hidden="false" customHeight="false" outlineLevel="0" collapsed="false">
      <c r="A82" s="183" t="n">
        <v>2</v>
      </c>
      <c r="B82" s="176" t="s">
        <v>179</v>
      </c>
      <c r="C82" s="173" t="n">
        <f aca="false">TRUNC(($D82+$E82+$F82)/3,2)</f>
        <v>7.28</v>
      </c>
      <c r="D82" s="173" t="n">
        <v>7.27</v>
      </c>
      <c r="E82" s="173" t="n">
        <v>6.8</v>
      </c>
      <c r="F82" s="173" t="n">
        <v>7.78</v>
      </c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  <c r="BD82" s="185"/>
      <c r="BE82" s="185"/>
      <c r="BF82" s="185"/>
      <c r="BG82" s="185"/>
      <c r="BH82" s="185"/>
      <c r="BI82" s="185"/>
      <c r="BJ82" s="185"/>
      <c r="BK82" s="185"/>
      <c r="BL82" s="185"/>
      <c r="BM82" s="185"/>
      <c r="BN82" s="185"/>
      <c r="BO82" s="185"/>
      <c r="BP82" s="185"/>
      <c r="BQ82" s="185"/>
      <c r="BR82" s="185"/>
      <c r="BS82" s="185"/>
      <c r="BT82" s="185"/>
      <c r="BU82" s="185"/>
      <c r="BV82" s="185"/>
      <c r="BW82" s="185"/>
      <c r="BX82" s="185"/>
      <c r="BY82" s="185"/>
      <c r="WVD82" s="136"/>
      <c r="WVE82" s="136"/>
      <c r="WVF82" s="136"/>
      <c r="WVG82" s="136"/>
      <c r="WVH82" s="136"/>
      <c r="WVI82" s="136"/>
      <c r="WVJ82" s="136"/>
      <c r="WVK82" s="136"/>
      <c r="WVL82" s="136"/>
      <c r="WVM82" s="136"/>
      <c r="WVN82" s="136"/>
      <c r="WVO82" s="136"/>
      <c r="WVP82" s="136"/>
      <c r="WVQ82" s="136"/>
      <c r="WVR82" s="136"/>
      <c r="WVS82" s="136"/>
      <c r="WVT82" s="136"/>
      <c r="WVU82" s="136"/>
      <c r="WVV82" s="136"/>
      <c r="WVW82" s="136"/>
      <c r="WVX82" s="136"/>
      <c r="WVY82" s="136"/>
      <c r="WVZ82" s="136"/>
      <c r="WWA82" s="136"/>
      <c r="WWB82" s="136"/>
      <c r="WWC82" s="136"/>
      <c r="WWD82" s="136"/>
      <c r="WWE82" s="136"/>
      <c r="WWF82" s="136"/>
      <c r="WWG82" s="136"/>
      <c r="WWH82" s="136"/>
      <c r="WWI82" s="136"/>
      <c r="WWJ82" s="136"/>
      <c r="WWK82" s="136"/>
      <c r="WWL82" s="136"/>
      <c r="WWM82" s="136"/>
      <c r="WWN82" s="136"/>
      <c r="WWO82" s="136"/>
      <c r="WWP82" s="136"/>
      <c r="WWQ82" s="136"/>
      <c r="WWR82" s="136"/>
      <c r="WWS82" s="136"/>
      <c r="WWT82" s="136"/>
      <c r="WWU82" s="136"/>
      <c r="WWV82" s="136"/>
      <c r="WWW82" s="136"/>
      <c r="WWX82" s="136"/>
      <c r="WWY82" s="136"/>
      <c r="WWZ82" s="136"/>
      <c r="WXA82" s="136"/>
      <c r="WXB82" s="136"/>
      <c r="WXC82" s="136"/>
      <c r="WXD82" s="136"/>
      <c r="WXE82" s="136"/>
      <c r="WXF82" s="136"/>
      <c r="WXG82" s="136"/>
      <c r="WXH82" s="136"/>
      <c r="WXI82" s="136"/>
      <c r="WXJ82" s="136"/>
      <c r="WXK82" s="136"/>
      <c r="WXL82" s="136"/>
      <c r="WXM82" s="136"/>
      <c r="WXN82" s="136"/>
      <c r="WXO82" s="136"/>
      <c r="WXP82" s="136"/>
      <c r="WXQ82" s="136"/>
      <c r="WXR82" s="136"/>
      <c r="WXS82" s="136"/>
      <c r="WXT82" s="136"/>
      <c r="WXU82" s="136"/>
      <c r="WXV82" s="136"/>
      <c r="WXW82" s="136"/>
      <c r="WXX82" s="136"/>
      <c r="WXY82" s="136"/>
      <c r="WXZ82" s="136"/>
      <c r="WYA82" s="136"/>
      <c r="WYB82" s="136"/>
      <c r="WYC82" s="136"/>
      <c r="WYD82" s="136"/>
      <c r="WYE82" s="136"/>
      <c r="WYF82" s="136"/>
      <c r="WYG82" s="136"/>
      <c r="WYH82" s="136"/>
      <c r="WYI82" s="136"/>
      <c r="WYJ82" s="136"/>
      <c r="WYK82" s="136"/>
      <c r="WYL82" s="136"/>
      <c r="WYM82" s="136"/>
      <c r="WYN82" s="136"/>
      <c r="WYO82" s="136"/>
      <c r="WYP82" s="136"/>
      <c r="WYQ82" s="136"/>
      <c r="WYR82" s="136"/>
      <c r="WYS82" s="136"/>
      <c r="WYT82" s="136"/>
      <c r="WYU82" s="136"/>
      <c r="WYV82" s="136"/>
      <c r="WYW82" s="136"/>
      <c r="WYX82" s="136"/>
      <c r="WYY82" s="136"/>
      <c r="WYZ82" s="136"/>
      <c r="WZA82" s="136"/>
      <c r="WZB82" s="136"/>
      <c r="WZC82" s="136"/>
      <c r="WZD82" s="136"/>
      <c r="WZE82" s="136"/>
      <c r="WZF82" s="136"/>
      <c r="WZG82" s="136"/>
      <c r="WZH82" s="136"/>
      <c r="WZI82" s="136"/>
      <c r="WZJ82" s="136"/>
      <c r="WZK82" s="136"/>
      <c r="WZL82" s="136"/>
      <c r="WZM82" s="136"/>
      <c r="WZN82" s="136"/>
      <c r="WZO82" s="136"/>
      <c r="WZP82" s="136"/>
      <c r="WZQ82" s="136"/>
      <c r="WZR82" s="136"/>
      <c r="WZS82" s="136"/>
      <c r="WZT82" s="136"/>
      <c r="WZU82" s="136"/>
      <c r="WZV82" s="136"/>
      <c r="WZW82" s="136"/>
      <c r="WZX82" s="136"/>
      <c r="WZY82" s="136"/>
      <c r="WZZ82" s="136"/>
      <c r="XAA82" s="136"/>
      <c r="XAB82" s="136"/>
      <c r="XAC82" s="136"/>
      <c r="XAD82" s="136"/>
      <c r="XAE82" s="136"/>
      <c r="XAF82" s="136"/>
      <c r="XAG82" s="136"/>
      <c r="XAH82" s="136"/>
      <c r="XAI82" s="136"/>
      <c r="XAJ82" s="136"/>
      <c r="XAK82" s="136"/>
      <c r="XAL82" s="136"/>
      <c r="XAM82" s="136"/>
      <c r="XAN82" s="136"/>
      <c r="XAO82" s="136"/>
      <c r="XAP82" s="136"/>
      <c r="XAQ82" s="136"/>
      <c r="XAR82" s="136"/>
      <c r="XAS82" s="136"/>
      <c r="XAT82" s="136"/>
      <c r="XAU82" s="136"/>
      <c r="XAV82" s="136"/>
      <c r="XAW82" s="136"/>
      <c r="XAX82" s="136"/>
      <c r="XAY82" s="136"/>
      <c r="XAZ82" s="136"/>
      <c r="XBA82" s="136"/>
      <c r="XBB82" s="136"/>
      <c r="XBC82" s="136"/>
      <c r="XBD82" s="136"/>
      <c r="XBE82" s="136"/>
      <c r="XBF82" s="136"/>
      <c r="XBG82" s="136"/>
      <c r="XBH82" s="136"/>
      <c r="XBI82" s="136"/>
      <c r="XBJ82" s="136"/>
      <c r="XBK82" s="136"/>
      <c r="XBL82" s="136"/>
      <c r="XBM82" s="136"/>
      <c r="XBN82" s="136"/>
      <c r="XBO82" s="136"/>
      <c r="XBP82" s="136"/>
      <c r="XBQ82" s="136"/>
      <c r="XBR82" s="136"/>
      <c r="XBS82" s="136"/>
      <c r="XBT82" s="136"/>
      <c r="XBU82" s="136"/>
      <c r="XBV82" s="136"/>
      <c r="XBW82" s="136"/>
      <c r="XBX82" s="136"/>
      <c r="XBY82" s="136"/>
      <c r="XBZ82" s="136"/>
      <c r="XCA82" s="136"/>
      <c r="XCB82" s="136"/>
      <c r="XCC82" s="136"/>
      <c r="XCD82" s="136"/>
      <c r="XCE82" s="136"/>
      <c r="XCF82" s="136"/>
      <c r="XCG82" s="136"/>
      <c r="XCH82" s="136"/>
      <c r="XCI82" s="136"/>
      <c r="XCJ82" s="136"/>
      <c r="XCK82" s="136"/>
      <c r="XCL82" s="136"/>
      <c r="XCM82" s="136"/>
      <c r="XCN82" s="136"/>
      <c r="XCO82" s="136"/>
      <c r="XCP82" s="136"/>
      <c r="XCQ82" s="136"/>
      <c r="XCR82" s="136"/>
      <c r="XCS82" s="136"/>
      <c r="XCT82" s="136"/>
      <c r="XCU82" s="136"/>
      <c r="XCV82" s="136"/>
      <c r="XCW82" s="136"/>
      <c r="XCX82" s="136"/>
      <c r="XCY82" s="136"/>
      <c r="XCZ82" s="136"/>
      <c r="XDA82" s="136"/>
      <c r="XDB82" s="136"/>
      <c r="XDC82" s="136"/>
      <c r="XDD82" s="136"/>
      <c r="XDE82" s="136"/>
      <c r="XDF82" s="136"/>
      <c r="XDG82" s="136"/>
      <c r="XDH82" s="136"/>
      <c r="XDI82" s="136"/>
      <c r="XDJ82" s="136"/>
      <c r="XDK82" s="136"/>
      <c r="XDL82" s="136"/>
      <c r="XDM82" s="136"/>
      <c r="XDN82" s="136"/>
      <c r="XDO82" s="136"/>
      <c r="XDP82" s="136"/>
      <c r="XDQ82" s="136"/>
      <c r="XDR82" s="136"/>
      <c r="XDS82" s="136"/>
      <c r="XDT82" s="136"/>
      <c r="XDU82" s="136"/>
      <c r="XDV82" s="136"/>
      <c r="XDW82" s="136"/>
      <c r="XDX82" s="136"/>
      <c r="XDY82" s="136"/>
      <c r="XDZ82" s="136"/>
      <c r="XEA82" s="136"/>
      <c r="XEB82" s="136"/>
      <c r="XEC82" s="136"/>
      <c r="XED82" s="136"/>
      <c r="XEE82" s="136"/>
      <c r="XEF82" s="136"/>
      <c r="XEG82" s="136"/>
      <c r="XEH82" s="136"/>
      <c r="XEI82" s="136"/>
      <c r="XEJ82" s="136"/>
      <c r="XEK82" s="136"/>
      <c r="XEL82" s="136"/>
      <c r="XEM82" s="136"/>
      <c r="XEN82" s="136"/>
      <c r="XEO82" s="136"/>
      <c r="XEP82" s="136"/>
      <c r="XEQ82" s="136"/>
      <c r="XER82" s="136"/>
      <c r="XES82" s="136"/>
      <c r="XET82" s="136"/>
      <c r="XEU82" s="136"/>
      <c r="XEV82" s="136"/>
      <c r="XEW82" s="136"/>
      <c r="XEX82" s="136"/>
      <c r="XEY82" s="136"/>
      <c r="XEZ82" s="136"/>
      <c r="XFA82" s="136"/>
      <c r="XFB82" s="136"/>
      <c r="XFC82" s="136"/>
      <c r="XFD82" s="136"/>
    </row>
    <row r="83" s="180" customFormat="true" ht="15" hidden="false" customHeight="false" outlineLevel="0" collapsed="false">
      <c r="A83" s="183" t="n">
        <v>3</v>
      </c>
      <c r="B83" s="184" t="s">
        <v>180</v>
      </c>
      <c r="C83" s="173" t="n">
        <f aca="false">TRUNC(($D83+$E83+$F83)/3,2)</f>
        <v>56.73</v>
      </c>
      <c r="D83" s="173" t="n">
        <v>55.33</v>
      </c>
      <c r="E83" s="173" t="n">
        <v>53.35</v>
      </c>
      <c r="F83" s="173" t="n">
        <v>61.53</v>
      </c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U83" s="185"/>
      <c r="BV83" s="185"/>
      <c r="BW83" s="185"/>
      <c r="BX83" s="185"/>
      <c r="BY83" s="185"/>
      <c r="WVD83" s="136"/>
      <c r="WVE83" s="136"/>
      <c r="WVF83" s="136"/>
      <c r="WVG83" s="136"/>
      <c r="WVH83" s="136"/>
      <c r="WVI83" s="136"/>
      <c r="WVJ83" s="136"/>
      <c r="WVK83" s="136"/>
      <c r="WVL83" s="136"/>
      <c r="WVM83" s="136"/>
      <c r="WVN83" s="136"/>
      <c r="WVO83" s="136"/>
      <c r="WVP83" s="136"/>
      <c r="WVQ83" s="136"/>
      <c r="WVR83" s="136"/>
      <c r="WVS83" s="136"/>
      <c r="WVT83" s="136"/>
      <c r="WVU83" s="136"/>
      <c r="WVV83" s="136"/>
      <c r="WVW83" s="136"/>
      <c r="WVX83" s="136"/>
      <c r="WVY83" s="136"/>
      <c r="WVZ83" s="136"/>
      <c r="WWA83" s="136"/>
      <c r="WWB83" s="136"/>
      <c r="WWC83" s="136"/>
      <c r="WWD83" s="136"/>
      <c r="WWE83" s="136"/>
      <c r="WWF83" s="136"/>
      <c r="WWG83" s="136"/>
      <c r="WWH83" s="136"/>
      <c r="WWI83" s="136"/>
      <c r="WWJ83" s="136"/>
      <c r="WWK83" s="136"/>
      <c r="WWL83" s="136"/>
      <c r="WWM83" s="136"/>
      <c r="WWN83" s="136"/>
      <c r="WWO83" s="136"/>
      <c r="WWP83" s="136"/>
      <c r="WWQ83" s="136"/>
      <c r="WWR83" s="136"/>
      <c r="WWS83" s="136"/>
      <c r="WWT83" s="136"/>
      <c r="WWU83" s="136"/>
      <c r="WWV83" s="136"/>
      <c r="WWW83" s="136"/>
      <c r="WWX83" s="136"/>
      <c r="WWY83" s="136"/>
      <c r="WWZ83" s="136"/>
      <c r="WXA83" s="136"/>
      <c r="WXB83" s="136"/>
      <c r="WXC83" s="136"/>
      <c r="WXD83" s="136"/>
      <c r="WXE83" s="136"/>
      <c r="WXF83" s="136"/>
      <c r="WXG83" s="136"/>
      <c r="WXH83" s="136"/>
      <c r="WXI83" s="136"/>
      <c r="WXJ83" s="136"/>
      <c r="WXK83" s="136"/>
      <c r="WXL83" s="136"/>
      <c r="WXM83" s="136"/>
      <c r="WXN83" s="136"/>
      <c r="WXO83" s="136"/>
      <c r="WXP83" s="136"/>
      <c r="WXQ83" s="136"/>
      <c r="WXR83" s="136"/>
      <c r="WXS83" s="136"/>
      <c r="WXT83" s="136"/>
      <c r="WXU83" s="136"/>
      <c r="WXV83" s="136"/>
      <c r="WXW83" s="136"/>
      <c r="WXX83" s="136"/>
      <c r="WXY83" s="136"/>
      <c r="WXZ83" s="136"/>
      <c r="WYA83" s="136"/>
      <c r="WYB83" s="136"/>
      <c r="WYC83" s="136"/>
      <c r="WYD83" s="136"/>
      <c r="WYE83" s="136"/>
      <c r="WYF83" s="136"/>
      <c r="WYG83" s="136"/>
      <c r="WYH83" s="136"/>
      <c r="WYI83" s="136"/>
      <c r="WYJ83" s="136"/>
      <c r="WYK83" s="136"/>
      <c r="WYL83" s="136"/>
      <c r="WYM83" s="136"/>
      <c r="WYN83" s="136"/>
      <c r="WYO83" s="136"/>
      <c r="WYP83" s="136"/>
      <c r="WYQ83" s="136"/>
      <c r="WYR83" s="136"/>
      <c r="WYS83" s="136"/>
      <c r="WYT83" s="136"/>
      <c r="WYU83" s="136"/>
      <c r="WYV83" s="136"/>
      <c r="WYW83" s="136"/>
      <c r="WYX83" s="136"/>
      <c r="WYY83" s="136"/>
      <c r="WYZ83" s="136"/>
      <c r="WZA83" s="136"/>
      <c r="WZB83" s="136"/>
      <c r="WZC83" s="136"/>
      <c r="WZD83" s="136"/>
      <c r="WZE83" s="136"/>
      <c r="WZF83" s="136"/>
      <c r="WZG83" s="136"/>
      <c r="WZH83" s="136"/>
      <c r="WZI83" s="136"/>
      <c r="WZJ83" s="136"/>
      <c r="WZK83" s="136"/>
      <c r="WZL83" s="136"/>
      <c r="WZM83" s="136"/>
      <c r="WZN83" s="136"/>
      <c r="WZO83" s="136"/>
      <c r="WZP83" s="136"/>
      <c r="WZQ83" s="136"/>
      <c r="WZR83" s="136"/>
      <c r="WZS83" s="136"/>
      <c r="WZT83" s="136"/>
      <c r="WZU83" s="136"/>
      <c r="WZV83" s="136"/>
      <c r="WZW83" s="136"/>
      <c r="WZX83" s="136"/>
      <c r="WZY83" s="136"/>
      <c r="WZZ83" s="136"/>
      <c r="XAA83" s="136"/>
      <c r="XAB83" s="136"/>
      <c r="XAC83" s="136"/>
      <c r="XAD83" s="136"/>
      <c r="XAE83" s="136"/>
      <c r="XAF83" s="136"/>
      <c r="XAG83" s="136"/>
      <c r="XAH83" s="136"/>
      <c r="XAI83" s="136"/>
      <c r="XAJ83" s="136"/>
      <c r="XAK83" s="136"/>
      <c r="XAL83" s="136"/>
      <c r="XAM83" s="136"/>
      <c r="XAN83" s="136"/>
      <c r="XAO83" s="136"/>
      <c r="XAP83" s="136"/>
      <c r="XAQ83" s="136"/>
      <c r="XAR83" s="136"/>
      <c r="XAS83" s="136"/>
      <c r="XAT83" s="136"/>
      <c r="XAU83" s="136"/>
      <c r="XAV83" s="136"/>
      <c r="XAW83" s="136"/>
      <c r="XAX83" s="136"/>
      <c r="XAY83" s="136"/>
      <c r="XAZ83" s="136"/>
      <c r="XBA83" s="136"/>
      <c r="XBB83" s="136"/>
      <c r="XBC83" s="136"/>
      <c r="XBD83" s="136"/>
      <c r="XBE83" s="136"/>
      <c r="XBF83" s="136"/>
      <c r="XBG83" s="136"/>
      <c r="XBH83" s="136"/>
      <c r="XBI83" s="136"/>
      <c r="XBJ83" s="136"/>
      <c r="XBK83" s="136"/>
      <c r="XBL83" s="136"/>
      <c r="XBM83" s="136"/>
      <c r="XBN83" s="136"/>
      <c r="XBO83" s="136"/>
      <c r="XBP83" s="136"/>
      <c r="XBQ83" s="136"/>
      <c r="XBR83" s="136"/>
      <c r="XBS83" s="136"/>
      <c r="XBT83" s="136"/>
      <c r="XBU83" s="136"/>
      <c r="XBV83" s="136"/>
      <c r="XBW83" s="136"/>
      <c r="XBX83" s="136"/>
      <c r="XBY83" s="136"/>
      <c r="XBZ83" s="136"/>
      <c r="XCA83" s="136"/>
      <c r="XCB83" s="136"/>
      <c r="XCC83" s="136"/>
      <c r="XCD83" s="136"/>
      <c r="XCE83" s="136"/>
      <c r="XCF83" s="136"/>
      <c r="XCG83" s="136"/>
      <c r="XCH83" s="136"/>
      <c r="XCI83" s="136"/>
      <c r="XCJ83" s="136"/>
      <c r="XCK83" s="136"/>
      <c r="XCL83" s="136"/>
      <c r="XCM83" s="136"/>
      <c r="XCN83" s="136"/>
      <c r="XCO83" s="136"/>
      <c r="XCP83" s="136"/>
      <c r="XCQ83" s="136"/>
      <c r="XCR83" s="136"/>
      <c r="XCS83" s="136"/>
      <c r="XCT83" s="136"/>
      <c r="XCU83" s="136"/>
      <c r="XCV83" s="136"/>
      <c r="XCW83" s="136"/>
      <c r="XCX83" s="136"/>
      <c r="XCY83" s="136"/>
      <c r="XCZ83" s="136"/>
      <c r="XDA83" s="136"/>
      <c r="XDB83" s="136"/>
      <c r="XDC83" s="136"/>
      <c r="XDD83" s="136"/>
      <c r="XDE83" s="136"/>
      <c r="XDF83" s="136"/>
      <c r="XDG83" s="136"/>
      <c r="XDH83" s="136"/>
      <c r="XDI83" s="136"/>
      <c r="XDJ83" s="136"/>
      <c r="XDK83" s="136"/>
      <c r="XDL83" s="136"/>
      <c r="XDM83" s="136"/>
      <c r="XDN83" s="136"/>
      <c r="XDO83" s="136"/>
      <c r="XDP83" s="136"/>
      <c r="XDQ83" s="136"/>
      <c r="XDR83" s="136"/>
      <c r="XDS83" s="136"/>
      <c r="XDT83" s="136"/>
      <c r="XDU83" s="136"/>
      <c r="XDV83" s="136"/>
      <c r="XDW83" s="136"/>
      <c r="XDX83" s="136"/>
      <c r="XDY83" s="136"/>
      <c r="XDZ83" s="136"/>
      <c r="XEA83" s="136"/>
      <c r="XEB83" s="136"/>
      <c r="XEC83" s="136"/>
      <c r="XED83" s="136"/>
      <c r="XEE83" s="136"/>
      <c r="XEF83" s="136"/>
      <c r="XEG83" s="136"/>
      <c r="XEH83" s="136"/>
      <c r="XEI83" s="136"/>
      <c r="XEJ83" s="136"/>
      <c r="XEK83" s="136"/>
      <c r="XEL83" s="136"/>
      <c r="XEM83" s="136"/>
      <c r="XEN83" s="136"/>
      <c r="XEO83" s="136"/>
      <c r="XEP83" s="136"/>
      <c r="XEQ83" s="136"/>
      <c r="XER83" s="136"/>
      <c r="XES83" s="136"/>
      <c r="XET83" s="136"/>
      <c r="XEU83" s="136"/>
      <c r="XEV83" s="136"/>
      <c r="XEW83" s="136"/>
      <c r="XEX83" s="136"/>
      <c r="XEY83" s="136"/>
      <c r="XEZ83" s="136"/>
      <c r="XFA83" s="136"/>
      <c r="XFB83" s="136"/>
      <c r="XFC83" s="136"/>
      <c r="XFD83" s="136"/>
    </row>
    <row r="84" s="180" customFormat="true" ht="15" hidden="false" customHeight="false" outlineLevel="0" collapsed="false">
      <c r="A84" s="183" t="n">
        <v>4</v>
      </c>
      <c r="B84" s="184" t="s">
        <v>181</v>
      </c>
      <c r="C84" s="173" t="n">
        <f aca="false">TRUNC(($D84+$E84+$F84)/3,2)</f>
        <v>7.86</v>
      </c>
      <c r="D84" s="173" t="n">
        <v>7.68</v>
      </c>
      <c r="E84" s="173" t="n">
        <v>7.34</v>
      </c>
      <c r="F84" s="173" t="n">
        <v>8.56</v>
      </c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U84" s="185"/>
      <c r="BV84" s="185"/>
      <c r="BW84" s="185"/>
      <c r="BX84" s="185"/>
      <c r="BY84" s="185"/>
      <c r="WVD84" s="136"/>
      <c r="WVE84" s="136"/>
      <c r="WVF84" s="136"/>
      <c r="WVG84" s="136"/>
      <c r="WVH84" s="136"/>
      <c r="WVI84" s="136"/>
      <c r="WVJ84" s="136"/>
      <c r="WVK84" s="136"/>
      <c r="WVL84" s="136"/>
      <c r="WVM84" s="136"/>
      <c r="WVN84" s="136"/>
      <c r="WVO84" s="136"/>
      <c r="WVP84" s="136"/>
      <c r="WVQ84" s="136"/>
      <c r="WVR84" s="136"/>
      <c r="WVS84" s="136"/>
      <c r="WVT84" s="136"/>
      <c r="WVU84" s="136"/>
      <c r="WVV84" s="136"/>
      <c r="WVW84" s="136"/>
      <c r="WVX84" s="136"/>
      <c r="WVY84" s="136"/>
      <c r="WVZ84" s="136"/>
      <c r="WWA84" s="136"/>
      <c r="WWB84" s="136"/>
      <c r="WWC84" s="136"/>
      <c r="WWD84" s="136"/>
      <c r="WWE84" s="136"/>
      <c r="WWF84" s="136"/>
      <c r="WWG84" s="136"/>
      <c r="WWH84" s="136"/>
      <c r="WWI84" s="136"/>
      <c r="WWJ84" s="136"/>
      <c r="WWK84" s="136"/>
      <c r="WWL84" s="136"/>
      <c r="WWM84" s="136"/>
      <c r="WWN84" s="136"/>
      <c r="WWO84" s="136"/>
      <c r="WWP84" s="136"/>
      <c r="WWQ84" s="136"/>
      <c r="WWR84" s="136"/>
      <c r="WWS84" s="136"/>
      <c r="WWT84" s="136"/>
      <c r="WWU84" s="136"/>
      <c r="WWV84" s="136"/>
      <c r="WWW84" s="136"/>
      <c r="WWX84" s="136"/>
      <c r="WWY84" s="136"/>
      <c r="WWZ84" s="136"/>
      <c r="WXA84" s="136"/>
      <c r="WXB84" s="136"/>
      <c r="WXC84" s="136"/>
      <c r="WXD84" s="136"/>
      <c r="WXE84" s="136"/>
      <c r="WXF84" s="136"/>
      <c r="WXG84" s="136"/>
      <c r="WXH84" s="136"/>
      <c r="WXI84" s="136"/>
      <c r="WXJ84" s="136"/>
      <c r="WXK84" s="136"/>
      <c r="WXL84" s="136"/>
      <c r="WXM84" s="136"/>
      <c r="WXN84" s="136"/>
      <c r="WXO84" s="136"/>
      <c r="WXP84" s="136"/>
      <c r="WXQ84" s="136"/>
      <c r="WXR84" s="136"/>
      <c r="WXS84" s="136"/>
      <c r="WXT84" s="136"/>
      <c r="WXU84" s="136"/>
      <c r="WXV84" s="136"/>
      <c r="WXW84" s="136"/>
      <c r="WXX84" s="136"/>
      <c r="WXY84" s="136"/>
      <c r="WXZ84" s="136"/>
      <c r="WYA84" s="136"/>
      <c r="WYB84" s="136"/>
      <c r="WYC84" s="136"/>
      <c r="WYD84" s="136"/>
      <c r="WYE84" s="136"/>
      <c r="WYF84" s="136"/>
      <c r="WYG84" s="136"/>
      <c r="WYH84" s="136"/>
      <c r="WYI84" s="136"/>
      <c r="WYJ84" s="136"/>
      <c r="WYK84" s="136"/>
      <c r="WYL84" s="136"/>
      <c r="WYM84" s="136"/>
      <c r="WYN84" s="136"/>
      <c r="WYO84" s="136"/>
      <c r="WYP84" s="136"/>
      <c r="WYQ84" s="136"/>
      <c r="WYR84" s="136"/>
      <c r="WYS84" s="136"/>
      <c r="WYT84" s="136"/>
      <c r="WYU84" s="136"/>
      <c r="WYV84" s="136"/>
      <c r="WYW84" s="136"/>
      <c r="WYX84" s="136"/>
      <c r="WYY84" s="136"/>
      <c r="WYZ84" s="136"/>
      <c r="WZA84" s="136"/>
      <c r="WZB84" s="136"/>
      <c r="WZC84" s="136"/>
      <c r="WZD84" s="136"/>
      <c r="WZE84" s="136"/>
      <c r="WZF84" s="136"/>
      <c r="WZG84" s="136"/>
      <c r="WZH84" s="136"/>
      <c r="WZI84" s="136"/>
      <c r="WZJ84" s="136"/>
      <c r="WZK84" s="136"/>
      <c r="WZL84" s="136"/>
      <c r="WZM84" s="136"/>
      <c r="WZN84" s="136"/>
      <c r="WZO84" s="136"/>
      <c r="WZP84" s="136"/>
      <c r="WZQ84" s="136"/>
      <c r="WZR84" s="136"/>
      <c r="WZS84" s="136"/>
      <c r="WZT84" s="136"/>
      <c r="WZU84" s="136"/>
      <c r="WZV84" s="136"/>
      <c r="WZW84" s="136"/>
      <c r="WZX84" s="136"/>
      <c r="WZY84" s="136"/>
      <c r="WZZ84" s="136"/>
      <c r="XAA84" s="136"/>
      <c r="XAB84" s="136"/>
      <c r="XAC84" s="136"/>
      <c r="XAD84" s="136"/>
      <c r="XAE84" s="136"/>
      <c r="XAF84" s="136"/>
      <c r="XAG84" s="136"/>
      <c r="XAH84" s="136"/>
      <c r="XAI84" s="136"/>
      <c r="XAJ84" s="136"/>
      <c r="XAK84" s="136"/>
      <c r="XAL84" s="136"/>
      <c r="XAM84" s="136"/>
      <c r="XAN84" s="136"/>
      <c r="XAO84" s="136"/>
      <c r="XAP84" s="136"/>
      <c r="XAQ84" s="136"/>
      <c r="XAR84" s="136"/>
      <c r="XAS84" s="136"/>
      <c r="XAT84" s="136"/>
      <c r="XAU84" s="136"/>
      <c r="XAV84" s="136"/>
      <c r="XAW84" s="136"/>
      <c r="XAX84" s="136"/>
      <c r="XAY84" s="136"/>
      <c r="XAZ84" s="136"/>
      <c r="XBA84" s="136"/>
      <c r="XBB84" s="136"/>
      <c r="XBC84" s="136"/>
      <c r="XBD84" s="136"/>
      <c r="XBE84" s="136"/>
      <c r="XBF84" s="136"/>
      <c r="XBG84" s="136"/>
      <c r="XBH84" s="136"/>
      <c r="XBI84" s="136"/>
      <c r="XBJ84" s="136"/>
      <c r="XBK84" s="136"/>
      <c r="XBL84" s="136"/>
      <c r="XBM84" s="136"/>
      <c r="XBN84" s="136"/>
      <c r="XBO84" s="136"/>
      <c r="XBP84" s="136"/>
      <c r="XBQ84" s="136"/>
      <c r="XBR84" s="136"/>
      <c r="XBS84" s="136"/>
      <c r="XBT84" s="136"/>
      <c r="XBU84" s="136"/>
      <c r="XBV84" s="136"/>
      <c r="XBW84" s="136"/>
      <c r="XBX84" s="136"/>
      <c r="XBY84" s="136"/>
      <c r="XBZ84" s="136"/>
      <c r="XCA84" s="136"/>
      <c r="XCB84" s="136"/>
      <c r="XCC84" s="136"/>
      <c r="XCD84" s="136"/>
      <c r="XCE84" s="136"/>
      <c r="XCF84" s="136"/>
      <c r="XCG84" s="136"/>
      <c r="XCH84" s="136"/>
      <c r="XCI84" s="136"/>
      <c r="XCJ84" s="136"/>
      <c r="XCK84" s="136"/>
      <c r="XCL84" s="136"/>
      <c r="XCM84" s="136"/>
      <c r="XCN84" s="136"/>
      <c r="XCO84" s="136"/>
      <c r="XCP84" s="136"/>
      <c r="XCQ84" s="136"/>
      <c r="XCR84" s="136"/>
      <c r="XCS84" s="136"/>
      <c r="XCT84" s="136"/>
      <c r="XCU84" s="136"/>
      <c r="XCV84" s="136"/>
      <c r="XCW84" s="136"/>
      <c r="XCX84" s="136"/>
      <c r="XCY84" s="136"/>
      <c r="XCZ84" s="136"/>
      <c r="XDA84" s="136"/>
      <c r="XDB84" s="136"/>
      <c r="XDC84" s="136"/>
      <c r="XDD84" s="136"/>
      <c r="XDE84" s="136"/>
      <c r="XDF84" s="136"/>
      <c r="XDG84" s="136"/>
      <c r="XDH84" s="136"/>
      <c r="XDI84" s="136"/>
      <c r="XDJ84" s="136"/>
      <c r="XDK84" s="136"/>
      <c r="XDL84" s="136"/>
      <c r="XDM84" s="136"/>
      <c r="XDN84" s="136"/>
      <c r="XDO84" s="136"/>
      <c r="XDP84" s="136"/>
      <c r="XDQ84" s="136"/>
      <c r="XDR84" s="136"/>
      <c r="XDS84" s="136"/>
      <c r="XDT84" s="136"/>
      <c r="XDU84" s="136"/>
      <c r="XDV84" s="136"/>
      <c r="XDW84" s="136"/>
      <c r="XDX84" s="136"/>
      <c r="XDY84" s="136"/>
      <c r="XDZ84" s="136"/>
      <c r="XEA84" s="136"/>
      <c r="XEB84" s="136"/>
      <c r="XEC84" s="136"/>
      <c r="XED84" s="136"/>
      <c r="XEE84" s="136"/>
      <c r="XEF84" s="136"/>
      <c r="XEG84" s="136"/>
      <c r="XEH84" s="136"/>
      <c r="XEI84" s="136"/>
      <c r="XEJ84" s="136"/>
      <c r="XEK84" s="136"/>
      <c r="XEL84" s="136"/>
      <c r="XEM84" s="136"/>
      <c r="XEN84" s="136"/>
      <c r="XEO84" s="136"/>
      <c r="XEP84" s="136"/>
      <c r="XEQ84" s="136"/>
      <c r="XER84" s="136"/>
      <c r="XES84" s="136"/>
      <c r="XET84" s="136"/>
      <c r="XEU84" s="136"/>
      <c r="XEV84" s="136"/>
      <c r="XEW84" s="136"/>
      <c r="XEX84" s="136"/>
      <c r="XEY84" s="136"/>
      <c r="XEZ84" s="136"/>
      <c r="XFA84" s="136"/>
      <c r="XFB84" s="136"/>
      <c r="XFC84" s="136"/>
      <c r="XFD84" s="136"/>
    </row>
    <row r="85" s="180" customFormat="true" ht="15" hidden="false" customHeight="false" outlineLevel="0" collapsed="false">
      <c r="A85" s="183" t="n">
        <v>5</v>
      </c>
      <c r="B85" s="184" t="s">
        <v>182</v>
      </c>
      <c r="C85" s="173" t="n">
        <f aca="false">TRUNC(($D85+$E85+$F85)/3,2)</f>
        <v>13.53</v>
      </c>
      <c r="D85" s="173" t="n">
        <v>13.24</v>
      </c>
      <c r="E85" s="173" t="n">
        <v>12.54</v>
      </c>
      <c r="F85" s="173" t="n">
        <v>14.81</v>
      </c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85"/>
      <c r="BC85" s="185"/>
      <c r="BD85" s="185"/>
      <c r="BE85" s="185"/>
      <c r="BF85" s="185"/>
      <c r="BG85" s="185"/>
      <c r="BH85" s="185"/>
      <c r="BI85" s="185"/>
      <c r="BJ85" s="185"/>
      <c r="BK85" s="185"/>
      <c r="BL85" s="185"/>
      <c r="BM85" s="185"/>
      <c r="BN85" s="185"/>
      <c r="BO85" s="185"/>
      <c r="BP85" s="185"/>
      <c r="BQ85" s="185"/>
      <c r="BR85" s="185"/>
      <c r="BS85" s="185"/>
      <c r="BT85" s="185"/>
      <c r="BU85" s="185"/>
      <c r="BV85" s="185"/>
      <c r="BW85" s="185"/>
      <c r="BX85" s="185"/>
      <c r="BY85" s="185"/>
      <c r="WVD85" s="136"/>
      <c r="WVE85" s="136"/>
      <c r="WVF85" s="136"/>
      <c r="WVG85" s="136"/>
      <c r="WVH85" s="136"/>
      <c r="WVI85" s="136"/>
      <c r="WVJ85" s="136"/>
      <c r="WVK85" s="136"/>
      <c r="WVL85" s="136"/>
      <c r="WVM85" s="136"/>
      <c r="WVN85" s="136"/>
      <c r="WVO85" s="136"/>
      <c r="WVP85" s="136"/>
      <c r="WVQ85" s="136"/>
      <c r="WVR85" s="136"/>
      <c r="WVS85" s="136"/>
      <c r="WVT85" s="136"/>
      <c r="WVU85" s="136"/>
      <c r="WVV85" s="136"/>
      <c r="WVW85" s="136"/>
      <c r="WVX85" s="136"/>
      <c r="WVY85" s="136"/>
      <c r="WVZ85" s="136"/>
      <c r="WWA85" s="136"/>
      <c r="WWB85" s="136"/>
      <c r="WWC85" s="136"/>
      <c r="WWD85" s="136"/>
      <c r="WWE85" s="136"/>
      <c r="WWF85" s="136"/>
      <c r="WWG85" s="136"/>
      <c r="WWH85" s="136"/>
      <c r="WWI85" s="136"/>
      <c r="WWJ85" s="136"/>
      <c r="WWK85" s="136"/>
      <c r="WWL85" s="136"/>
      <c r="WWM85" s="136"/>
      <c r="WWN85" s="136"/>
      <c r="WWO85" s="136"/>
      <c r="WWP85" s="136"/>
      <c r="WWQ85" s="136"/>
      <c r="WWR85" s="136"/>
      <c r="WWS85" s="136"/>
      <c r="WWT85" s="136"/>
      <c r="WWU85" s="136"/>
      <c r="WWV85" s="136"/>
      <c r="WWW85" s="136"/>
      <c r="WWX85" s="136"/>
      <c r="WWY85" s="136"/>
      <c r="WWZ85" s="136"/>
      <c r="WXA85" s="136"/>
      <c r="WXB85" s="136"/>
      <c r="WXC85" s="136"/>
      <c r="WXD85" s="136"/>
      <c r="WXE85" s="136"/>
      <c r="WXF85" s="136"/>
      <c r="WXG85" s="136"/>
      <c r="WXH85" s="136"/>
      <c r="WXI85" s="136"/>
      <c r="WXJ85" s="136"/>
      <c r="WXK85" s="136"/>
      <c r="WXL85" s="136"/>
      <c r="WXM85" s="136"/>
      <c r="WXN85" s="136"/>
      <c r="WXO85" s="136"/>
      <c r="WXP85" s="136"/>
      <c r="WXQ85" s="136"/>
      <c r="WXR85" s="136"/>
      <c r="WXS85" s="136"/>
      <c r="WXT85" s="136"/>
      <c r="WXU85" s="136"/>
      <c r="WXV85" s="136"/>
      <c r="WXW85" s="136"/>
      <c r="WXX85" s="136"/>
      <c r="WXY85" s="136"/>
      <c r="WXZ85" s="136"/>
      <c r="WYA85" s="136"/>
      <c r="WYB85" s="136"/>
      <c r="WYC85" s="136"/>
      <c r="WYD85" s="136"/>
      <c r="WYE85" s="136"/>
      <c r="WYF85" s="136"/>
      <c r="WYG85" s="136"/>
      <c r="WYH85" s="136"/>
      <c r="WYI85" s="136"/>
      <c r="WYJ85" s="136"/>
      <c r="WYK85" s="136"/>
      <c r="WYL85" s="136"/>
      <c r="WYM85" s="136"/>
      <c r="WYN85" s="136"/>
      <c r="WYO85" s="136"/>
      <c r="WYP85" s="136"/>
      <c r="WYQ85" s="136"/>
      <c r="WYR85" s="136"/>
      <c r="WYS85" s="136"/>
      <c r="WYT85" s="136"/>
      <c r="WYU85" s="136"/>
      <c r="WYV85" s="136"/>
      <c r="WYW85" s="136"/>
      <c r="WYX85" s="136"/>
      <c r="WYY85" s="136"/>
      <c r="WYZ85" s="136"/>
      <c r="WZA85" s="136"/>
      <c r="WZB85" s="136"/>
      <c r="WZC85" s="136"/>
      <c r="WZD85" s="136"/>
      <c r="WZE85" s="136"/>
      <c r="WZF85" s="136"/>
      <c r="WZG85" s="136"/>
      <c r="WZH85" s="136"/>
      <c r="WZI85" s="136"/>
      <c r="WZJ85" s="136"/>
      <c r="WZK85" s="136"/>
      <c r="WZL85" s="136"/>
      <c r="WZM85" s="136"/>
      <c r="WZN85" s="136"/>
      <c r="WZO85" s="136"/>
      <c r="WZP85" s="136"/>
      <c r="WZQ85" s="136"/>
      <c r="WZR85" s="136"/>
      <c r="WZS85" s="136"/>
      <c r="WZT85" s="136"/>
      <c r="WZU85" s="136"/>
      <c r="WZV85" s="136"/>
      <c r="WZW85" s="136"/>
      <c r="WZX85" s="136"/>
      <c r="WZY85" s="136"/>
      <c r="WZZ85" s="136"/>
      <c r="XAA85" s="136"/>
      <c r="XAB85" s="136"/>
      <c r="XAC85" s="136"/>
      <c r="XAD85" s="136"/>
      <c r="XAE85" s="136"/>
      <c r="XAF85" s="136"/>
      <c r="XAG85" s="136"/>
      <c r="XAH85" s="136"/>
      <c r="XAI85" s="136"/>
      <c r="XAJ85" s="136"/>
      <c r="XAK85" s="136"/>
      <c r="XAL85" s="136"/>
      <c r="XAM85" s="136"/>
      <c r="XAN85" s="136"/>
      <c r="XAO85" s="136"/>
      <c r="XAP85" s="136"/>
      <c r="XAQ85" s="136"/>
      <c r="XAR85" s="136"/>
      <c r="XAS85" s="136"/>
      <c r="XAT85" s="136"/>
      <c r="XAU85" s="136"/>
      <c r="XAV85" s="136"/>
      <c r="XAW85" s="136"/>
      <c r="XAX85" s="136"/>
      <c r="XAY85" s="136"/>
      <c r="XAZ85" s="136"/>
      <c r="XBA85" s="136"/>
      <c r="XBB85" s="136"/>
      <c r="XBC85" s="136"/>
      <c r="XBD85" s="136"/>
      <c r="XBE85" s="136"/>
      <c r="XBF85" s="136"/>
      <c r="XBG85" s="136"/>
      <c r="XBH85" s="136"/>
      <c r="XBI85" s="136"/>
      <c r="XBJ85" s="136"/>
      <c r="XBK85" s="136"/>
      <c r="XBL85" s="136"/>
      <c r="XBM85" s="136"/>
      <c r="XBN85" s="136"/>
      <c r="XBO85" s="136"/>
      <c r="XBP85" s="136"/>
      <c r="XBQ85" s="136"/>
      <c r="XBR85" s="136"/>
      <c r="XBS85" s="136"/>
      <c r="XBT85" s="136"/>
      <c r="XBU85" s="136"/>
      <c r="XBV85" s="136"/>
      <c r="XBW85" s="136"/>
      <c r="XBX85" s="136"/>
      <c r="XBY85" s="136"/>
      <c r="XBZ85" s="136"/>
      <c r="XCA85" s="136"/>
      <c r="XCB85" s="136"/>
      <c r="XCC85" s="136"/>
      <c r="XCD85" s="136"/>
      <c r="XCE85" s="136"/>
      <c r="XCF85" s="136"/>
      <c r="XCG85" s="136"/>
      <c r="XCH85" s="136"/>
      <c r="XCI85" s="136"/>
      <c r="XCJ85" s="136"/>
      <c r="XCK85" s="136"/>
      <c r="XCL85" s="136"/>
      <c r="XCM85" s="136"/>
      <c r="XCN85" s="136"/>
      <c r="XCO85" s="136"/>
      <c r="XCP85" s="136"/>
      <c r="XCQ85" s="136"/>
      <c r="XCR85" s="136"/>
      <c r="XCS85" s="136"/>
      <c r="XCT85" s="136"/>
      <c r="XCU85" s="136"/>
      <c r="XCV85" s="136"/>
      <c r="XCW85" s="136"/>
      <c r="XCX85" s="136"/>
      <c r="XCY85" s="136"/>
      <c r="XCZ85" s="136"/>
      <c r="XDA85" s="136"/>
      <c r="XDB85" s="136"/>
      <c r="XDC85" s="136"/>
      <c r="XDD85" s="136"/>
      <c r="XDE85" s="136"/>
      <c r="XDF85" s="136"/>
      <c r="XDG85" s="136"/>
      <c r="XDH85" s="136"/>
      <c r="XDI85" s="136"/>
      <c r="XDJ85" s="136"/>
      <c r="XDK85" s="136"/>
      <c r="XDL85" s="136"/>
      <c r="XDM85" s="136"/>
      <c r="XDN85" s="136"/>
      <c r="XDO85" s="136"/>
      <c r="XDP85" s="136"/>
      <c r="XDQ85" s="136"/>
      <c r="XDR85" s="136"/>
      <c r="XDS85" s="136"/>
      <c r="XDT85" s="136"/>
      <c r="XDU85" s="136"/>
      <c r="XDV85" s="136"/>
      <c r="XDW85" s="136"/>
      <c r="XDX85" s="136"/>
      <c r="XDY85" s="136"/>
      <c r="XDZ85" s="136"/>
      <c r="XEA85" s="136"/>
      <c r="XEB85" s="136"/>
      <c r="XEC85" s="136"/>
      <c r="XED85" s="136"/>
      <c r="XEE85" s="136"/>
      <c r="XEF85" s="136"/>
      <c r="XEG85" s="136"/>
      <c r="XEH85" s="136"/>
      <c r="XEI85" s="136"/>
      <c r="XEJ85" s="136"/>
      <c r="XEK85" s="136"/>
      <c r="XEL85" s="136"/>
      <c r="XEM85" s="136"/>
      <c r="XEN85" s="136"/>
      <c r="XEO85" s="136"/>
      <c r="XEP85" s="136"/>
      <c r="XEQ85" s="136"/>
      <c r="XER85" s="136"/>
      <c r="XES85" s="136"/>
      <c r="XET85" s="136"/>
      <c r="XEU85" s="136"/>
      <c r="XEV85" s="136"/>
      <c r="XEW85" s="136"/>
      <c r="XEX85" s="136"/>
      <c r="XEY85" s="136"/>
      <c r="XEZ85" s="136"/>
      <c r="XFA85" s="136"/>
      <c r="XFB85" s="136"/>
      <c r="XFC85" s="136"/>
      <c r="XFD85" s="136"/>
    </row>
    <row r="86" s="180" customFormat="true" ht="25.35" hidden="false" customHeight="false" outlineLevel="0" collapsed="false">
      <c r="A86" s="183" t="n">
        <v>6</v>
      </c>
      <c r="B86" s="184" t="s">
        <v>183</v>
      </c>
      <c r="C86" s="173" t="n">
        <f aca="false">TRUNC(($D86+$E86+$F86)/3,2)</f>
        <v>190.35</v>
      </c>
      <c r="D86" s="173" t="n">
        <v>187.89</v>
      </c>
      <c r="E86" s="173" t="n">
        <v>176.4</v>
      </c>
      <c r="F86" s="173" t="n">
        <v>206.76</v>
      </c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5"/>
      <c r="BN86" s="185"/>
      <c r="BO86" s="185"/>
      <c r="BP86" s="185"/>
      <c r="BQ86" s="185"/>
      <c r="BR86" s="185"/>
      <c r="BS86" s="185"/>
      <c r="BT86" s="185"/>
      <c r="BU86" s="185"/>
      <c r="BV86" s="185"/>
      <c r="BW86" s="185"/>
      <c r="BX86" s="185"/>
      <c r="BY86" s="185"/>
      <c r="WVD86" s="136"/>
      <c r="WVE86" s="136"/>
      <c r="WVF86" s="136"/>
      <c r="WVG86" s="136"/>
      <c r="WVH86" s="136"/>
      <c r="WVI86" s="136"/>
      <c r="WVJ86" s="136"/>
      <c r="WVK86" s="136"/>
      <c r="WVL86" s="136"/>
      <c r="WVM86" s="136"/>
      <c r="WVN86" s="136"/>
      <c r="WVO86" s="136"/>
      <c r="WVP86" s="136"/>
      <c r="WVQ86" s="136"/>
      <c r="WVR86" s="136"/>
      <c r="WVS86" s="136"/>
      <c r="WVT86" s="136"/>
      <c r="WVU86" s="136"/>
      <c r="WVV86" s="136"/>
      <c r="WVW86" s="136"/>
      <c r="WVX86" s="136"/>
      <c r="WVY86" s="136"/>
      <c r="WVZ86" s="136"/>
      <c r="WWA86" s="136"/>
      <c r="WWB86" s="136"/>
      <c r="WWC86" s="136"/>
      <c r="WWD86" s="136"/>
      <c r="WWE86" s="136"/>
      <c r="WWF86" s="136"/>
      <c r="WWG86" s="136"/>
      <c r="WWH86" s="136"/>
      <c r="WWI86" s="136"/>
      <c r="WWJ86" s="136"/>
      <c r="WWK86" s="136"/>
      <c r="WWL86" s="136"/>
      <c r="WWM86" s="136"/>
      <c r="WWN86" s="136"/>
      <c r="WWO86" s="136"/>
      <c r="WWP86" s="136"/>
      <c r="WWQ86" s="136"/>
      <c r="WWR86" s="136"/>
      <c r="WWS86" s="136"/>
      <c r="WWT86" s="136"/>
      <c r="WWU86" s="136"/>
      <c r="WWV86" s="136"/>
      <c r="WWW86" s="136"/>
      <c r="WWX86" s="136"/>
      <c r="WWY86" s="136"/>
      <c r="WWZ86" s="136"/>
      <c r="WXA86" s="136"/>
      <c r="WXB86" s="136"/>
      <c r="WXC86" s="136"/>
      <c r="WXD86" s="136"/>
      <c r="WXE86" s="136"/>
      <c r="WXF86" s="136"/>
      <c r="WXG86" s="136"/>
      <c r="WXH86" s="136"/>
      <c r="WXI86" s="136"/>
      <c r="WXJ86" s="136"/>
      <c r="WXK86" s="136"/>
      <c r="WXL86" s="136"/>
      <c r="WXM86" s="136"/>
      <c r="WXN86" s="136"/>
      <c r="WXO86" s="136"/>
      <c r="WXP86" s="136"/>
      <c r="WXQ86" s="136"/>
      <c r="WXR86" s="136"/>
      <c r="WXS86" s="136"/>
      <c r="WXT86" s="136"/>
      <c r="WXU86" s="136"/>
      <c r="WXV86" s="136"/>
      <c r="WXW86" s="136"/>
      <c r="WXX86" s="136"/>
      <c r="WXY86" s="136"/>
      <c r="WXZ86" s="136"/>
      <c r="WYA86" s="136"/>
      <c r="WYB86" s="136"/>
      <c r="WYC86" s="136"/>
      <c r="WYD86" s="136"/>
      <c r="WYE86" s="136"/>
      <c r="WYF86" s="136"/>
      <c r="WYG86" s="136"/>
      <c r="WYH86" s="136"/>
      <c r="WYI86" s="136"/>
      <c r="WYJ86" s="136"/>
      <c r="WYK86" s="136"/>
      <c r="WYL86" s="136"/>
      <c r="WYM86" s="136"/>
      <c r="WYN86" s="136"/>
      <c r="WYO86" s="136"/>
      <c r="WYP86" s="136"/>
      <c r="WYQ86" s="136"/>
      <c r="WYR86" s="136"/>
      <c r="WYS86" s="136"/>
      <c r="WYT86" s="136"/>
      <c r="WYU86" s="136"/>
      <c r="WYV86" s="136"/>
      <c r="WYW86" s="136"/>
      <c r="WYX86" s="136"/>
      <c r="WYY86" s="136"/>
      <c r="WYZ86" s="136"/>
      <c r="WZA86" s="136"/>
      <c r="WZB86" s="136"/>
      <c r="WZC86" s="136"/>
      <c r="WZD86" s="136"/>
      <c r="WZE86" s="136"/>
      <c r="WZF86" s="136"/>
      <c r="WZG86" s="136"/>
      <c r="WZH86" s="136"/>
      <c r="WZI86" s="136"/>
      <c r="WZJ86" s="136"/>
      <c r="WZK86" s="136"/>
      <c r="WZL86" s="136"/>
      <c r="WZM86" s="136"/>
      <c r="WZN86" s="136"/>
      <c r="WZO86" s="136"/>
      <c r="WZP86" s="136"/>
      <c r="WZQ86" s="136"/>
      <c r="WZR86" s="136"/>
      <c r="WZS86" s="136"/>
      <c r="WZT86" s="136"/>
      <c r="WZU86" s="136"/>
      <c r="WZV86" s="136"/>
      <c r="WZW86" s="136"/>
      <c r="WZX86" s="136"/>
      <c r="WZY86" s="136"/>
      <c r="WZZ86" s="136"/>
      <c r="XAA86" s="136"/>
      <c r="XAB86" s="136"/>
      <c r="XAC86" s="136"/>
      <c r="XAD86" s="136"/>
      <c r="XAE86" s="136"/>
      <c r="XAF86" s="136"/>
      <c r="XAG86" s="136"/>
      <c r="XAH86" s="136"/>
      <c r="XAI86" s="136"/>
      <c r="XAJ86" s="136"/>
      <c r="XAK86" s="136"/>
      <c r="XAL86" s="136"/>
      <c r="XAM86" s="136"/>
      <c r="XAN86" s="136"/>
      <c r="XAO86" s="136"/>
      <c r="XAP86" s="136"/>
      <c r="XAQ86" s="136"/>
      <c r="XAR86" s="136"/>
      <c r="XAS86" s="136"/>
      <c r="XAT86" s="136"/>
      <c r="XAU86" s="136"/>
      <c r="XAV86" s="136"/>
      <c r="XAW86" s="136"/>
      <c r="XAX86" s="136"/>
      <c r="XAY86" s="136"/>
      <c r="XAZ86" s="136"/>
      <c r="XBA86" s="136"/>
      <c r="XBB86" s="136"/>
      <c r="XBC86" s="136"/>
      <c r="XBD86" s="136"/>
      <c r="XBE86" s="136"/>
      <c r="XBF86" s="136"/>
      <c r="XBG86" s="136"/>
      <c r="XBH86" s="136"/>
      <c r="XBI86" s="136"/>
      <c r="XBJ86" s="136"/>
      <c r="XBK86" s="136"/>
      <c r="XBL86" s="136"/>
      <c r="XBM86" s="136"/>
      <c r="XBN86" s="136"/>
      <c r="XBO86" s="136"/>
      <c r="XBP86" s="136"/>
      <c r="XBQ86" s="136"/>
      <c r="XBR86" s="136"/>
      <c r="XBS86" s="136"/>
      <c r="XBT86" s="136"/>
      <c r="XBU86" s="136"/>
      <c r="XBV86" s="136"/>
      <c r="XBW86" s="136"/>
      <c r="XBX86" s="136"/>
      <c r="XBY86" s="136"/>
      <c r="XBZ86" s="136"/>
      <c r="XCA86" s="136"/>
      <c r="XCB86" s="136"/>
      <c r="XCC86" s="136"/>
      <c r="XCD86" s="136"/>
      <c r="XCE86" s="136"/>
      <c r="XCF86" s="136"/>
      <c r="XCG86" s="136"/>
      <c r="XCH86" s="136"/>
      <c r="XCI86" s="136"/>
      <c r="XCJ86" s="136"/>
      <c r="XCK86" s="136"/>
      <c r="XCL86" s="136"/>
      <c r="XCM86" s="136"/>
      <c r="XCN86" s="136"/>
      <c r="XCO86" s="136"/>
      <c r="XCP86" s="136"/>
      <c r="XCQ86" s="136"/>
      <c r="XCR86" s="136"/>
      <c r="XCS86" s="136"/>
      <c r="XCT86" s="136"/>
      <c r="XCU86" s="136"/>
      <c r="XCV86" s="136"/>
      <c r="XCW86" s="136"/>
      <c r="XCX86" s="136"/>
      <c r="XCY86" s="136"/>
      <c r="XCZ86" s="136"/>
      <c r="XDA86" s="136"/>
      <c r="XDB86" s="136"/>
      <c r="XDC86" s="136"/>
      <c r="XDD86" s="136"/>
      <c r="XDE86" s="136"/>
      <c r="XDF86" s="136"/>
      <c r="XDG86" s="136"/>
      <c r="XDH86" s="136"/>
      <c r="XDI86" s="136"/>
      <c r="XDJ86" s="136"/>
      <c r="XDK86" s="136"/>
      <c r="XDL86" s="136"/>
      <c r="XDM86" s="136"/>
      <c r="XDN86" s="136"/>
      <c r="XDO86" s="136"/>
      <c r="XDP86" s="136"/>
      <c r="XDQ86" s="136"/>
      <c r="XDR86" s="136"/>
      <c r="XDS86" s="136"/>
      <c r="XDT86" s="136"/>
      <c r="XDU86" s="136"/>
      <c r="XDV86" s="136"/>
      <c r="XDW86" s="136"/>
      <c r="XDX86" s="136"/>
      <c r="XDY86" s="136"/>
      <c r="XDZ86" s="136"/>
      <c r="XEA86" s="136"/>
      <c r="XEB86" s="136"/>
      <c r="XEC86" s="136"/>
      <c r="XED86" s="136"/>
      <c r="XEE86" s="136"/>
      <c r="XEF86" s="136"/>
      <c r="XEG86" s="136"/>
      <c r="XEH86" s="136"/>
      <c r="XEI86" s="136"/>
      <c r="XEJ86" s="136"/>
      <c r="XEK86" s="136"/>
      <c r="XEL86" s="136"/>
      <c r="XEM86" s="136"/>
      <c r="XEN86" s="136"/>
      <c r="XEO86" s="136"/>
      <c r="XEP86" s="136"/>
      <c r="XEQ86" s="136"/>
      <c r="XER86" s="136"/>
      <c r="XES86" s="136"/>
      <c r="XET86" s="136"/>
      <c r="XEU86" s="136"/>
      <c r="XEV86" s="136"/>
      <c r="XEW86" s="136"/>
      <c r="XEX86" s="136"/>
      <c r="XEY86" s="136"/>
      <c r="XEZ86" s="136"/>
      <c r="XFA86" s="136"/>
      <c r="XFB86" s="136"/>
      <c r="XFC86" s="136"/>
      <c r="XFD86" s="136"/>
    </row>
    <row r="87" s="180" customFormat="true" ht="15" hidden="false" customHeight="false" outlineLevel="0" collapsed="false">
      <c r="A87" s="183" t="n">
        <v>7</v>
      </c>
      <c r="B87" s="184" t="s">
        <v>184</v>
      </c>
      <c r="C87" s="173" t="n">
        <f aca="false">TRUNC(($D87+$E87+$F87)/3,2)</f>
        <v>26.12</v>
      </c>
      <c r="D87" s="173" t="n">
        <v>25.75</v>
      </c>
      <c r="E87" s="173" t="n">
        <v>24.28</v>
      </c>
      <c r="F87" s="173" t="n">
        <v>28.34</v>
      </c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U87" s="185"/>
      <c r="BV87" s="185"/>
      <c r="BW87" s="185"/>
      <c r="BX87" s="185"/>
      <c r="BY87" s="185"/>
      <c r="WVD87" s="136"/>
      <c r="WVE87" s="136"/>
      <c r="WVF87" s="136"/>
      <c r="WVG87" s="136"/>
      <c r="WVH87" s="136"/>
      <c r="WVI87" s="136"/>
      <c r="WVJ87" s="136"/>
      <c r="WVK87" s="136"/>
      <c r="WVL87" s="136"/>
      <c r="WVM87" s="136"/>
      <c r="WVN87" s="136"/>
      <c r="WVO87" s="136"/>
      <c r="WVP87" s="136"/>
      <c r="WVQ87" s="136"/>
      <c r="WVR87" s="136"/>
      <c r="WVS87" s="136"/>
      <c r="WVT87" s="136"/>
      <c r="WVU87" s="136"/>
      <c r="WVV87" s="136"/>
      <c r="WVW87" s="136"/>
      <c r="WVX87" s="136"/>
      <c r="WVY87" s="136"/>
      <c r="WVZ87" s="136"/>
      <c r="WWA87" s="136"/>
      <c r="WWB87" s="136"/>
      <c r="WWC87" s="136"/>
      <c r="WWD87" s="136"/>
      <c r="WWE87" s="136"/>
      <c r="WWF87" s="136"/>
      <c r="WWG87" s="136"/>
      <c r="WWH87" s="136"/>
      <c r="WWI87" s="136"/>
      <c r="WWJ87" s="136"/>
      <c r="WWK87" s="136"/>
      <c r="WWL87" s="136"/>
      <c r="WWM87" s="136"/>
      <c r="WWN87" s="136"/>
      <c r="WWO87" s="136"/>
      <c r="WWP87" s="136"/>
      <c r="WWQ87" s="136"/>
      <c r="WWR87" s="136"/>
      <c r="WWS87" s="136"/>
      <c r="WWT87" s="136"/>
      <c r="WWU87" s="136"/>
      <c r="WWV87" s="136"/>
      <c r="WWW87" s="136"/>
      <c r="WWX87" s="136"/>
      <c r="WWY87" s="136"/>
      <c r="WWZ87" s="136"/>
      <c r="WXA87" s="136"/>
      <c r="WXB87" s="136"/>
      <c r="WXC87" s="136"/>
      <c r="WXD87" s="136"/>
      <c r="WXE87" s="136"/>
      <c r="WXF87" s="136"/>
      <c r="WXG87" s="136"/>
      <c r="WXH87" s="136"/>
      <c r="WXI87" s="136"/>
      <c r="WXJ87" s="136"/>
      <c r="WXK87" s="136"/>
      <c r="WXL87" s="136"/>
      <c r="WXM87" s="136"/>
      <c r="WXN87" s="136"/>
      <c r="WXO87" s="136"/>
      <c r="WXP87" s="136"/>
      <c r="WXQ87" s="136"/>
      <c r="WXR87" s="136"/>
      <c r="WXS87" s="136"/>
      <c r="WXT87" s="136"/>
      <c r="WXU87" s="136"/>
      <c r="WXV87" s="136"/>
      <c r="WXW87" s="136"/>
      <c r="WXX87" s="136"/>
      <c r="WXY87" s="136"/>
      <c r="WXZ87" s="136"/>
      <c r="WYA87" s="136"/>
      <c r="WYB87" s="136"/>
      <c r="WYC87" s="136"/>
      <c r="WYD87" s="136"/>
      <c r="WYE87" s="136"/>
      <c r="WYF87" s="136"/>
      <c r="WYG87" s="136"/>
      <c r="WYH87" s="136"/>
      <c r="WYI87" s="136"/>
      <c r="WYJ87" s="136"/>
      <c r="WYK87" s="136"/>
      <c r="WYL87" s="136"/>
      <c r="WYM87" s="136"/>
      <c r="WYN87" s="136"/>
      <c r="WYO87" s="136"/>
      <c r="WYP87" s="136"/>
      <c r="WYQ87" s="136"/>
      <c r="WYR87" s="136"/>
      <c r="WYS87" s="136"/>
      <c r="WYT87" s="136"/>
      <c r="WYU87" s="136"/>
      <c r="WYV87" s="136"/>
      <c r="WYW87" s="136"/>
      <c r="WYX87" s="136"/>
      <c r="WYY87" s="136"/>
      <c r="WYZ87" s="136"/>
      <c r="WZA87" s="136"/>
      <c r="WZB87" s="136"/>
      <c r="WZC87" s="136"/>
      <c r="WZD87" s="136"/>
      <c r="WZE87" s="136"/>
      <c r="WZF87" s="136"/>
      <c r="WZG87" s="136"/>
      <c r="WZH87" s="136"/>
      <c r="WZI87" s="136"/>
      <c r="WZJ87" s="136"/>
      <c r="WZK87" s="136"/>
      <c r="WZL87" s="136"/>
      <c r="WZM87" s="136"/>
      <c r="WZN87" s="136"/>
      <c r="WZO87" s="136"/>
      <c r="WZP87" s="136"/>
      <c r="WZQ87" s="136"/>
      <c r="WZR87" s="136"/>
      <c r="WZS87" s="136"/>
      <c r="WZT87" s="136"/>
      <c r="WZU87" s="136"/>
      <c r="WZV87" s="136"/>
      <c r="WZW87" s="136"/>
      <c r="WZX87" s="136"/>
      <c r="WZY87" s="136"/>
      <c r="WZZ87" s="136"/>
      <c r="XAA87" s="136"/>
      <c r="XAB87" s="136"/>
      <c r="XAC87" s="136"/>
      <c r="XAD87" s="136"/>
      <c r="XAE87" s="136"/>
      <c r="XAF87" s="136"/>
      <c r="XAG87" s="136"/>
      <c r="XAH87" s="136"/>
      <c r="XAI87" s="136"/>
      <c r="XAJ87" s="136"/>
      <c r="XAK87" s="136"/>
      <c r="XAL87" s="136"/>
      <c r="XAM87" s="136"/>
      <c r="XAN87" s="136"/>
      <c r="XAO87" s="136"/>
      <c r="XAP87" s="136"/>
      <c r="XAQ87" s="136"/>
      <c r="XAR87" s="136"/>
      <c r="XAS87" s="136"/>
      <c r="XAT87" s="136"/>
      <c r="XAU87" s="136"/>
      <c r="XAV87" s="136"/>
      <c r="XAW87" s="136"/>
      <c r="XAX87" s="136"/>
      <c r="XAY87" s="136"/>
      <c r="XAZ87" s="136"/>
      <c r="XBA87" s="136"/>
      <c r="XBB87" s="136"/>
      <c r="XBC87" s="136"/>
      <c r="XBD87" s="136"/>
      <c r="XBE87" s="136"/>
      <c r="XBF87" s="136"/>
      <c r="XBG87" s="136"/>
      <c r="XBH87" s="136"/>
      <c r="XBI87" s="136"/>
      <c r="XBJ87" s="136"/>
      <c r="XBK87" s="136"/>
      <c r="XBL87" s="136"/>
      <c r="XBM87" s="136"/>
      <c r="XBN87" s="136"/>
      <c r="XBO87" s="136"/>
      <c r="XBP87" s="136"/>
      <c r="XBQ87" s="136"/>
      <c r="XBR87" s="136"/>
      <c r="XBS87" s="136"/>
      <c r="XBT87" s="136"/>
      <c r="XBU87" s="136"/>
      <c r="XBV87" s="136"/>
      <c r="XBW87" s="136"/>
      <c r="XBX87" s="136"/>
      <c r="XBY87" s="136"/>
      <c r="XBZ87" s="136"/>
      <c r="XCA87" s="136"/>
      <c r="XCB87" s="136"/>
      <c r="XCC87" s="136"/>
      <c r="XCD87" s="136"/>
      <c r="XCE87" s="136"/>
      <c r="XCF87" s="136"/>
      <c r="XCG87" s="136"/>
      <c r="XCH87" s="136"/>
      <c r="XCI87" s="136"/>
      <c r="XCJ87" s="136"/>
      <c r="XCK87" s="136"/>
      <c r="XCL87" s="136"/>
      <c r="XCM87" s="136"/>
      <c r="XCN87" s="136"/>
      <c r="XCO87" s="136"/>
      <c r="XCP87" s="136"/>
      <c r="XCQ87" s="136"/>
      <c r="XCR87" s="136"/>
      <c r="XCS87" s="136"/>
      <c r="XCT87" s="136"/>
      <c r="XCU87" s="136"/>
      <c r="XCV87" s="136"/>
      <c r="XCW87" s="136"/>
      <c r="XCX87" s="136"/>
      <c r="XCY87" s="136"/>
      <c r="XCZ87" s="136"/>
      <c r="XDA87" s="136"/>
      <c r="XDB87" s="136"/>
      <c r="XDC87" s="136"/>
      <c r="XDD87" s="136"/>
      <c r="XDE87" s="136"/>
      <c r="XDF87" s="136"/>
      <c r="XDG87" s="136"/>
      <c r="XDH87" s="136"/>
      <c r="XDI87" s="136"/>
      <c r="XDJ87" s="136"/>
      <c r="XDK87" s="136"/>
      <c r="XDL87" s="136"/>
      <c r="XDM87" s="136"/>
      <c r="XDN87" s="136"/>
      <c r="XDO87" s="136"/>
      <c r="XDP87" s="136"/>
      <c r="XDQ87" s="136"/>
      <c r="XDR87" s="136"/>
      <c r="XDS87" s="136"/>
      <c r="XDT87" s="136"/>
      <c r="XDU87" s="136"/>
      <c r="XDV87" s="136"/>
      <c r="XDW87" s="136"/>
      <c r="XDX87" s="136"/>
      <c r="XDY87" s="136"/>
      <c r="XDZ87" s="136"/>
      <c r="XEA87" s="136"/>
      <c r="XEB87" s="136"/>
      <c r="XEC87" s="136"/>
      <c r="XED87" s="136"/>
      <c r="XEE87" s="136"/>
      <c r="XEF87" s="136"/>
      <c r="XEG87" s="136"/>
      <c r="XEH87" s="136"/>
      <c r="XEI87" s="136"/>
      <c r="XEJ87" s="136"/>
      <c r="XEK87" s="136"/>
      <c r="XEL87" s="136"/>
      <c r="XEM87" s="136"/>
      <c r="XEN87" s="136"/>
      <c r="XEO87" s="136"/>
      <c r="XEP87" s="136"/>
      <c r="XEQ87" s="136"/>
      <c r="XER87" s="136"/>
      <c r="XES87" s="136"/>
      <c r="XET87" s="136"/>
      <c r="XEU87" s="136"/>
      <c r="XEV87" s="136"/>
      <c r="XEW87" s="136"/>
      <c r="XEX87" s="136"/>
      <c r="XEY87" s="136"/>
      <c r="XEZ87" s="136"/>
      <c r="XFA87" s="136"/>
      <c r="XFB87" s="136"/>
      <c r="XFC87" s="136"/>
      <c r="XFD87" s="136"/>
    </row>
    <row r="88" s="180" customFormat="true" ht="15" hidden="false" customHeight="false" outlineLevel="0" collapsed="false">
      <c r="A88" s="183" t="n">
        <v>8</v>
      </c>
      <c r="B88" s="184" t="s">
        <v>185</v>
      </c>
      <c r="C88" s="173" t="n">
        <f aca="false">TRUNC(($D88+$E88+$F88)/3,2)</f>
        <v>7.05</v>
      </c>
      <c r="D88" s="173" t="n">
        <v>7.03</v>
      </c>
      <c r="E88" s="173" t="n">
        <v>6.54</v>
      </c>
      <c r="F88" s="173" t="n">
        <v>7.6</v>
      </c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  <c r="BE88" s="185"/>
      <c r="BF88" s="185"/>
      <c r="BG88" s="185"/>
      <c r="BH88" s="185"/>
      <c r="BI88" s="185"/>
      <c r="BJ88" s="185"/>
      <c r="BK88" s="185"/>
      <c r="BL88" s="185"/>
      <c r="BM88" s="185"/>
      <c r="BN88" s="185"/>
      <c r="BO88" s="185"/>
      <c r="BP88" s="185"/>
      <c r="BQ88" s="185"/>
      <c r="BR88" s="185"/>
      <c r="BS88" s="185"/>
      <c r="BT88" s="185"/>
      <c r="BU88" s="185"/>
      <c r="BV88" s="185"/>
      <c r="BW88" s="185"/>
      <c r="BX88" s="185"/>
      <c r="BY88" s="185"/>
      <c r="WVD88" s="136"/>
      <c r="WVE88" s="136"/>
      <c r="WVF88" s="136"/>
      <c r="WVG88" s="136"/>
      <c r="WVH88" s="136"/>
      <c r="WVI88" s="136"/>
      <c r="WVJ88" s="136"/>
      <c r="WVK88" s="136"/>
      <c r="WVL88" s="136"/>
      <c r="WVM88" s="136"/>
      <c r="WVN88" s="136"/>
      <c r="WVO88" s="136"/>
      <c r="WVP88" s="136"/>
      <c r="WVQ88" s="136"/>
      <c r="WVR88" s="136"/>
      <c r="WVS88" s="136"/>
      <c r="WVT88" s="136"/>
      <c r="WVU88" s="136"/>
      <c r="WVV88" s="136"/>
      <c r="WVW88" s="136"/>
      <c r="WVX88" s="136"/>
      <c r="WVY88" s="136"/>
      <c r="WVZ88" s="136"/>
      <c r="WWA88" s="136"/>
      <c r="WWB88" s="136"/>
      <c r="WWC88" s="136"/>
      <c r="WWD88" s="136"/>
      <c r="WWE88" s="136"/>
      <c r="WWF88" s="136"/>
      <c r="WWG88" s="136"/>
      <c r="WWH88" s="136"/>
      <c r="WWI88" s="136"/>
      <c r="WWJ88" s="136"/>
      <c r="WWK88" s="136"/>
      <c r="WWL88" s="136"/>
      <c r="WWM88" s="136"/>
      <c r="WWN88" s="136"/>
      <c r="WWO88" s="136"/>
      <c r="WWP88" s="136"/>
      <c r="WWQ88" s="136"/>
      <c r="WWR88" s="136"/>
      <c r="WWS88" s="136"/>
      <c r="WWT88" s="136"/>
      <c r="WWU88" s="136"/>
      <c r="WWV88" s="136"/>
      <c r="WWW88" s="136"/>
      <c r="WWX88" s="136"/>
      <c r="WWY88" s="136"/>
      <c r="WWZ88" s="136"/>
      <c r="WXA88" s="136"/>
      <c r="WXB88" s="136"/>
      <c r="WXC88" s="136"/>
      <c r="WXD88" s="136"/>
      <c r="WXE88" s="136"/>
      <c r="WXF88" s="136"/>
      <c r="WXG88" s="136"/>
      <c r="WXH88" s="136"/>
      <c r="WXI88" s="136"/>
      <c r="WXJ88" s="136"/>
      <c r="WXK88" s="136"/>
      <c r="WXL88" s="136"/>
      <c r="WXM88" s="136"/>
      <c r="WXN88" s="136"/>
      <c r="WXO88" s="136"/>
      <c r="WXP88" s="136"/>
      <c r="WXQ88" s="136"/>
      <c r="WXR88" s="136"/>
      <c r="WXS88" s="136"/>
      <c r="WXT88" s="136"/>
      <c r="WXU88" s="136"/>
      <c r="WXV88" s="136"/>
      <c r="WXW88" s="136"/>
      <c r="WXX88" s="136"/>
      <c r="WXY88" s="136"/>
      <c r="WXZ88" s="136"/>
      <c r="WYA88" s="136"/>
      <c r="WYB88" s="136"/>
      <c r="WYC88" s="136"/>
      <c r="WYD88" s="136"/>
      <c r="WYE88" s="136"/>
      <c r="WYF88" s="136"/>
      <c r="WYG88" s="136"/>
      <c r="WYH88" s="136"/>
      <c r="WYI88" s="136"/>
      <c r="WYJ88" s="136"/>
      <c r="WYK88" s="136"/>
      <c r="WYL88" s="136"/>
      <c r="WYM88" s="136"/>
      <c r="WYN88" s="136"/>
      <c r="WYO88" s="136"/>
      <c r="WYP88" s="136"/>
      <c r="WYQ88" s="136"/>
      <c r="WYR88" s="136"/>
      <c r="WYS88" s="136"/>
      <c r="WYT88" s="136"/>
      <c r="WYU88" s="136"/>
      <c r="WYV88" s="136"/>
      <c r="WYW88" s="136"/>
      <c r="WYX88" s="136"/>
      <c r="WYY88" s="136"/>
      <c r="WYZ88" s="136"/>
      <c r="WZA88" s="136"/>
      <c r="WZB88" s="136"/>
      <c r="WZC88" s="136"/>
      <c r="WZD88" s="136"/>
      <c r="WZE88" s="136"/>
      <c r="WZF88" s="136"/>
      <c r="WZG88" s="136"/>
      <c r="WZH88" s="136"/>
      <c r="WZI88" s="136"/>
      <c r="WZJ88" s="136"/>
      <c r="WZK88" s="136"/>
      <c r="WZL88" s="136"/>
      <c r="WZM88" s="136"/>
      <c r="WZN88" s="136"/>
      <c r="WZO88" s="136"/>
      <c r="WZP88" s="136"/>
      <c r="WZQ88" s="136"/>
      <c r="WZR88" s="136"/>
      <c r="WZS88" s="136"/>
      <c r="WZT88" s="136"/>
      <c r="WZU88" s="136"/>
      <c r="WZV88" s="136"/>
      <c r="WZW88" s="136"/>
      <c r="WZX88" s="136"/>
      <c r="WZY88" s="136"/>
      <c r="WZZ88" s="136"/>
      <c r="XAA88" s="136"/>
      <c r="XAB88" s="136"/>
      <c r="XAC88" s="136"/>
      <c r="XAD88" s="136"/>
      <c r="XAE88" s="136"/>
      <c r="XAF88" s="136"/>
      <c r="XAG88" s="136"/>
      <c r="XAH88" s="136"/>
      <c r="XAI88" s="136"/>
      <c r="XAJ88" s="136"/>
      <c r="XAK88" s="136"/>
      <c r="XAL88" s="136"/>
      <c r="XAM88" s="136"/>
      <c r="XAN88" s="136"/>
      <c r="XAO88" s="136"/>
      <c r="XAP88" s="136"/>
      <c r="XAQ88" s="136"/>
      <c r="XAR88" s="136"/>
      <c r="XAS88" s="136"/>
      <c r="XAT88" s="136"/>
      <c r="XAU88" s="136"/>
      <c r="XAV88" s="136"/>
      <c r="XAW88" s="136"/>
      <c r="XAX88" s="136"/>
      <c r="XAY88" s="136"/>
      <c r="XAZ88" s="136"/>
      <c r="XBA88" s="136"/>
      <c r="XBB88" s="136"/>
      <c r="XBC88" s="136"/>
      <c r="XBD88" s="136"/>
      <c r="XBE88" s="136"/>
      <c r="XBF88" s="136"/>
      <c r="XBG88" s="136"/>
      <c r="XBH88" s="136"/>
      <c r="XBI88" s="136"/>
      <c r="XBJ88" s="136"/>
      <c r="XBK88" s="136"/>
      <c r="XBL88" s="136"/>
      <c r="XBM88" s="136"/>
      <c r="XBN88" s="136"/>
      <c r="XBO88" s="136"/>
      <c r="XBP88" s="136"/>
      <c r="XBQ88" s="136"/>
      <c r="XBR88" s="136"/>
      <c r="XBS88" s="136"/>
      <c r="XBT88" s="136"/>
      <c r="XBU88" s="136"/>
      <c r="XBV88" s="136"/>
      <c r="XBW88" s="136"/>
      <c r="XBX88" s="136"/>
      <c r="XBY88" s="136"/>
      <c r="XBZ88" s="136"/>
      <c r="XCA88" s="136"/>
      <c r="XCB88" s="136"/>
      <c r="XCC88" s="136"/>
      <c r="XCD88" s="136"/>
      <c r="XCE88" s="136"/>
      <c r="XCF88" s="136"/>
      <c r="XCG88" s="136"/>
      <c r="XCH88" s="136"/>
      <c r="XCI88" s="136"/>
      <c r="XCJ88" s="136"/>
      <c r="XCK88" s="136"/>
      <c r="XCL88" s="136"/>
      <c r="XCM88" s="136"/>
      <c r="XCN88" s="136"/>
      <c r="XCO88" s="136"/>
      <c r="XCP88" s="136"/>
      <c r="XCQ88" s="136"/>
      <c r="XCR88" s="136"/>
      <c r="XCS88" s="136"/>
      <c r="XCT88" s="136"/>
      <c r="XCU88" s="136"/>
      <c r="XCV88" s="136"/>
      <c r="XCW88" s="136"/>
      <c r="XCX88" s="136"/>
      <c r="XCY88" s="136"/>
      <c r="XCZ88" s="136"/>
      <c r="XDA88" s="136"/>
      <c r="XDB88" s="136"/>
      <c r="XDC88" s="136"/>
      <c r="XDD88" s="136"/>
      <c r="XDE88" s="136"/>
      <c r="XDF88" s="136"/>
      <c r="XDG88" s="136"/>
      <c r="XDH88" s="136"/>
      <c r="XDI88" s="136"/>
      <c r="XDJ88" s="136"/>
      <c r="XDK88" s="136"/>
      <c r="XDL88" s="136"/>
      <c r="XDM88" s="136"/>
      <c r="XDN88" s="136"/>
      <c r="XDO88" s="136"/>
      <c r="XDP88" s="136"/>
      <c r="XDQ88" s="136"/>
      <c r="XDR88" s="136"/>
      <c r="XDS88" s="136"/>
      <c r="XDT88" s="136"/>
      <c r="XDU88" s="136"/>
      <c r="XDV88" s="136"/>
      <c r="XDW88" s="136"/>
      <c r="XDX88" s="136"/>
      <c r="XDY88" s="136"/>
      <c r="XDZ88" s="136"/>
      <c r="XEA88" s="136"/>
      <c r="XEB88" s="136"/>
      <c r="XEC88" s="136"/>
      <c r="XED88" s="136"/>
      <c r="XEE88" s="136"/>
      <c r="XEF88" s="136"/>
      <c r="XEG88" s="136"/>
      <c r="XEH88" s="136"/>
      <c r="XEI88" s="136"/>
      <c r="XEJ88" s="136"/>
      <c r="XEK88" s="136"/>
      <c r="XEL88" s="136"/>
      <c r="XEM88" s="136"/>
      <c r="XEN88" s="136"/>
      <c r="XEO88" s="136"/>
      <c r="XEP88" s="136"/>
      <c r="XEQ88" s="136"/>
      <c r="XER88" s="136"/>
      <c r="XES88" s="136"/>
      <c r="XET88" s="136"/>
      <c r="XEU88" s="136"/>
      <c r="XEV88" s="136"/>
      <c r="XEW88" s="136"/>
      <c r="XEX88" s="136"/>
      <c r="XEY88" s="136"/>
      <c r="XEZ88" s="136"/>
      <c r="XFA88" s="136"/>
      <c r="XFB88" s="136"/>
      <c r="XFC88" s="136"/>
      <c r="XFD88" s="136"/>
    </row>
    <row r="89" s="180" customFormat="true" ht="15" hidden="false" customHeight="false" outlineLevel="0" collapsed="false">
      <c r="A89" s="183" t="n">
        <v>9</v>
      </c>
      <c r="B89" s="184" t="s">
        <v>186</v>
      </c>
      <c r="C89" s="173" t="n">
        <f aca="false">TRUNC(($D89+$E89+$F89)/3,2)</f>
        <v>13.9</v>
      </c>
      <c r="D89" s="173" t="n">
        <v>13.96</v>
      </c>
      <c r="E89" s="173" t="n">
        <v>12.88</v>
      </c>
      <c r="F89" s="173" t="n">
        <v>14.86</v>
      </c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U89" s="185"/>
      <c r="BV89" s="185"/>
      <c r="BW89" s="185"/>
      <c r="BX89" s="185"/>
      <c r="BY89" s="185"/>
      <c r="WVD89" s="136"/>
      <c r="WVE89" s="136"/>
      <c r="WVF89" s="136"/>
      <c r="WVG89" s="136"/>
      <c r="WVH89" s="136"/>
      <c r="WVI89" s="136"/>
      <c r="WVJ89" s="136"/>
      <c r="WVK89" s="136"/>
      <c r="WVL89" s="136"/>
      <c r="WVM89" s="136"/>
      <c r="WVN89" s="136"/>
      <c r="WVO89" s="136"/>
      <c r="WVP89" s="136"/>
      <c r="WVQ89" s="136"/>
      <c r="WVR89" s="136"/>
      <c r="WVS89" s="136"/>
      <c r="WVT89" s="136"/>
      <c r="WVU89" s="136"/>
      <c r="WVV89" s="136"/>
      <c r="WVW89" s="136"/>
      <c r="WVX89" s="136"/>
      <c r="WVY89" s="136"/>
      <c r="WVZ89" s="136"/>
      <c r="WWA89" s="136"/>
      <c r="WWB89" s="136"/>
      <c r="WWC89" s="136"/>
      <c r="WWD89" s="136"/>
      <c r="WWE89" s="136"/>
      <c r="WWF89" s="136"/>
      <c r="WWG89" s="136"/>
      <c r="WWH89" s="136"/>
      <c r="WWI89" s="136"/>
      <c r="WWJ89" s="136"/>
      <c r="WWK89" s="136"/>
      <c r="WWL89" s="136"/>
      <c r="WWM89" s="136"/>
      <c r="WWN89" s="136"/>
      <c r="WWO89" s="136"/>
      <c r="WWP89" s="136"/>
      <c r="WWQ89" s="136"/>
      <c r="WWR89" s="136"/>
      <c r="WWS89" s="136"/>
      <c r="WWT89" s="136"/>
      <c r="WWU89" s="136"/>
      <c r="WWV89" s="136"/>
      <c r="WWW89" s="136"/>
      <c r="WWX89" s="136"/>
      <c r="WWY89" s="136"/>
      <c r="WWZ89" s="136"/>
      <c r="WXA89" s="136"/>
      <c r="WXB89" s="136"/>
      <c r="WXC89" s="136"/>
      <c r="WXD89" s="136"/>
      <c r="WXE89" s="136"/>
      <c r="WXF89" s="136"/>
      <c r="WXG89" s="136"/>
      <c r="WXH89" s="136"/>
      <c r="WXI89" s="136"/>
      <c r="WXJ89" s="136"/>
      <c r="WXK89" s="136"/>
      <c r="WXL89" s="136"/>
      <c r="WXM89" s="136"/>
      <c r="WXN89" s="136"/>
      <c r="WXO89" s="136"/>
      <c r="WXP89" s="136"/>
      <c r="WXQ89" s="136"/>
      <c r="WXR89" s="136"/>
      <c r="WXS89" s="136"/>
      <c r="WXT89" s="136"/>
      <c r="WXU89" s="136"/>
      <c r="WXV89" s="136"/>
      <c r="WXW89" s="136"/>
      <c r="WXX89" s="136"/>
      <c r="WXY89" s="136"/>
      <c r="WXZ89" s="136"/>
      <c r="WYA89" s="136"/>
      <c r="WYB89" s="136"/>
      <c r="WYC89" s="136"/>
      <c r="WYD89" s="136"/>
      <c r="WYE89" s="136"/>
      <c r="WYF89" s="136"/>
      <c r="WYG89" s="136"/>
      <c r="WYH89" s="136"/>
      <c r="WYI89" s="136"/>
      <c r="WYJ89" s="136"/>
      <c r="WYK89" s="136"/>
      <c r="WYL89" s="136"/>
      <c r="WYM89" s="136"/>
      <c r="WYN89" s="136"/>
      <c r="WYO89" s="136"/>
      <c r="WYP89" s="136"/>
      <c r="WYQ89" s="136"/>
      <c r="WYR89" s="136"/>
      <c r="WYS89" s="136"/>
      <c r="WYT89" s="136"/>
      <c r="WYU89" s="136"/>
      <c r="WYV89" s="136"/>
      <c r="WYW89" s="136"/>
      <c r="WYX89" s="136"/>
      <c r="WYY89" s="136"/>
      <c r="WYZ89" s="136"/>
      <c r="WZA89" s="136"/>
      <c r="WZB89" s="136"/>
      <c r="WZC89" s="136"/>
      <c r="WZD89" s="136"/>
      <c r="WZE89" s="136"/>
      <c r="WZF89" s="136"/>
      <c r="WZG89" s="136"/>
      <c r="WZH89" s="136"/>
      <c r="WZI89" s="136"/>
      <c r="WZJ89" s="136"/>
      <c r="WZK89" s="136"/>
      <c r="WZL89" s="136"/>
      <c r="WZM89" s="136"/>
      <c r="WZN89" s="136"/>
      <c r="WZO89" s="136"/>
      <c r="WZP89" s="136"/>
      <c r="WZQ89" s="136"/>
      <c r="WZR89" s="136"/>
      <c r="WZS89" s="136"/>
      <c r="WZT89" s="136"/>
      <c r="WZU89" s="136"/>
      <c r="WZV89" s="136"/>
      <c r="WZW89" s="136"/>
      <c r="WZX89" s="136"/>
      <c r="WZY89" s="136"/>
      <c r="WZZ89" s="136"/>
      <c r="XAA89" s="136"/>
      <c r="XAB89" s="136"/>
      <c r="XAC89" s="136"/>
      <c r="XAD89" s="136"/>
      <c r="XAE89" s="136"/>
      <c r="XAF89" s="136"/>
      <c r="XAG89" s="136"/>
      <c r="XAH89" s="136"/>
      <c r="XAI89" s="136"/>
      <c r="XAJ89" s="136"/>
      <c r="XAK89" s="136"/>
      <c r="XAL89" s="136"/>
      <c r="XAM89" s="136"/>
      <c r="XAN89" s="136"/>
      <c r="XAO89" s="136"/>
      <c r="XAP89" s="136"/>
      <c r="XAQ89" s="136"/>
      <c r="XAR89" s="136"/>
      <c r="XAS89" s="136"/>
      <c r="XAT89" s="136"/>
      <c r="XAU89" s="136"/>
      <c r="XAV89" s="136"/>
      <c r="XAW89" s="136"/>
      <c r="XAX89" s="136"/>
      <c r="XAY89" s="136"/>
      <c r="XAZ89" s="136"/>
      <c r="XBA89" s="136"/>
      <c r="XBB89" s="136"/>
      <c r="XBC89" s="136"/>
      <c r="XBD89" s="136"/>
      <c r="XBE89" s="136"/>
      <c r="XBF89" s="136"/>
      <c r="XBG89" s="136"/>
      <c r="XBH89" s="136"/>
      <c r="XBI89" s="136"/>
      <c r="XBJ89" s="136"/>
      <c r="XBK89" s="136"/>
      <c r="XBL89" s="136"/>
      <c r="XBM89" s="136"/>
      <c r="XBN89" s="136"/>
      <c r="XBO89" s="136"/>
      <c r="XBP89" s="136"/>
      <c r="XBQ89" s="136"/>
      <c r="XBR89" s="136"/>
      <c r="XBS89" s="136"/>
      <c r="XBT89" s="136"/>
      <c r="XBU89" s="136"/>
      <c r="XBV89" s="136"/>
      <c r="XBW89" s="136"/>
      <c r="XBX89" s="136"/>
      <c r="XBY89" s="136"/>
      <c r="XBZ89" s="136"/>
      <c r="XCA89" s="136"/>
      <c r="XCB89" s="136"/>
      <c r="XCC89" s="136"/>
      <c r="XCD89" s="136"/>
      <c r="XCE89" s="136"/>
      <c r="XCF89" s="136"/>
      <c r="XCG89" s="136"/>
      <c r="XCH89" s="136"/>
      <c r="XCI89" s="136"/>
      <c r="XCJ89" s="136"/>
      <c r="XCK89" s="136"/>
      <c r="XCL89" s="136"/>
      <c r="XCM89" s="136"/>
      <c r="XCN89" s="136"/>
      <c r="XCO89" s="136"/>
      <c r="XCP89" s="136"/>
      <c r="XCQ89" s="136"/>
      <c r="XCR89" s="136"/>
      <c r="XCS89" s="136"/>
      <c r="XCT89" s="136"/>
      <c r="XCU89" s="136"/>
      <c r="XCV89" s="136"/>
      <c r="XCW89" s="136"/>
      <c r="XCX89" s="136"/>
      <c r="XCY89" s="136"/>
      <c r="XCZ89" s="136"/>
      <c r="XDA89" s="136"/>
      <c r="XDB89" s="136"/>
      <c r="XDC89" s="136"/>
      <c r="XDD89" s="136"/>
      <c r="XDE89" s="136"/>
      <c r="XDF89" s="136"/>
      <c r="XDG89" s="136"/>
      <c r="XDH89" s="136"/>
      <c r="XDI89" s="136"/>
      <c r="XDJ89" s="136"/>
      <c r="XDK89" s="136"/>
      <c r="XDL89" s="136"/>
      <c r="XDM89" s="136"/>
      <c r="XDN89" s="136"/>
      <c r="XDO89" s="136"/>
      <c r="XDP89" s="136"/>
      <c r="XDQ89" s="136"/>
      <c r="XDR89" s="136"/>
      <c r="XDS89" s="136"/>
      <c r="XDT89" s="136"/>
      <c r="XDU89" s="136"/>
      <c r="XDV89" s="136"/>
      <c r="XDW89" s="136"/>
      <c r="XDX89" s="136"/>
      <c r="XDY89" s="136"/>
      <c r="XDZ89" s="136"/>
      <c r="XEA89" s="136"/>
      <c r="XEB89" s="136"/>
      <c r="XEC89" s="136"/>
      <c r="XED89" s="136"/>
      <c r="XEE89" s="136"/>
      <c r="XEF89" s="136"/>
      <c r="XEG89" s="136"/>
      <c r="XEH89" s="136"/>
      <c r="XEI89" s="136"/>
      <c r="XEJ89" s="136"/>
      <c r="XEK89" s="136"/>
      <c r="XEL89" s="136"/>
      <c r="XEM89" s="136"/>
      <c r="XEN89" s="136"/>
      <c r="XEO89" s="136"/>
      <c r="XEP89" s="136"/>
      <c r="XEQ89" s="136"/>
      <c r="XER89" s="136"/>
      <c r="XES89" s="136"/>
      <c r="XET89" s="136"/>
      <c r="XEU89" s="136"/>
      <c r="XEV89" s="136"/>
      <c r="XEW89" s="136"/>
      <c r="XEX89" s="136"/>
      <c r="XEY89" s="136"/>
      <c r="XEZ89" s="136"/>
      <c r="XFA89" s="136"/>
      <c r="XFB89" s="136"/>
      <c r="XFC89" s="136"/>
      <c r="XFD89" s="136"/>
    </row>
    <row r="90" s="180" customFormat="true" ht="15" hidden="false" customHeight="false" outlineLevel="0" collapsed="false">
      <c r="A90" s="183" t="n">
        <v>10</v>
      </c>
      <c r="B90" s="184" t="s">
        <v>187</v>
      </c>
      <c r="C90" s="173" t="n">
        <f aca="false">TRUNC(($D90+$E90+$F90)/3,2)</f>
        <v>0.45</v>
      </c>
      <c r="D90" s="173" t="n">
        <v>0.46</v>
      </c>
      <c r="E90" s="173" t="n">
        <v>0.42</v>
      </c>
      <c r="F90" s="173" t="n">
        <v>0.49</v>
      </c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WVD90" s="136"/>
      <c r="WVE90" s="136"/>
      <c r="WVF90" s="136"/>
      <c r="WVG90" s="136"/>
      <c r="WVH90" s="136"/>
      <c r="WVI90" s="136"/>
      <c r="WVJ90" s="136"/>
      <c r="WVK90" s="136"/>
      <c r="WVL90" s="136"/>
      <c r="WVM90" s="136"/>
      <c r="WVN90" s="136"/>
      <c r="WVO90" s="136"/>
      <c r="WVP90" s="136"/>
      <c r="WVQ90" s="136"/>
      <c r="WVR90" s="136"/>
      <c r="WVS90" s="136"/>
      <c r="WVT90" s="136"/>
      <c r="WVU90" s="136"/>
      <c r="WVV90" s="136"/>
      <c r="WVW90" s="136"/>
      <c r="WVX90" s="136"/>
      <c r="WVY90" s="136"/>
      <c r="WVZ90" s="136"/>
      <c r="WWA90" s="136"/>
      <c r="WWB90" s="136"/>
      <c r="WWC90" s="136"/>
      <c r="WWD90" s="136"/>
      <c r="WWE90" s="136"/>
      <c r="WWF90" s="136"/>
      <c r="WWG90" s="136"/>
      <c r="WWH90" s="136"/>
      <c r="WWI90" s="136"/>
      <c r="WWJ90" s="136"/>
      <c r="WWK90" s="136"/>
      <c r="WWL90" s="136"/>
      <c r="WWM90" s="136"/>
      <c r="WWN90" s="136"/>
      <c r="WWO90" s="136"/>
      <c r="WWP90" s="136"/>
      <c r="WWQ90" s="136"/>
      <c r="WWR90" s="136"/>
      <c r="WWS90" s="136"/>
      <c r="WWT90" s="136"/>
      <c r="WWU90" s="136"/>
      <c r="WWV90" s="136"/>
      <c r="WWW90" s="136"/>
      <c r="WWX90" s="136"/>
      <c r="WWY90" s="136"/>
      <c r="WWZ90" s="136"/>
      <c r="WXA90" s="136"/>
      <c r="WXB90" s="136"/>
      <c r="WXC90" s="136"/>
      <c r="WXD90" s="136"/>
      <c r="WXE90" s="136"/>
      <c r="WXF90" s="136"/>
      <c r="WXG90" s="136"/>
      <c r="WXH90" s="136"/>
      <c r="WXI90" s="136"/>
      <c r="WXJ90" s="136"/>
      <c r="WXK90" s="136"/>
      <c r="WXL90" s="136"/>
      <c r="WXM90" s="136"/>
      <c r="WXN90" s="136"/>
      <c r="WXO90" s="136"/>
      <c r="WXP90" s="136"/>
      <c r="WXQ90" s="136"/>
      <c r="WXR90" s="136"/>
      <c r="WXS90" s="136"/>
      <c r="WXT90" s="136"/>
      <c r="WXU90" s="136"/>
      <c r="WXV90" s="136"/>
      <c r="WXW90" s="136"/>
      <c r="WXX90" s="136"/>
      <c r="WXY90" s="136"/>
      <c r="WXZ90" s="136"/>
      <c r="WYA90" s="136"/>
      <c r="WYB90" s="136"/>
      <c r="WYC90" s="136"/>
      <c r="WYD90" s="136"/>
      <c r="WYE90" s="136"/>
      <c r="WYF90" s="136"/>
      <c r="WYG90" s="136"/>
      <c r="WYH90" s="136"/>
      <c r="WYI90" s="136"/>
      <c r="WYJ90" s="136"/>
      <c r="WYK90" s="136"/>
      <c r="WYL90" s="136"/>
      <c r="WYM90" s="136"/>
      <c r="WYN90" s="136"/>
      <c r="WYO90" s="136"/>
      <c r="WYP90" s="136"/>
      <c r="WYQ90" s="136"/>
      <c r="WYR90" s="136"/>
      <c r="WYS90" s="136"/>
      <c r="WYT90" s="136"/>
      <c r="WYU90" s="136"/>
      <c r="WYV90" s="136"/>
      <c r="WYW90" s="136"/>
      <c r="WYX90" s="136"/>
      <c r="WYY90" s="136"/>
      <c r="WYZ90" s="136"/>
      <c r="WZA90" s="136"/>
      <c r="WZB90" s="136"/>
      <c r="WZC90" s="136"/>
      <c r="WZD90" s="136"/>
      <c r="WZE90" s="136"/>
      <c r="WZF90" s="136"/>
      <c r="WZG90" s="136"/>
      <c r="WZH90" s="136"/>
      <c r="WZI90" s="136"/>
      <c r="WZJ90" s="136"/>
      <c r="WZK90" s="136"/>
      <c r="WZL90" s="136"/>
      <c r="WZM90" s="136"/>
      <c r="WZN90" s="136"/>
      <c r="WZO90" s="136"/>
      <c r="WZP90" s="136"/>
      <c r="WZQ90" s="136"/>
      <c r="WZR90" s="136"/>
      <c r="WZS90" s="136"/>
      <c r="WZT90" s="136"/>
      <c r="WZU90" s="136"/>
      <c r="WZV90" s="136"/>
      <c r="WZW90" s="136"/>
      <c r="WZX90" s="136"/>
      <c r="WZY90" s="136"/>
      <c r="WZZ90" s="136"/>
      <c r="XAA90" s="136"/>
      <c r="XAB90" s="136"/>
      <c r="XAC90" s="136"/>
      <c r="XAD90" s="136"/>
      <c r="XAE90" s="136"/>
      <c r="XAF90" s="136"/>
      <c r="XAG90" s="136"/>
      <c r="XAH90" s="136"/>
      <c r="XAI90" s="136"/>
      <c r="XAJ90" s="136"/>
      <c r="XAK90" s="136"/>
      <c r="XAL90" s="136"/>
      <c r="XAM90" s="136"/>
      <c r="XAN90" s="136"/>
      <c r="XAO90" s="136"/>
      <c r="XAP90" s="136"/>
      <c r="XAQ90" s="136"/>
      <c r="XAR90" s="136"/>
      <c r="XAS90" s="136"/>
      <c r="XAT90" s="136"/>
      <c r="XAU90" s="136"/>
      <c r="XAV90" s="136"/>
      <c r="XAW90" s="136"/>
      <c r="XAX90" s="136"/>
      <c r="XAY90" s="136"/>
      <c r="XAZ90" s="136"/>
      <c r="XBA90" s="136"/>
      <c r="XBB90" s="136"/>
      <c r="XBC90" s="136"/>
      <c r="XBD90" s="136"/>
      <c r="XBE90" s="136"/>
      <c r="XBF90" s="136"/>
      <c r="XBG90" s="136"/>
      <c r="XBH90" s="136"/>
      <c r="XBI90" s="136"/>
      <c r="XBJ90" s="136"/>
      <c r="XBK90" s="136"/>
      <c r="XBL90" s="136"/>
      <c r="XBM90" s="136"/>
      <c r="XBN90" s="136"/>
      <c r="XBO90" s="136"/>
      <c r="XBP90" s="136"/>
      <c r="XBQ90" s="136"/>
      <c r="XBR90" s="136"/>
      <c r="XBS90" s="136"/>
      <c r="XBT90" s="136"/>
      <c r="XBU90" s="136"/>
      <c r="XBV90" s="136"/>
      <c r="XBW90" s="136"/>
      <c r="XBX90" s="136"/>
      <c r="XBY90" s="136"/>
      <c r="XBZ90" s="136"/>
      <c r="XCA90" s="136"/>
      <c r="XCB90" s="136"/>
      <c r="XCC90" s="136"/>
      <c r="XCD90" s="136"/>
      <c r="XCE90" s="136"/>
      <c r="XCF90" s="136"/>
      <c r="XCG90" s="136"/>
      <c r="XCH90" s="136"/>
      <c r="XCI90" s="136"/>
      <c r="XCJ90" s="136"/>
      <c r="XCK90" s="136"/>
      <c r="XCL90" s="136"/>
      <c r="XCM90" s="136"/>
      <c r="XCN90" s="136"/>
      <c r="XCO90" s="136"/>
      <c r="XCP90" s="136"/>
      <c r="XCQ90" s="136"/>
      <c r="XCR90" s="136"/>
      <c r="XCS90" s="136"/>
      <c r="XCT90" s="136"/>
      <c r="XCU90" s="136"/>
      <c r="XCV90" s="136"/>
      <c r="XCW90" s="136"/>
      <c r="XCX90" s="136"/>
      <c r="XCY90" s="136"/>
      <c r="XCZ90" s="136"/>
      <c r="XDA90" s="136"/>
      <c r="XDB90" s="136"/>
      <c r="XDC90" s="136"/>
      <c r="XDD90" s="136"/>
      <c r="XDE90" s="136"/>
      <c r="XDF90" s="136"/>
      <c r="XDG90" s="136"/>
      <c r="XDH90" s="136"/>
      <c r="XDI90" s="136"/>
      <c r="XDJ90" s="136"/>
      <c r="XDK90" s="136"/>
      <c r="XDL90" s="136"/>
      <c r="XDM90" s="136"/>
      <c r="XDN90" s="136"/>
      <c r="XDO90" s="136"/>
      <c r="XDP90" s="136"/>
      <c r="XDQ90" s="136"/>
      <c r="XDR90" s="136"/>
      <c r="XDS90" s="136"/>
      <c r="XDT90" s="136"/>
      <c r="XDU90" s="136"/>
      <c r="XDV90" s="136"/>
      <c r="XDW90" s="136"/>
      <c r="XDX90" s="136"/>
      <c r="XDY90" s="136"/>
      <c r="XDZ90" s="136"/>
      <c r="XEA90" s="136"/>
      <c r="XEB90" s="136"/>
      <c r="XEC90" s="136"/>
      <c r="XED90" s="136"/>
      <c r="XEE90" s="136"/>
      <c r="XEF90" s="136"/>
      <c r="XEG90" s="136"/>
      <c r="XEH90" s="136"/>
      <c r="XEI90" s="136"/>
      <c r="XEJ90" s="136"/>
      <c r="XEK90" s="136"/>
      <c r="XEL90" s="136"/>
      <c r="XEM90" s="136"/>
      <c r="XEN90" s="136"/>
      <c r="XEO90" s="136"/>
      <c r="XEP90" s="136"/>
      <c r="XEQ90" s="136"/>
      <c r="XER90" s="136"/>
      <c r="XES90" s="136"/>
      <c r="XET90" s="136"/>
      <c r="XEU90" s="136"/>
      <c r="XEV90" s="136"/>
      <c r="XEW90" s="136"/>
      <c r="XEX90" s="136"/>
      <c r="XEY90" s="136"/>
      <c r="XEZ90" s="136"/>
      <c r="XFA90" s="136"/>
      <c r="XFB90" s="136"/>
      <c r="XFC90" s="136"/>
      <c r="XFD90" s="136"/>
    </row>
    <row r="91" s="180" customFormat="true" ht="15" hidden="false" customHeight="false" outlineLevel="0" collapsed="false">
      <c r="A91" s="183" t="n">
        <v>11</v>
      </c>
      <c r="B91" s="184" t="s">
        <v>188</v>
      </c>
      <c r="C91" s="173" t="n">
        <f aca="false">TRUNC(($D91+$E91+$F91)/3,2)</f>
        <v>5.41</v>
      </c>
      <c r="D91" s="173" t="n">
        <v>5.31</v>
      </c>
      <c r="E91" s="173" t="n">
        <v>5.12</v>
      </c>
      <c r="F91" s="173" t="n">
        <v>5.81</v>
      </c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U91" s="185"/>
      <c r="BV91" s="185"/>
      <c r="BW91" s="185"/>
      <c r="BX91" s="185"/>
      <c r="BY91" s="185"/>
      <c r="WVD91" s="136"/>
      <c r="WVE91" s="136"/>
      <c r="WVF91" s="136"/>
      <c r="WVG91" s="136"/>
      <c r="WVH91" s="136"/>
      <c r="WVI91" s="136"/>
      <c r="WVJ91" s="136"/>
      <c r="WVK91" s="136"/>
      <c r="WVL91" s="136"/>
      <c r="WVM91" s="136"/>
      <c r="WVN91" s="136"/>
      <c r="WVO91" s="136"/>
      <c r="WVP91" s="136"/>
      <c r="WVQ91" s="136"/>
      <c r="WVR91" s="136"/>
      <c r="WVS91" s="136"/>
      <c r="WVT91" s="136"/>
      <c r="WVU91" s="136"/>
      <c r="WVV91" s="136"/>
      <c r="WVW91" s="136"/>
      <c r="WVX91" s="136"/>
      <c r="WVY91" s="136"/>
      <c r="WVZ91" s="136"/>
      <c r="WWA91" s="136"/>
      <c r="WWB91" s="136"/>
      <c r="WWC91" s="136"/>
      <c r="WWD91" s="136"/>
      <c r="WWE91" s="136"/>
      <c r="WWF91" s="136"/>
      <c r="WWG91" s="136"/>
      <c r="WWH91" s="136"/>
      <c r="WWI91" s="136"/>
      <c r="WWJ91" s="136"/>
      <c r="WWK91" s="136"/>
      <c r="WWL91" s="136"/>
      <c r="WWM91" s="136"/>
      <c r="WWN91" s="136"/>
      <c r="WWO91" s="136"/>
      <c r="WWP91" s="136"/>
      <c r="WWQ91" s="136"/>
      <c r="WWR91" s="136"/>
      <c r="WWS91" s="136"/>
      <c r="WWT91" s="136"/>
      <c r="WWU91" s="136"/>
      <c r="WWV91" s="136"/>
      <c r="WWW91" s="136"/>
      <c r="WWX91" s="136"/>
      <c r="WWY91" s="136"/>
      <c r="WWZ91" s="136"/>
      <c r="WXA91" s="136"/>
      <c r="WXB91" s="136"/>
      <c r="WXC91" s="136"/>
      <c r="WXD91" s="136"/>
      <c r="WXE91" s="136"/>
      <c r="WXF91" s="136"/>
      <c r="WXG91" s="136"/>
      <c r="WXH91" s="136"/>
      <c r="WXI91" s="136"/>
      <c r="WXJ91" s="136"/>
      <c r="WXK91" s="136"/>
      <c r="WXL91" s="136"/>
      <c r="WXM91" s="136"/>
      <c r="WXN91" s="136"/>
      <c r="WXO91" s="136"/>
      <c r="WXP91" s="136"/>
      <c r="WXQ91" s="136"/>
      <c r="WXR91" s="136"/>
      <c r="WXS91" s="136"/>
      <c r="WXT91" s="136"/>
      <c r="WXU91" s="136"/>
      <c r="WXV91" s="136"/>
      <c r="WXW91" s="136"/>
      <c r="WXX91" s="136"/>
      <c r="WXY91" s="136"/>
      <c r="WXZ91" s="136"/>
      <c r="WYA91" s="136"/>
      <c r="WYB91" s="136"/>
      <c r="WYC91" s="136"/>
      <c r="WYD91" s="136"/>
      <c r="WYE91" s="136"/>
      <c r="WYF91" s="136"/>
      <c r="WYG91" s="136"/>
      <c r="WYH91" s="136"/>
      <c r="WYI91" s="136"/>
      <c r="WYJ91" s="136"/>
      <c r="WYK91" s="136"/>
      <c r="WYL91" s="136"/>
      <c r="WYM91" s="136"/>
      <c r="WYN91" s="136"/>
      <c r="WYO91" s="136"/>
      <c r="WYP91" s="136"/>
      <c r="WYQ91" s="136"/>
      <c r="WYR91" s="136"/>
      <c r="WYS91" s="136"/>
      <c r="WYT91" s="136"/>
      <c r="WYU91" s="136"/>
      <c r="WYV91" s="136"/>
      <c r="WYW91" s="136"/>
      <c r="WYX91" s="136"/>
      <c r="WYY91" s="136"/>
      <c r="WYZ91" s="136"/>
      <c r="WZA91" s="136"/>
      <c r="WZB91" s="136"/>
      <c r="WZC91" s="136"/>
      <c r="WZD91" s="136"/>
      <c r="WZE91" s="136"/>
      <c r="WZF91" s="136"/>
      <c r="WZG91" s="136"/>
      <c r="WZH91" s="136"/>
      <c r="WZI91" s="136"/>
      <c r="WZJ91" s="136"/>
      <c r="WZK91" s="136"/>
      <c r="WZL91" s="136"/>
      <c r="WZM91" s="136"/>
      <c r="WZN91" s="136"/>
      <c r="WZO91" s="136"/>
      <c r="WZP91" s="136"/>
      <c r="WZQ91" s="136"/>
      <c r="WZR91" s="136"/>
      <c r="WZS91" s="136"/>
      <c r="WZT91" s="136"/>
      <c r="WZU91" s="136"/>
      <c r="WZV91" s="136"/>
      <c r="WZW91" s="136"/>
      <c r="WZX91" s="136"/>
      <c r="WZY91" s="136"/>
      <c r="WZZ91" s="136"/>
      <c r="XAA91" s="136"/>
      <c r="XAB91" s="136"/>
      <c r="XAC91" s="136"/>
      <c r="XAD91" s="136"/>
      <c r="XAE91" s="136"/>
      <c r="XAF91" s="136"/>
      <c r="XAG91" s="136"/>
      <c r="XAH91" s="136"/>
      <c r="XAI91" s="136"/>
      <c r="XAJ91" s="136"/>
      <c r="XAK91" s="136"/>
      <c r="XAL91" s="136"/>
      <c r="XAM91" s="136"/>
      <c r="XAN91" s="136"/>
      <c r="XAO91" s="136"/>
      <c r="XAP91" s="136"/>
      <c r="XAQ91" s="136"/>
      <c r="XAR91" s="136"/>
      <c r="XAS91" s="136"/>
      <c r="XAT91" s="136"/>
      <c r="XAU91" s="136"/>
      <c r="XAV91" s="136"/>
      <c r="XAW91" s="136"/>
      <c r="XAX91" s="136"/>
      <c r="XAY91" s="136"/>
      <c r="XAZ91" s="136"/>
      <c r="XBA91" s="136"/>
      <c r="XBB91" s="136"/>
      <c r="XBC91" s="136"/>
      <c r="XBD91" s="136"/>
      <c r="XBE91" s="136"/>
      <c r="XBF91" s="136"/>
      <c r="XBG91" s="136"/>
      <c r="XBH91" s="136"/>
      <c r="XBI91" s="136"/>
      <c r="XBJ91" s="136"/>
      <c r="XBK91" s="136"/>
      <c r="XBL91" s="136"/>
      <c r="XBM91" s="136"/>
      <c r="XBN91" s="136"/>
      <c r="XBO91" s="136"/>
      <c r="XBP91" s="136"/>
      <c r="XBQ91" s="136"/>
      <c r="XBR91" s="136"/>
      <c r="XBS91" s="136"/>
      <c r="XBT91" s="136"/>
      <c r="XBU91" s="136"/>
      <c r="XBV91" s="136"/>
      <c r="XBW91" s="136"/>
      <c r="XBX91" s="136"/>
      <c r="XBY91" s="136"/>
      <c r="XBZ91" s="136"/>
      <c r="XCA91" s="136"/>
      <c r="XCB91" s="136"/>
      <c r="XCC91" s="136"/>
      <c r="XCD91" s="136"/>
      <c r="XCE91" s="136"/>
      <c r="XCF91" s="136"/>
      <c r="XCG91" s="136"/>
      <c r="XCH91" s="136"/>
      <c r="XCI91" s="136"/>
      <c r="XCJ91" s="136"/>
      <c r="XCK91" s="136"/>
      <c r="XCL91" s="136"/>
      <c r="XCM91" s="136"/>
      <c r="XCN91" s="136"/>
      <c r="XCO91" s="136"/>
      <c r="XCP91" s="136"/>
      <c r="XCQ91" s="136"/>
      <c r="XCR91" s="136"/>
      <c r="XCS91" s="136"/>
      <c r="XCT91" s="136"/>
      <c r="XCU91" s="136"/>
      <c r="XCV91" s="136"/>
      <c r="XCW91" s="136"/>
      <c r="XCX91" s="136"/>
      <c r="XCY91" s="136"/>
      <c r="XCZ91" s="136"/>
      <c r="XDA91" s="136"/>
      <c r="XDB91" s="136"/>
      <c r="XDC91" s="136"/>
      <c r="XDD91" s="136"/>
      <c r="XDE91" s="136"/>
      <c r="XDF91" s="136"/>
      <c r="XDG91" s="136"/>
      <c r="XDH91" s="136"/>
      <c r="XDI91" s="136"/>
      <c r="XDJ91" s="136"/>
      <c r="XDK91" s="136"/>
      <c r="XDL91" s="136"/>
      <c r="XDM91" s="136"/>
      <c r="XDN91" s="136"/>
      <c r="XDO91" s="136"/>
      <c r="XDP91" s="136"/>
      <c r="XDQ91" s="136"/>
      <c r="XDR91" s="136"/>
      <c r="XDS91" s="136"/>
      <c r="XDT91" s="136"/>
      <c r="XDU91" s="136"/>
      <c r="XDV91" s="136"/>
      <c r="XDW91" s="136"/>
      <c r="XDX91" s="136"/>
      <c r="XDY91" s="136"/>
      <c r="XDZ91" s="136"/>
      <c r="XEA91" s="136"/>
      <c r="XEB91" s="136"/>
      <c r="XEC91" s="136"/>
      <c r="XED91" s="136"/>
      <c r="XEE91" s="136"/>
      <c r="XEF91" s="136"/>
      <c r="XEG91" s="136"/>
      <c r="XEH91" s="136"/>
      <c r="XEI91" s="136"/>
      <c r="XEJ91" s="136"/>
      <c r="XEK91" s="136"/>
      <c r="XEL91" s="136"/>
      <c r="XEM91" s="136"/>
      <c r="XEN91" s="136"/>
      <c r="XEO91" s="136"/>
      <c r="XEP91" s="136"/>
      <c r="XEQ91" s="136"/>
      <c r="XER91" s="136"/>
      <c r="XES91" s="136"/>
      <c r="XET91" s="136"/>
      <c r="XEU91" s="136"/>
      <c r="XEV91" s="136"/>
      <c r="XEW91" s="136"/>
      <c r="XEX91" s="136"/>
      <c r="XEY91" s="136"/>
      <c r="XEZ91" s="136"/>
      <c r="XFA91" s="136"/>
      <c r="XFB91" s="136"/>
      <c r="XFC91" s="136"/>
      <c r="XFD91" s="136"/>
    </row>
    <row r="92" s="180" customFormat="true" ht="15" hidden="false" customHeight="false" outlineLevel="0" collapsed="false">
      <c r="A92" s="183" t="n">
        <v>12</v>
      </c>
      <c r="B92" s="184" t="s">
        <v>189</v>
      </c>
      <c r="C92" s="173" t="n">
        <f aca="false">TRUNC(($D92+$E92+$F92)/3,2)</f>
        <v>0.62</v>
      </c>
      <c r="D92" s="173" t="n">
        <v>0.61</v>
      </c>
      <c r="E92" s="173" t="n">
        <v>0.59</v>
      </c>
      <c r="F92" s="173" t="n">
        <v>0.66</v>
      </c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5"/>
      <c r="BN92" s="185"/>
      <c r="BO92" s="185"/>
      <c r="BP92" s="185"/>
      <c r="BQ92" s="185"/>
      <c r="BR92" s="185"/>
      <c r="BS92" s="185"/>
      <c r="BT92" s="185"/>
      <c r="BU92" s="185"/>
      <c r="BV92" s="185"/>
      <c r="BW92" s="185"/>
      <c r="BX92" s="185"/>
      <c r="BY92" s="185"/>
      <c r="WVD92" s="136"/>
      <c r="WVE92" s="136"/>
      <c r="WVF92" s="136"/>
      <c r="WVG92" s="136"/>
      <c r="WVH92" s="136"/>
      <c r="WVI92" s="136"/>
      <c r="WVJ92" s="136"/>
      <c r="WVK92" s="136"/>
      <c r="WVL92" s="136"/>
      <c r="WVM92" s="136"/>
      <c r="WVN92" s="136"/>
      <c r="WVO92" s="136"/>
      <c r="WVP92" s="136"/>
      <c r="WVQ92" s="136"/>
      <c r="WVR92" s="136"/>
      <c r="WVS92" s="136"/>
      <c r="WVT92" s="136"/>
      <c r="WVU92" s="136"/>
      <c r="WVV92" s="136"/>
      <c r="WVW92" s="136"/>
      <c r="WVX92" s="136"/>
      <c r="WVY92" s="136"/>
      <c r="WVZ92" s="136"/>
      <c r="WWA92" s="136"/>
      <c r="WWB92" s="136"/>
      <c r="WWC92" s="136"/>
      <c r="WWD92" s="136"/>
      <c r="WWE92" s="136"/>
      <c r="WWF92" s="136"/>
      <c r="WWG92" s="136"/>
      <c r="WWH92" s="136"/>
      <c r="WWI92" s="136"/>
      <c r="WWJ92" s="136"/>
      <c r="WWK92" s="136"/>
      <c r="WWL92" s="136"/>
      <c r="WWM92" s="136"/>
      <c r="WWN92" s="136"/>
      <c r="WWO92" s="136"/>
      <c r="WWP92" s="136"/>
      <c r="WWQ92" s="136"/>
      <c r="WWR92" s="136"/>
      <c r="WWS92" s="136"/>
      <c r="WWT92" s="136"/>
      <c r="WWU92" s="136"/>
      <c r="WWV92" s="136"/>
      <c r="WWW92" s="136"/>
      <c r="WWX92" s="136"/>
      <c r="WWY92" s="136"/>
      <c r="WWZ92" s="136"/>
      <c r="WXA92" s="136"/>
      <c r="WXB92" s="136"/>
      <c r="WXC92" s="136"/>
      <c r="WXD92" s="136"/>
      <c r="WXE92" s="136"/>
      <c r="WXF92" s="136"/>
      <c r="WXG92" s="136"/>
      <c r="WXH92" s="136"/>
      <c r="WXI92" s="136"/>
      <c r="WXJ92" s="136"/>
      <c r="WXK92" s="136"/>
      <c r="WXL92" s="136"/>
      <c r="WXM92" s="136"/>
      <c r="WXN92" s="136"/>
      <c r="WXO92" s="136"/>
      <c r="WXP92" s="136"/>
      <c r="WXQ92" s="136"/>
      <c r="WXR92" s="136"/>
      <c r="WXS92" s="136"/>
      <c r="WXT92" s="136"/>
      <c r="WXU92" s="136"/>
      <c r="WXV92" s="136"/>
      <c r="WXW92" s="136"/>
      <c r="WXX92" s="136"/>
      <c r="WXY92" s="136"/>
      <c r="WXZ92" s="136"/>
      <c r="WYA92" s="136"/>
      <c r="WYB92" s="136"/>
      <c r="WYC92" s="136"/>
      <c r="WYD92" s="136"/>
      <c r="WYE92" s="136"/>
      <c r="WYF92" s="136"/>
      <c r="WYG92" s="136"/>
      <c r="WYH92" s="136"/>
      <c r="WYI92" s="136"/>
      <c r="WYJ92" s="136"/>
      <c r="WYK92" s="136"/>
      <c r="WYL92" s="136"/>
      <c r="WYM92" s="136"/>
      <c r="WYN92" s="136"/>
      <c r="WYO92" s="136"/>
      <c r="WYP92" s="136"/>
      <c r="WYQ92" s="136"/>
      <c r="WYR92" s="136"/>
      <c r="WYS92" s="136"/>
      <c r="WYT92" s="136"/>
      <c r="WYU92" s="136"/>
      <c r="WYV92" s="136"/>
      <c r="WYW92" s="136"/>
      <c r="WYX92" s="136"/>
      <c r="WYY92" s="136"/>
      <c r="WYZ92" s="136"/>
      <c r="WZA92" s="136"/>
      <c r="WZB92" s="136"/>
      <c r="WZC92" s="136"/>
      <c r="WZD92" s="136"/>
      <c r="WZE92" s="136"/>
      <c r="WZF92" s="136"/>
      <c r="WZG92" s="136"/>
      <c r="WZH92" s="136"/>
      <c r="WZI92" s="136"/>
      <c r="WZJ92" s="136"/>
      <c r="WZK92" s="136"/>
      <c r="WZL92" s="136"/>
      <c r="WZM92" s="136"/>
      <c r="WZN92" s="136"/>
      <c r="WZO92" s="136"/>
      <c r="WZP92" s="136"/>
      <c r="WZQ92" s="136"/>
      <c r="WZR92" s="136"/>
      <c r="WZS92" s="136"/>
      <c r="WZT92" s="136"/>
      <c r="WZU92" s="136"/>
      <c r="WZV92" s="136"/>
      <c r="WZW92" s="136"/>
      <c r="WZX92" s="136"/>
      <c r="WZY92" s="136"/>
      <c r="WZZ92" s="136"/>
      <c r="XAA92" s="136"/>
      <c r="XAB92" s="136"/>
      <c r="XAC92" s="136"/>
      <c r="XAD92" s="136"/>
      <c r="XAE92" s="136"/>
      <c r="XAF92" s="136"/>
      <c r="XAG92" s="136"/>
      <c r="XAH92" s="136"/>
      <c r="XAI92" s="136"/>
      <c r="XAJ92" s="136"/>
      <c r="XAK92" s="136"/>
      <c r="XAL92" s="136"/>
      <c r="XAM92" s="136"/>
      <c r="XAN92" s="136"/>
      <c r="XAO92" s="136"/>
      <c r="XAP92" s="136"/>
      <c r="XAQ92" s="136"/>
      <c r="XAR92" s="136"/>
      <c r="XAS92" s="136"/>
      <c r="XAT92" s="136"/>
      <c r="XAU92" s="136"/>
      <c r="XAV92" s="136"/>
      <c r="XAW92" s="136"/>
      <c r="XAX92" s="136"/>
      <c r="XAY92" s="136"/>
      <c r="XAZ92" s="136"/>
      <c r="XBA92" s="136"/>
      <c r="XBB92" s="136"/>
      <c r="XBC92" s="136"/>
      <c r="XBD92" s="136"/>
      <c r="XBE92" s="136"/>
      <c r="XBF92" s="136"/>
      <c r="XBG92" s="136"/>
      <c r="XBH92" s="136"/>
      <c r="XBI92" s="136"/>
      <c r="XBJ92" s="136"/>
      <c r="XBK92" s="136"/>
      <c r="XBL92" s="136"/>
      <c r="XBM92" s="136"/>
      <c r="XBN92" s="136"/>
      <c r="XBO92" s="136"/>
      <c r="XBP92" s="136"/>
      <c r="XBQ92" s="136"/>
      <c r="XBR92" s="136"/>
      <c r="XBS92" s="136"/>
      <c r="XBT92" s="136"/>
      <c r="XBU92" s="136"/>
      <c r="XBV92" s="136"/>
      <c r="XBW92" s="136"/>
      <c r="XBX92" s="136"/>
      <c r="XBY92" s="136"/>
      <c r="XBZ92" s="136"/>
      <c r="XCA92" s="136"/>
      <c r="XCB92" s="136"/>
      <c r="XCC92" s="136"/>
      <c r="XCD92" s="136"/>
      <c r="XCE92" s="136"/>
      <c r="XCF92" s="136"/>
      <c r="XCG92" s="136"/>
      <c r="XCH92" s="136"/>
      <c r="XCI92" s="136"/>
      <c r="XCJ92" s="136"/>
      <c r="XCK92" s="136"/>
      <c r="XCL92" s="136"/>
      <c r="XCM92" s="136"/>
      <c r="XCN92" s="136"/>
      <c r="XCO92" s="136"/>
      <c r="XCP92" s="136"/>
      <c r="XCQ92" s="136"/>
      <c r="XCR92" s="136"/>
      <c r="XCS92" s="136"/>
      <c r="XCT92" s="136"/>
      <c r="XCU92" s="136"/>
      <c r="XCV92" s="136"/>
      <c r="XCW92" s="136"/>
      <c r="XCX92" s="136"/>
      <c r="XCY92" s="136"/>
      <c r="XCZ92" s="136"/>
      <c r="XDA92" s="136"/>
      <c r="XDB92" s="136"/>
      <c r="XDC92" s="136"/>
      <c r="XDD92" s="136"/>
      <c r="XDE92" s="136"/>
      <c r="XDF92" s="136"/>
      <c r="XDG92" s="136"/>
      <c r="XDH92" s="136"/>
      <c r="XDI92" s="136"/>
      <c r="XDJ92" s="136"/>
      <c r="XDK92" s="136"/>
      <c r="XDL92" s="136"/>
      <c r="XDM92" s="136"/>
      <c r="XDN92" s="136"/>
      <c r="XDO92" s="136"/>
      <c r="XDP92" s="136"/>
      <c r="XDQ92" s="136"/>
      <c r="XDR92" s="136"/>
      <c r="XDS92" s="136"/>
      <c r="XDT92" s="136"/>
      <c r="XDU92" s="136"/>
      <c r="XDV92" s="136"/>
      <c r="XDW92" s="136"/>
      <c r="XDX92" s="136"/>
      <c r="XDY92" s="136"/>
      <c r="XDZ92" s="136"/>
      <c r="XEA92" s="136"/>
      <c r="XEB92" s="136"/>
      <c r="XEC92" s="136"/>
      <c r="XED92" s="136"/>
      <c r="XEE92" s="136"/>
      <c r="XEF92" s="136"/>
      <c r="XEG92" s="136"/>
      <c r="XEH92" s="136"/>
      <c r="XEI92" s="136"/>
      <c r="XEJ92" s="136"/>
      <c r="XEK92" s="136"/>
      <c r="XEL92" s="136"/>
      <c r="XEM92" s="136"/>
      <c r="XEN92" s="136"/>
      <c r="XEO92" s="136"/>
      <c r="XEP92" s="136"/>
      <c r="XEQ92" s="136"/>
      <c r="XER92" s="136"/>
      <c r="XES92" s="136"/>
      <c r="XET92" s="136"/>
      <c r="XEU92" s="136"/>
      <c r="XEV92" s="136"/>
      <c r="XEW92" s="136"/>
      <c r="XEX92" s="136"/>
      <c r="XEY92" s="136"/>
      <c r="XEZ92" s="136"/>
      <c r="XFA92" s="136"/>
      <c r="XFB92" s="136"/>
      <c r="XFC92" s="136"/>
      <c r="XFD92" s="136"/>
    </row>
  </sheetData>
  <mergeCells count="19">
    <mergeCell ref="A2:B4"/>
    <mergeCell ref="C2:D2"/>
    <mergeCell ref="E2:F4"/>
    <mergeCell ref="C3:D3"/>
    <mergeCell ref="C4:D4"/>
    <mergeCell ref="A5:F5"/>
    <mergeCell ref="B6:D6"/>
    <mergeCell ref="B7:D7"/>
    <mergeCell ref="A9:F9"/>
    <mergeCell ref="A12:A14"/>
    <mergeCell ref="A16:F16"/>
    <mergeCell ref="A17:A18"/>
    <mergeCell ref="B17:B18"/>
    <mergeCell ref="A57:F57"/>
    <mergeCell ref="A58:A59"/>
    <mergeCell ref="B58:B59"/>
    <mergeCell ref="A78:F78"/>
    <mergeCell ref="A79:A80"/>
    <mergeCell ref="B79:B80"/>
  </mergeCells>
  <conditionalFormatting sqref="A81:F92">
    <cfRule type="expression" priority="2" aboveAverage="0" equalAverage="0" bottom="0" percent="0" rank="0" text="" dxfId="5">
      <formula>MOD(ROW(),2)=1</formula>
    </cfRule>
  </conditionalFormatting>
  <conditionalFormatting sqref="A60:F76">
    <cfRule type="expression" priority="3" aboveAverage="0" equalAverage="0" bottom="0" percent="0" rank="0" text="" dxfId="6">
      <formula>MOD(ROW(),2)=1</formula>
    </cfRule>
  </conditionalFormatting>
  <conditionalFormatting sqref="A19:F55">
    <cfRule type="expression" priority="4" aboveAverage="0" equalAverage="0" bottom="0" percent="0" rank="0" text="" dxfId="7">
      <formula>MOD(ROW(),2)=1</formula>
    </cfRule>
  </conditionalFormatting>
  <printOptions headings="false" gridLines="false" gridLinesSet="true" horizontalCentered="true" verticalCentered="false"/>
  <pageMargins left="0.354166666666667" right="0.354166666666667" top="0.433333333333333" bottom="0.489583333333333" header="0.511811023622047" footer="0.196527777777778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>&amp;LPágina &amp;P de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8"/>
  <sheetViews>
    <sheetView showFormulas="false" showGridLines="true" showRowColHeaders="true" showZeros="true" rightToLeft="false" tabSelected="false" showOutlineSymbols="true" defaultGridColor="true" view="pageBreakPreview" topLeftCell="A10" colorId="64" zoomScale="78" zoomScaleNormal="100" zoomScalePageLayoutView="78" workbookViewId="0">
      <selection pane="topLeft" activeCell="D2" activeCellId="0" sqref="D2"/>
    </sheetView>
  </sheetViews>
  <sheetFormatPr defaultColWidth="9.109375" defaultRowHeight="14.25" zeroHeight="false" outlineLevelRow="0" outlineLevelCol="0"/>
  <cols>
    <col collapsed="false" customWidth="true" hidden="false" outlineLevel="0" max="1" min="1" style="186" width="10.56"/>
    <col collapsed="false" customWidth="true" hidden="false" outlineLevel="0" max="2" min="2" style="186" width="28.56"/>
    <col collapsed="false" customWidth="false" hidden="false" outlineLevel="0" max="3" min="3" style="186" width="9.11"/>
    <col collapsed="false" customWidth="true" hidden="false" outlineLevel="0" max="4" min="4" style="186" width="27.11"/>
    <col collapsed="false" customWidth="true" hidden="false" outlineLevel="0" max="5" min="5" style="186" width="29.44"/>
    <col collapsed="false" customWidth="true" hidden="false" outlineLevel="0" max="6" min="6" style="186" width="42.11"/>
    <col collapsed="false" customWidth="true" hidden="false" outlineLevel="0" max="7" min="7" style="186" width="10.44"/>
    <col collapsed="false" customWidth="true" hidden="false" outlineLevel="0" max="8" min="8" style="186" width="20.44"/>
    <col collapsed="false" customWidth="false" hidden="false" outlineLevel="0" max="256" min="9" style="186" width="9.11"/>
    <col collapsed="false" customWidth="true" hidden="false" outlineLevel="0" max="257" min="257" style="186" width="10.56"/>
    <col collapsed="false" customWidth="true" hidden="false" outlineLevel="0" max="258" min="258" style="186" width="28.56"/>
    <col collapsed="false" customWidth="true" hidden="false" outlineLevel="0" max="259" min="259" style="186" width="11.11"/>
    <col collapsed="false" customWidth="true" hidden="false" outlineLevel="0" max="260" min="260" style="186" width="27.11"/>
    <col collapsed="false" customWidth="true" hidden="false" outlineLevel="0" max="261" min="261" style="186" width="29.44"/>
    <col collapsed="false" customWidth="true" hidden="false" outlineLevel="0" max="262" min="262" style="186" width="17"/>
    <col collapsed="false" customWidth="true" hidden="false" outlineLevel="0" max="263" min="263" style="186" width="10.44"/>
    <col collapsed="false" customWidth="true" hidden="false" outlineLevel="0" max="264" min="264" style="186" width="20.44"/>
    <col collapsed="false" customWidth="false" hidden="false" outlineLevel="0" max="512" min="265" style="186" width="9.11"/>
    <col collapsed="false" customWidth="true" hidden="false" outlineLevel="0" max="513" min="513" style="186" width="10.56"/>
    <col collapsed="false" customWidth="true" hidden="false" outlineLevel="0" max="514" min="514" style="186" width="28.56"/>
    <col collapsed="false" customWidth="true" hidden="false" outlineLevel="0" max="515" min="515" style="186" width="11.11"/>
    <col collapsed="false" customWidth="true" hidden="false" outlineLevel="0" max="516" min="516" style="186" width="27.11"/>
    <col collapsed="false" customWidth="true" hidden="false" outlineLevel="0" max="517" min="517" style="186" width="29.44"/>
    <col collapsed="false" customWidth="true" hidden="false" outlineLevel="0" max="518" min="518" style="186" width="17"/>
    <col collapsed="false" customWidth="true" hidden="false" outlineLevel="0" max="519" min="519" style="186" width="10.44"/>
    <col collapsed="false" customWidth="true" hidden="false" outlineLevel="0" max="520" min="520" style="186" width="20.44"/>
    <col collapsed="false" customWidth="false" hidden="false" outlineLevel="0" max="768" min="521" style="186" width="9.11"/>
    <col collapsed="false" customWidth="true" hidden="false" outlineLevel="0" max="769" min="769" style="186" width="10.56"/>
    <col collapsed="false" customWidth="true" hidden="false" outlineLevel="0" max="770" min="770" style="186" width="28.56"/>
    <col collapsed="false" customWidth="true" hidden="false" outlineLevel="0" max="771" min="771" style="186" width="11.11"/>
    <col collapsed="false" customWidth="true" hidden="false" outlineLevel="0" max="772" min="772" style="186" width="27.11"/>
    <col collapsed="false" customWidth="true" hidden="false" outlineLevel="0" max="773" min="773" style="186" width="29.44"/>
    <col collapsed="false" customWidth="true" hidden="false" outlineLevel="0" max="774" min="774" style="186" width="17"/>
    <col collapsed="false" customWidth="true" hidden="false" outlineLevel="0" max="775" min="775" style="186" width="10.44"/>
    <col collapsed="false" customWidth="true" hidden="false" outlineLevel="0" max="776" min="776" style="186" width="20.44"/>
    <col collapsed="false" customWidth="false" hidden="false" outlineLevel="0" max="1024" min="777" style="186" width="9.11"/>
    <col collapsed="false" customWidth="true" hidden="false" outlineLevel="0" max="1025" min="1025" style="186" width="10.56"/>
    <col collapsed="false" customWidth="true" hidden="false" outlineLevel="0" max="1026" min="1026" style="186" width="28.56"/>
    <col collapsed="false" customWidth="true" hidden="false" outlineLevel="0" max="1027" min="1027" style="186" width="11.11"/>
    <col collapsed="false" customWidth="true" hidden="false" outlineLevel="0" max="1028" min="1028" style="186" width="27.11"/>
    <col collapsed="false" customWidth="true" hidden="false" outlineLevel="0" max="1029" min="1029" style="186" width="29.44"/>
    <col collapsed="false" customWidth="true" hidden="false" outlineLevel="0" max="1030" min="1030" style="186" width="17"/>
    <col collapsed="false" customWidth="true" hidden="false" outlineLevel="0" max="1031" min="1031" style="186" width="10.44"/>
    <col collapsed="false" customWidth="true" hidden="false" outlineLevel="0" max="1032" min="1032" style="186" width="20.44"/>
    <col collapsed="false" customWidth="false" hidden="false" outlineLevel="0" max="1280" min="1033" style="186" width="9.11"/>
    <col collapsed="false" customWidth="true" hidden="false" outlineLevel="0" max="1281" min="1281" style="186" width="10.56"/>
    <col collapsed="false" customWidth="true" hidden="false" outlineLevel="0" max="1282" min="1282" style="186" width="28.56"/>
    <col collapsed="false" customWidth="true" hidden="false" outlineLevel="0" max="1283" min="1283" style="186" width="11.11"/>
    <col collapsed="false" customWidth="true" hidden="false" outlineLevel="0" max="1284" min="1284" style="186" width="27.11"/>
    <col collapsed="false" customWidth="true" hidden="false" outlineLevel="0" max="1285" min="1285" style="186" width="29.44"/>
    <col collapsed="false" customWidth="true" hidden="false" outlineLevel="0" max="1286" min="1286" style="186" width="17"/>
    <col collapsed="false" customWidth="true" hidden="false" outlineLevel="0" max="1287" min="1287" style="186" width="10.44"/>
    <col collapsed="false" customWidth="true" hidden="false" outlineLevel="0" max="1288" min="1288" style="186" width="20.44"/>
    <col collapsed="false" customWidth="false" hidden="false" outlineLevel="0" max="1536" min="1289" style="186" width="9.11"/>
    <col collapsed="false" customWidth="true" hidden="false" outlineLevel="0" max="1537" min="1537" style="186" width="10.56"/>
    <col collapsed="false" customWidth="true" hidden="false" outlineLevel="0" max="1538" min="1538" style="186" width="28.56"/>
    <col collapsed="false" customWidth="true" hidden="false" outlineLevel="0" max="1539" min="1539" style="186" width="11.11"/>
    <col collapsed="false" customWidth="true" hidden="false" outlineLevel="0" max="1540" min="1540" style="186" width="27.11"/>
    <col collapsed="false" customWidth="true" hidden="false" outlineLevel="0" max="1541" min="1541" style="186" width="29.44"/>
    <col collapsed="false" customWidth="true" hidden="false" outlineLevel="0" max="1542" min="1542" style="186" width="17"/>
    <col collapsed="false" customWidth="true" hidden="false" outlineLevel="0" max="1543" min="1543" style="186" width="10.44"/>
    <col collapsed="false" customWidth="true" hidden="false" outlineLevel="0" max="1544" min="1544" style="186" width="20.44"/>
    <col collapsed="false" customWidth="false" hidden="false" outlineLevel="0" max="1792" min="1545" style="186" width="9.11"/>
    <col collapsed="false" customWidth="true" hidden="false" outlineLevel="0" max="1793" min="1793" style="186" width="10.56"/>
    <col collapsed="false" customWidth="true" hidden="false" outlineLevel="0" max="1794" min="1794" style="186" width="28.56"/>
    <col collapsed="false" customWidth="true" hidden="false" outlineLevel="0" max="1795" min="1795" style="186" width="11.11"/>
    <col collapsed="false" customWidth="true" hidden="false" outlineLevel="0" max="1796" min="1796" style="186" width="27.11"/>
    <col collapsed="false" customWidth="true" hidden="false" outlineLevel="0" max="1797" min="1797" style="186" width="29.44"/>
    <col collapsed="false" customWidth="true" hidden="false" outlineLevel="0" max="1798" min="1798" style="186" width="17"/>
    <col collapsed="false" customWidth="true" hidden="false" outlineLevel="0" max="1799" min="1799" style="186" width="10.44"/>
    <col collapsed="false" customWidth="true" hidden="false" outlineLevel="0" max="1800" min="1800" style="186" width="20.44"/>
    <col collapsed="false" customWidth="false" hidden="false" outlineLevel="0" max="2048" min="1801" style="186" width="9.11"/>
    <col collapsed="false" customWidth="true" hidden="false" outlineLevel="0" max="2049" min="2049" style="186" width="10.56"/>
    <col collapsed="false" customWidth="true" hidden="false" outlineLevel="0" max="2050" min="2050" style="186" width="28.56"/>
    <col collapsed="false" customWidth="true" hidden="false" outlineLevel="0" max="2051" min="2051" style="186" width="11.11"/>
    <col collapsed="false" customWidth="true" hidden="false" outlineLevel="0" max="2052" min="2052" style="186" width="27.11"/>
    <col collapsed="false" customWidth="true" hidden="false" outlineLevel="0" max="2053" min="2053" style="186" width="29.44"/>
    <col collapsed="false" customWidth="true" hidden="false" outlineLevel="0" max="2054" min="2054" style="186" width="17"/>
    <col collapsed="false" customWidth="true" hidden="false" outlineLevel="0" max="2055" min="2055" style="186" width="10.44"/>
    <col collapsed="false" customWidth="true" hidden="false" outlineLevel="0" max="2056" min="2056" style="186" width="20.44"/>
    <col collapsed="false" customWidth="false" hidden="false" outlineLevel="0" max="2304" min="2057" style="186" width="9.11"/>
    <col collapsed="false" customWidth="true" hidden="false" outlineLevel="0" max="2305" min="2305" style="186" width="10.56"/>
    <col collapsed="false" customWidth="true" hidden="false" outlineLevel="0" max="2306" min="2306" style="186" width="28.56"/>
    <col collapsed="false" customWidth="true" hidden="false" outlineLevel="0" max="2307" min="2307" style="186" width="11.11"/>
    <col collapsed="false" customWidth="true" hidden="false" outlineLevel="0" max="2308" min="2308" style="186" width="27.11"/>
    <col collapsed="false" customWidth="true" hidden="false" outlineLevel="0" max="2309" min="2309" style="186" width="29.44"/>
    <col collapsed="false" customWidth="true" hidden="false" outlineLevel="0" max="2310" min="2310" style="186" width="17"/>
    <col collapsed="false" customWidth="true" hidden="false" outlineLevel="0" max="2311" min="2311" style="186" width="10.44"/>
    <col collapsed="false" customWidth="true" hidden="false" outlineLevel="0" max="2312" min="2312" style="186" width="20.44"/>
    <col collapsed="false" customWidth="false" hidden="false" outlineLevel="0" max="2560" min="2313" style="186" width="9.11"/>
    <col collapsed="false" customWidth="true" hidden="false" outlineLevel="0" max="2561" min="2561" style="186" width="10.56"/>
    <col collapsed="false" customWidth="true" hidden="false" outlineLevel="0" max="2562" min="2562" style="186" width="28.56"/>
    <col collapsed="false" customWidth="true" hidden="false" outlineLevel="0" max="2563" min="2563" style="186" width="11.11"/>
    <col collapsed="false" customWidth="true" hidden="false" outlineLevel="0" max="2564" min="2564" style="186" width="27.11"/>
    <col collapsed="false" customWidth="true" hidden="false" outlineLevel="0" max="2565" min="2565" style="186" width="29.44"/>
    <col collapsed="false" customWidth="true" hidden="false" outlineLevel="0" max="2566" min="2566" style="186" width="17"/>
    <col collapsed="false" customWidth="true" hidden="false" outlineLevel="0" max="2567" min="2567" style="186" width="10.44"/>
    <col collapsed="false" customWidth="true" hidden="false" outlineLevel="0" max="2568" min="2568" style="186" width="20.44"/>
    <col collapsed="false" customWidth="false" hidden="false" outlineLevel="0" max="2816" min="2569" style="186" width="9.11"/>
    <col collapsed="false" customWidth="true" hidden="false" outlineLevel="0" max="2817" min="2817" style="186" width="10.56"/>
    <col collapsed="false" customWidth="true" hidden="false" outlineLevel="0" max="2818" min="2818" style="186" width="28.56"/>
    <col collapsed="false" customWidth="true" hidden="false" outlineLevel="0" max="2819" min="2819" style="186" width="11.11"/>
    <col collapsed="false" customWidth="true" hidden="false" outlineLevel="0" max="2820" min="2820" style="186" width="27.11"/>
    <col collapsed="false" customWidth="true" hidden="false" outlineLevel="0" max="2821" min="2821" style="186" width="29.44"/>
    <col collapsed="false" customWidth="true" hidden="false" outlineLevel="0" max="2822" min="2822" style="186" width="17"/>
    <col collapsed="false" customWidth="true" hidden="false" outlineLevel="0" max="2823" min="2823" style="186" width="10.44"/>
    <col collapsed="false" customWidth="true" hidden="false" outlineLevel="0" max="2824" min="2824" style="186" width="20.44"/>
    <col collapsed="false" customWidth="false" hidden="false" outlineLevel="0" max="3072" min="2825" style="186" width="9.11"/>
    <col collapsed="false" customWidth="true" hidden="false" outlineLevel="0" max="3073" min="3073" style="186" width="10.56"/>
    <col collapsed="false" customWidth="true" hidden="false" outlineLevel="0" max="3074" min="3074" style="186" width="28.56"/>
    <col collapsed="false" customWidth="true" hidden="false" outlineLevel="0" max="3075" min="3075" style="186" width="11.11"/>
    <col collapsed="false" customWidth="true" hidden="false" outlineLevel="0" max="3076" min="3076" style="186" width="27.11"/>
    <col collapsed="false" customWidth="true" hidden="false" outlineLevel="0" max="3077" min="3077" style="186" width="29.44"/>
    <col collapsed="false" customWidth="true" hidden="false" outlineLevel="0" max="3078" min="3078" style="186" width="17"/>
    <col collapsed="false" customWidth="true" hidden="false" outlineLevel="0" max="3079" min="3079" style="186" width="10.44"/>
    <col collapsed="false" customWidth="true" hidden="false" outlineLevel="0" max="3080" min="3080" style="186" width="20.44"/>
    <col collapsed="false" customWidth="false" hidden="false" outlineLevel="0" max="3328" min="3081" style="186" width="9.11"/>
    <col collapsed="false" customWidth="true" hidden="false" outlineLevel="0" max="3329" min="3329" style="186" width="10.56"/>
    <col collapsed="false" customWidth="true" hidden="false" outlineLevel="0" max="3330" min="3330" style="186" width="28.56"/>
    <col collapsed="false" customWidth="true" hidden="false" outlineLevel="0" max="3331" min="3331" style="186" width="11.11"/>
    <col collapsed="false" customWidth="true" hidden="false" outlineLevel="0" max="3332" min="3332" style="186" width="27.11"/>
    <col collapsed="false" customWidth="true" hidden="false" outlineLevel="0" max="3333" min="3333" style="186" width="29.44"/>
    <col collapsed="false" customWidth="true" hidden="false" outlineLevel="0" max="3334" min="3334" style="186" width="17"/>
    <col collapsed="false" customWidth="true" hidden="false" outlineLevel="0" max="3335" min="3335" style="186" width="10.44"/>
    <col collapsed="false" customWidth="true" hidden="false" outlineLevel="0" max="3336" min="3336" style="186" width="20.44"/>
    <col collapsed="false" customWidth="false" hidden="false" outlineLevel="0" max="3584" min="3337" style="186" width="9.11"/>
    <col collapsed="false" customWidth="true" hidden="false" outlineLevel="0" max="3585" min="3585" style="186" width="10.56"/>
    <col collapsed="false" customWidth="true" hidden="false" outlineLevel="0" max="3586" min="3586" style="186" width="28.56"/>
    <col collapsed="false" customWidth="true" hidden="false" outlineLevel="0" max="3587" min="3587" style="186" width="11.11"/>
    <col collapsed="false" customWidth="true" hidden="false" outlineLevel="0" max="3588" min="3588" style="186" width="27.11"/>
    <col collapsed="false" customWidth="true" hidden="false" outlineLevel="0" max="3589" min="3589" style="186" width="29.44"/>
    <col collapsed="false" customWidth="true" hidden="false" outlineLevel="0" max="3590" min="3590" style="186" width="17"/>
    <col collapsed="false" customWidth="true" hidden="false" outlineLevel="0" max="3591" min="3591" style="186" width="10.44"/>
    <col collapsed="false" customWidth="true" hidden="false" outlineLevel="0" max="3592" min="3592" style="186" width="20.44"/>
    <col collapsed="false" customWidth="false" hidden="false" outlineLevel="0" max="3840" min="3593" style="186" width="9.11"/>
    <col collapsed="false" customWidth="true" hidden="false" outlineLevel="0" max="3841" min="3841" style="186" width="10.56"/>
    <col collapsed="false" customWidth="true" hidden="false" outlineLevel="0" max="3842" min="3842" style="186" width="28.56"/>
    <col collapsed="false" customWidth="true" hidden="false" outlineLevel="0" max="3843" min="3843" style="186" width="11.11"/>
    <col collapsed="false" customWidth="true" hidden="false" outlineLevel="0" max="3844" min="3844" style="186" width="27.11"/>
    <col collapsed="false" customWidth="true" hidden="false" outlineLevel="0" max="3845" min="3845" style="186" width="29.44"/>
    <col collapsed="false" customWidth="true" hidden="false" outlineLevel="0" max="3846" min="3846" style="186" width="17"/>
    <col collapsed="false" customWidth="true" hidden="false" outlineLevel="0" max="3847" min="3847" style="186" width="10.44"/>
    <col collapsed="false" customWidth="true" hidden="false" outlineLevel="0" max="3848" min="3848" style="186" width="20.44"/>
    <col collapsed="false" customWidth="false" hidden="false" outlineLevel="0" max="4096" min="3849" style="186" width="9.11"/>
    <col collapsed="false" customWidth="true" hidden="false" outlineLevel="0" max="4097" min="4097" style="186" width="10.56"/>
    <col collapsed="false" customWidth="true" hidden="false" outlineLevel="0" max="4098" min="4098" style="186" width="28.56"/>
    <col collapsed="false" customWidth="true" hidden="false" outlineLevel="0" max="4099" min="4099" style="186" width="11.11"/>
    <col collapsed="false" customWidth="true" hidden="false" outlineLevel="0" max="4100" min="4100" style="186" width="27.11"/>
    <col collapsed="false" customWidth="true" hidden="false" outlineLevel="0" max="4101" min="4101" style="186" width="29.44"/>
    <col collapsed="false" customWidth="true" hidden="false" outlineLevel="0" max="4102" min="4102" style="186" width="17"/>
    <col collapsed="false" customWidth="true" hidden="false" outlineLevel="0" max="4103" min="4103" style="186" width="10.44"/>
    <col collapsed="false" customWidth="true" hidden="false" outlineLevel="0" max="4104" min="4104" style="186" width="20.44"/>
    <col collapsed="false" customWidth="false" hidden="false" outlineLevel="0" max="4352" min="4105" style="186" width="9.11"/>
    <col collapsed="false" customWidth="true" hidden="false" outlineLevel="0" max="4353" min="4353" style="186" width="10.56"/>
    <col collapsed="false" customWidth="true" hidden="false" outlineLevel="0" max="4354" min="4354" style="186" width="28.56"/>
    <col collapsed="false" customWidth="true" hidden="false" outlineLevel="0" max="4355" min="4355" style="186" width="11.11"/>
    <col collapsed="false" customWidth="true" hidden="false" outlineLevel="0" max="4356" min="4356" style="186" width="27.11"/>
    <col collapsed="false" customWidth="true" hidden="false" outlineLevel="0" max="4357" min="4357" style="186" width="29.44"/>
    <col collapsed="false" customWidth="true" hidden="false" outlineLevel="0" max="4358" min="4358" style="186" width="17"/>
    <col collapsed="false" customWidth="true" hidden="false" outlineLevel="0" max="4359" min="4359" style="186" width="10.44"/>
    <col collapsed="false" customWidth="true" hidden="false" outlineLevel="0" max="4360" min="4360" style="186" width="20.44"/>
    <col collapsed="false" customWidth="false" hidden="false" outlineLevel="0" max="4608" min="4361" style="186" width="9.11"/>
    <col collapsed="false" customWidth="true" hidden="false" outlineLevel="0" max="4609" min="4609" style="186" width="10.56"/>
    <col collapsed="false" customWidth="true" hidden="false" outlineLevel="0" max="4610" min="4610" style="186" width="28.56"/>
    <col collapsed="false" customWidth="true" hidden="false" outlineLevel="0" max="4611" min="4611" style="186" width="11.11"/>
    <col collapsed="false" customWidth="true" hidden="false" outlineLevel="0" max="4612" min="4612" style="186" width="27.11"/>
    <col collapsed="false" customWidth="true" hidden="false" outlineLevel="0" max="4613" min="4613" style="186" width="29.44"/>
    <col collapsed="false" customWidth="true" hidden="false" outlineLevel="0" max="4614" min="4614" style="186" width="17"/>
    <col collapsed="false" customWidth="true" hidden="false" outlineLevel="0" max="4615" min="4615" style="186" width="10.44"/>
    <col collapsed="false" customWidth="true" hidden="false" outlineLevel="0" max="4616" min="4616" style="186" width="20.44"/>
    <col collapsed="false" customWidth="false" hidden="false" outlineLevel="0" max="4864" min="4617" style="186" width="9.11"/>
    <col collapsed="false" customWidth="true" hidden="false" outlineLevel="0" max="4865" min="4865" style="186" width="10.56"/>
    <col collapsed="false" customWidth="true" hidden="false" outlineLevel="0" max="4866" min="4866" style="186" width="28.56"/>
    <col collapsed="false" customWidth="true" hidden="false" outlineLevel="0" max="4867" min="4867" style="186" width="11.11"/>
    <col collapsed="false" customWidth="true" hidden="false" outlineLevel="0" max="4868" min="4868" style="186" width="27.11"/>
    <col collapsed="false" customWidth="true" hidden="false" outlineLevel="0" max="4869" min="4869" style="186" width="29.44"/>
    <col collapsed="false" customWidth="true" hidden="false" outlineLevel="0" max="4870" min="4870" style="186" width="17"/>
    <col collapsed="false" customWidth="true" hidden="false" outlineLevel="0" max="4871" min="4871" style="186" width="10.44"/>
    <col collapsed="false" customWidth="true" hidden="false" outlineLevel="0" max="4872" min="4872" style="186" width="20.44"/>
    <col collapsed="false" customWidth="false" hidden="false" outlineLevel="0" max="5120" min="4873" style="186" width="9.11"/>
    <col collapsed="false" customWidth="true" hidden="false" outlineLevel="0" max="5121" min="5121" style="186" width="10.56"/>
    <col collapsed="false" customWidth="true" hidden="false" outlineLevel="0" max="5122" min="5122" style="186" width="28.56"/>
    <col collapsed="false" customWidth="true" hidden="false" outlineLevel="0" max="5123" min="5123" style="186" width="11.11"/>
    <col collapsed="false" customWidth="true" hidden="false" outlineLevel="0" max="5124" min="5124" style="186" width="27.11"/>
    <col collapsed="false" customWidth="true" hidden="false" outlineLevel="0" max="5125" min="5125" style="186" width="29.44"/>
    <col collapsed="false" customWidth="true" hidden="false" outlineLevel="0" max="5126" min="5126" style="186" width="17"/>
    <col collapsed="false" customWidth="true" hidden="false" outlineLevel="0" max="5127" min="5127" style="186" width="10.44"/>
    <col collapsed="false" customWidth="true" hidden="false" outlineLevel="0" max="5128" min="5128" style="186" width="20.44"/>
    <col collapsed="false" customWidth="false" hidden="false" outlineLevel="0" max="5376" min="5129" style="186" width="9.11"/>
    <col collapsed="false" customWidth="true" hidden="false" outlineLevel="0" max="5377" min="5377" style="186" width="10.56"/>
    <col collapsed="false" customWidth="true" hidden="false" outlineLevel="0" max="5378" min="5378" style="186" width="28.56"/>
    <col collapsed="false" customWidth="true" hidden="false" outlineLevel="0" max="5379" min="5379" style="186" width="11.11"/>
    <col collapsed="false" customWidth="true" hidden="false" outlineLevel="0" max="5380" min="5380" style="186" width="27.11"/>
    <col collapsed="false" customWidth="true" hidden="false" outlineLevel="0" max="5381" min="5381" style="186" width="29.44"/>
    <col collapsed="false" customWidth="true" hidden="false" outlineLevel="0" max="5382" min="5382" style="186" width="17"/>
    <col collapsed="false" customWidth="true" hidden="false" outlineLevel="0" max="5383" min="5383" style="186" width="10.44"/>
    <col collapsed="false" customWidth="true" hidden="false" outlineLevel="0" max="5384" min="5384" style="186" width="20.44"/>
    <col collapsed="false" customWidth="false" hidden="false" outlineLevel="0" max="5632" min="5385" style="186" width="9.11"/>
    <col collapsed="false" customWidth="true" hidden="false" outlineLevel="0" max="5633" min="5633" style="186" width="10.56"/>
    <col collapsed="false" customWidth="true" hidden="false" outlineLevel="0" max="5634" min="5634" style="186" width="28.56"/>
    <col collapsed="false" customWidth="true" hidden="false" outlineLevel="0" max="5635" min="5635" style="186" width="11.11"/>
    <col collapsed="false" customWidth="true" hidden="false" outlineLevel="0" max="5636" min="5636" style="186" width="27.11"/>
    <col collapsed="false" customWidth="true" hidden="false" outlineLevel="0" max="5637" min="5637" style="186" width="29.44"/>
    <col collapsed="false" customWidth="true" hidden="false" outlineLevel="0" max="5638" min="5638" style="186" width="17"/>
    <col collapsed="false" customWidth="true" hidden="false" outlineLevel="0" max="5639" min="5639" style="186" width="10.44"/>
    <col collapsed="false" customWidth="true" hidden="false" outlineLevel="0" max="5640" min="5640" style="186" width="20.44"/>
    <col collapsed="false" customWidth="false" hidden="false" outlineLevel="0" max="5888" min="5641" style="186" width="9.11"/>
    <col collapsed="false" customWidth="true" hidden="false" outlineLevel="0" max="5889" min="5889" style="186" width="10.56"/>
    <col collapsed="false" customWidth="true" hidden="false" outlineLevel="0" max="5890" min="5890" style="186" width="28.56"/>
    <col collapsed="false" customWidth="true" hidden="false" outlineLevel="0" max="5891" min="5891" style="186" width="11.11"/>
    <col collapsed="false" customWidth="true" hidden="false" outlineLevel="0" max="5892" min="5892" style="186" width="27.11"/>
    <col collapsed="false" customWidth="true" hidden="false" outlineLevel="0" max="5893" min="5893" style="186" width="29.44"/>
    <col collapsed="false" customWidth="true" hidden="false" outlineLevel="0" max="5894" min="5894" style="186" width="17"/>
    <col collapsed="false" customWidth="true" hidden="false" outlineLevel="0" max="5895" min="5895" style="186" width="10.44"/>
    <col collapsed="false" customWidth="true" hidden="false" outlineLevel="0" max="5896" min="5896" style="186" width="20.44"/>
    <col collapsed="false" customWidth="false" hidden="false" outlineLevel="0" max="6144" min="5897" style="186" width="9.11"/>
    <col collapsed="false" customWidth="true" hidden="false" outlineLevel="0" max="6145" min="6145" style="186" width="10.56"/>
    <col collapsed="false" customWidth="true" hidden="false" outlineLevel="0" max="6146" min="6146" style="186" width="28.56"/>
    <col collapsed="false" customWidth="true" hidden="false" outlineLevel="0" max="6147" min="6147" style="186" width="11.11"/>
    <col collapsed="false" customWidth="true" hidden="false" outlineLevel="0" max="6148" min="6148" style="186" width="27.11"/>
    <col collapsed="false" customWidth="true" hidden="false" outlineLevel="0" max="6149" min="6149" style="186" width="29.44"/>
    <col collapsed="false" customWidth="true" hidden="false" outlineLevel="0" max="6150" min="6150" style="186" width="17"/>
    <col collapsed="false" customWidth="true" hidden="false" outlineLevel="0" max="6151" min="6151" style="186" width="10.44"/>
    <col collapsed="false" customWidth="true" hidden="false" outlineLevel="0" max="6152" min="6152" style="186" width="20.44"/>
    <col collapsed="false" customWidth="false" hidden="false" outlineLevel="0" max="6400" min="6153" style="186" width="9.11"/>
    <col collapsed="false" customWidth="true" hidden="false" outlineLevel="0" max="6401" min="6401" style="186" width="10.56"/>
    <col collapsed="false" customWidth="true" hidden="false" outlineLevel="0" max="6402" min="6402" style="186" width="28.56"/>
    <col collapsed="false" customWidth="true" hidden="false" outlineLevel="0" max="6403" min="6403" style="186" width="11.11"/>
    <col collapsed="false" customWidth="true" hidden="false" outlineLevel="0" max="6404" min="6404" style="186" width="27.11"/>
    <col collapsed="false" customWidth="true" hidden="false" outlineLevel="0" max="6405" min="6405" style="186" width="29.44"/>
    <col collapsed="false" customWidth="true" hidden="false" outlineLevel="0" max="6406" min="6406" style="186" width="17"/>
    <col collapsed="false" customWidth="true" hidden="false" outlineLevel="0" max="6407" min="6407" style="186" width="10.44"/>
    <col collapsed="false" customWidth="true" hidden="false" outlineLevel="0" max="6408" min="6408" style="186" width="20.44"/>
    <col collapsed="false" customWidth="false" hidden="false" outlineLevel="0" max="6656" min="6409" style="186" width="9.11"/>
    <col collapsed="false" customWidth="true" hidden="false" outlineLevel="0" max="6657" min="6657" style="186" width="10.56"/>
    <col collapsed="false" customWidth="true" hidden="false" outlineLevel="0" max="6658" min="6658" style="186" width="28.56"/>
    <col collapsed="false" customWidth="true" hidden="false" outlineLevel="0" max="6659" min="6659" style="186" width="11.11"/>
    <col collapsed="false" customWidth="true" hidden="false" outlineLevel="0" max="6660" min="6660" style="186" width="27.11"/>
    <col collapsed="false" customWidth="true" hidden="false" outlineLevel="0" max="6661" min="6661" style="186" width="29.44"/>
    <col collapsed="false" customWidth="true" hidden="false" outlineLevel="0" max="6662" min="6662" style="186" width="17"/>
    <col collapsed="false" customWidth="true" hidden="false" outlineLevel="0" max="6663" min="6663" style="186" width="10.44"/>
    <col collapsed="false" customWidth="true" hidden="false" outlineLevel="0" max="6664" min="6664" style="186" width="20.44"/>
    <col collapsed="false" customWidth="false" hidden="false" outlineLevel="0" max="6912" min="6665" style="186" width="9.11"/>
    <col collapsed="false" customWidth="true" hidden="false" outlineLevel="0" max="6913" min="6913" style="186" width="10.56"/>
    <col collapsed="false" customWidth="true" hidden="false" outlineLevel="0" max="6914" min="6914" style="186" width="28.56"/>
    <col collapsed="false" customWidth="true" hidden="false" outlineLevel="0" max="6915" min="6915" style="186" width="11.11"/>
    <col collapsed="false" customWidth="true" hidden="false" outlineLevel="0" max="6916" min="6916" style="186" width="27.11"/>
    <col collapsed="false" customWidth="true" hidden="false" outlineLevel="0" max="6917" min="6917" style="186" width="29.44"/>
    <col collapsed="false" customWidth="true" hidden="false" outlineLevel="0" max="6918" min="6918" style="186" width="17"/>
    <col collapsed="false" customWidth="true" hidden="false" outlineLevel="0" max="6919" min="6919" style="186" width="10.44"/>
    <col collapsed="false" customWidth="true" hidden="false" outlineLevel="0" max="6920" min="6920" style="186" width="20.44"/>
    <col collapsed="false" customWidth="false" hidden="false" outlineLevel="0" max="7168" min="6921" style="186" width="9.11"/>
    <col collapsed="false" customWidth="true" hidden="false" outlineLevel="0" max="7169" min="7169" style="186" width="10.56"/>
    <col collapsed="false" customWidth="true" hidden="false" outlineLevel="0" max="7170" min="7170" style="186" width="28.56"/>
    <col collapsed="false" customWidth="true" hidden="false" outlineLevel="0" max="7171" min="7171" style="186" width="11.11"/>
    <col collapsed="false" customWidth="true" hidden="false" outlineLevel="0" max="7172" min="7172" style="186" width="27.11"/>
    <col collapsed="false" customWidth="true" hidden="false" outlineLevel="0" max="7173" min="7173" style="186" width="29.44"/>
    <col collapsed="false" customWidth="true" hidden="false" outlineLevel="0" max="7174" min="7174" style="186" width="17"/>
    <col collapsed="false" customWidth="true" hidden="false" outlineLevel="0" max="7175" min="7175" style="186" width="10.44"/>
    <col collapsed="false" customWidth="true" hidden="false" outlineLevel="0" max="7176" min="7176" style="186" width="20.44"/>
    <col collapsed="false" customWidth="false" hidden="false" outlineLevel="0" max="7424" min="7177" style="186" width="9.11"/>
    <col collapsed="false" customWidth="true" hidden="false" outlineLevel="0" max="7425" min="7425" style="186" width="10.56"/>
    <col collapsed="false" customWidth="true" hidden="false" outlineLevel="0" max="7426" min="7426" style="186" width="28.56"/>
    <col collapsed="false" customWidth="true" hidden="false" outlineLevel="0" max="7427" min="7427" style="186" width="11.11"/>
    <col collapsed="false" customWidth="true" hidden="false" outlineLevel="0" max="7428" min="7428" style="186" width="27.11"/>
    <col collapsed="false" customWidth="true" hidden="false" outlineLevel="0" max="7429" min="7429" style="186" width="29.44"/>
    <col collapsed="false" customWidth="true" hidden="false" outlineLevel="0" max="7430" min="7430" style="186" width="17"/>
    <col collapsed="false" customWidth="true" hidden="false" outlineLevel="0" max="7431" min="7431" style="186" width="10.44"/>
    <col collapsed="false" customWidth="true" hidden="false" outlineLevel="0" max="7432" min="7432" style="186" width="20.44"/>
    <col collapsed="false" customWidth="false" hidden="false" outlineLevel="0" max="7680" min="7433" style="186" width="9.11"/>
    <col collapsed="false" customWidth="true" hidden="false" outlineLevel="0" max="7681" min="7681" style="186" width="10.56"/>
    <col collapsed="false" customWidth="true" hidden="false" outlineLevel="0" max="7682" min="7682" style="186" width="28.56"/>
    <col collapsed="false" customWidth="true" hidden="false" outlineLevel="0" max="7683" min="7683" style="186" width="11.11"/>
    <col collapsed="false" customWidth="true" hidden="false" outlineLevel="0" max="7684" min="7684" style="186" width="27.11"/>
    <col collapsed="false" customWidth="true" hidden="false" outlineLevel="0" max="7685" min="7685" style="186" width="29.44"/>
    <col collapsed="false" customWidth="true" hidden="false" outlineLevel="0" max="7686" min="7686" style="186" width="17"/>
    <col collapsed="false" customWidth="true" hidden="false" outlineLevel="0" max="7687" min="7687" style="186" width="10.44"/>
    <col collapsed="false" customWidth="true" hidden="false" outlineLevel="0" max="7688" min="7688" style="186" width="20.44"/>
    <col collapsed="false" customWidth="false" hidden="false" outlineLevel="0" max="7936" min="7689" style="186" width="9.11"/>
    <col collapsed="false" customWidth="true" hidden="false" outlineLevel="0" max="7937" min="7937" style="186" width="10.56"/>
    <col collapsed="false" customWidth="true" hidden="false" outlineLevel="0" max="7938" min="7938" style="186" width="28.56"/>
    <col collapsed="false" customWidth="true" hidden="false" outlineLevel="0" max="7939" min="7939" style="186" width="11.11"/>
    <col collapsed="false" customWidth="true" hidden="false" outlineLevel="0" max="7940" min="7940" style="186" width="27.11"/>
    <col collapsed="false" customWidth="true" hidden="false" outlineLevel="0" max="7941" min="7941" style="186" width="29.44"/>
    <col collapsed="false" customWidth="true" hidden="false" outlineLevel="0" max="7942" min="7942" style="186" width="17"/>
    <col collapsed="false" customWidth="true" hidden="false" outlineLevel="0" max="7943" min="7943" style="186" width="10.44"/>
    <col collapsed="false" customWidth="true" hidden="false" outlineLevel="0" max="7944" min="7944" style="186" width="20.44"/>
    <col collapsed="false" customWidth="false" hidden="false" outlineLevel="0" max="8192" min="7945" style="186" width="9.11"/>
    <col collapsed="false" customWidth="true" hidden="false" outlineLevel="0" max="8193" min="8193" style="186" width="10.56"/>
    <col collapsed="false" customWidth="true" hidden="false" outlineLevel="0" max="8194" min="8194" style="186" width="28.56"/>
    <col collapsed="false" customWidth="true" hidden="false" outlineLevel="0" max="8195" min="8195" style="186" width="11.11"/>
    <col collapsed="false" customWidth="true" hidden="false" outlineLevel="0" max="8196" min="8196" style="186" width="27.11"/>
    <col collapsed="false" customWidth="true" hidden="false" outlineLevel="0" max="8197" min="8197" style="186" width="29.44"/>
    <col collapsed="false" customWidth="true" hidden="false" outlineLevel="0" max="8198" min="8198" style="186" width="17"/>
    <col collapsed="false" customWidth="true" hidden="false" outlineLevel="0" max="8199" min="8199" style="186" width="10.44"/>
    <col collapsed="false" customWidth="true" hidden="false" outlineLevel="0" max="8200" min="8200" style="186" width="20.44"/>
    <col collapsed="false" customWidth="false" hidden="false" outlineLevel="0" max="8448" min="8201" style="186" width="9.11"/>
    <col collapsed="false" customWidth="true" hidden="false" outlineLevel="0" max="8449" min="8449" style="186" width="10.56"/>
    <col collapsed="false" customWidth="true" hidden="false" outlineLevel="0" max="8450" min="8450" style="186" width="28.56"/>
    <col collapsed="false" customWidth="true" hidden="false" outlineLevel="0" max="8451" min="8451" style="186" width="11.11"/>
    <col collapsed="false" customWidth="true" hidden="false" outlineLevel="0" max="8452" min="8452" style="186" width="27.11"/>
    <col collapsed="false" customWidth="true" hidden="false" outlineLevel="0" max="8453" min="8453" style="186" width="29.44"/>
    <col collapsed="false" customWidth="true" hidden="false" outlineLevel="0" max="8454" min="8454" style="186" width="17"/>
    <col collapsed="false" customWidth="true" hidden="false" outlineLevel="0" max="8455" min="8455" style="186" width="10.44"/>
    <col collapsed="false" customWidth="true" hidden="false" outlineLevel="0" max="8456" min="8456" style="186" width="20.44"/>
    <col collapsed="false" customWidth="false" hidden="false" outlineLevel="0" max="8704" min="8457" style="186" width="9.11"/>
    <col collapsed="false" customWidth="true" hidden="false" outlineLevel="0" max="8705" min="8705" style="186" width="10.56"/>
    <col collapsed="false" customWidth="true" hidden="false" outlineLevel="0" max="8706" min="8706" style="186" width="28.56"/>
    <col collapsed="false" customWidth="true" hidden="false" outlineLevel="0" max="8707" min="8707" style="186" width="11.11"/>
    <col collapsed="false" customWidth="true" hidden="false" outlineLevel="0" max="8708" min="8708" style="186" width="27.11"/>
    <col collapsed="false" customWidth="true" hidden="false" outlineLevel="0" max="8709" min="8709" style="186" width="29.44"/>
    <col collapsed="false" customWidth="true" hidden="false" outlineLevel="0" max="8710" min="8710" style="186" width="17"/>
    <col collapsed="false" customWidth="true" hidden="false" outlineLevel="0" max="8711" min="8711" style="186" width="10.44"/>
    <col collapsed="false" customWidth="true" hidden="false" outlineLevel="0" max="8712" min="8712" style="186" width="20.44"/>
    <col collapsed="false" customWidth="false" hidden="false" outlineLevel="0" max="8960" min="8713" style="186" width="9.11"/>
    <col collapsed="false" customWidth="true" hidden="false" outlineLevel="0" max="8961" min="8961" style="186" width="10.56"/>
    <col collapsed="false" customWidth="true" hidden="false" outlineLevel="0" max="8962" min="8962" style="186" width="28.56"/>
    <col collapsed="false" customWidth="true" hidden="false" outlineLevel="0" max="8963" min="8963" style="186" width="11.11"/>
    <col collapsed="false" customWidth="true" hidden="false" outlineLevel="0" max="8964" min="8964" style="186" width="27.11"/>
    <col collapsed="false" customWidth="true" hidden="false" outlineLevel="0" max="8965" min="8965" style="186" width="29.44"/>
    <col collapsed="false" customWidth="true" hidden="false" outlineLevel="0" max="8966" min="8966" style="186" width="17"/>
    <col collapsed="false" customWidth="true" hidden="false" outlineLevel="0" max="8967" min="8967" style="186" width="10.44"/>
    <col collapsed="false" customWidth="true" hidden="false" outlineLevel="0" max="8968" min="8968" style="186" width="20.44"/>
    <col collapsed="false" customWidth="false" hidden="false" outlineLevel="0" max="9216" min="8969" style="186" width="9.11"/>
    <col collapsed="false" customWidth="true" hidden="false" outlineLevel="0" max="9217" min="9217" style="186" width="10.56"/>
    <col collapsed="false" customWidth="true" hidden="false" outlineLevel="0" max="9218" min="9218" style="186" width="28.56"/>
    <col collapsed="false" customWidth="true" hidden="false" outlineLevel="0" max="9219" min="9219" style="186" width="11.11"/>
    <col collapsed="false" customWidth="true" hidden="false" outlineLevel="0" max="9220" min="9220" style="186" width="27.11"/>
    <col collapsed="false" customWidth="true" hidden="false" outlineLevel="0" max="9221" min="9221" style="186" width="29.44"/>
    <col collapsed="false" customWidth="true" hidden="false" outlineLevel="0" max="9222" min="9222" style="186" width="17"/>
    <col collapsed="false" customWidth="true" hidden="false" outlineLevel="0" max="9223" min="9223" style="186" width="10.44"/>
    <col collapsed="false" customWidth="true" hidden="false" outlineLevel="0" max="9224" min="9224" style="186" width="20.44"/>
    <col collapsed="false" customWidth="false" hidden="false" outlineLevel="0" max="9472" min="9225" style="186" width="9.11"/>
    <col collapsed="false" customWidth="true" hidden="false" outlineLevel="0" max="9473" min="9473" style="186" width="10.56"/>
    <col collapsed="false" customWidth="true" hidden="false" outlineLevel="0" max="9474" min="9474" style="186" width="28.56"/>
    <col collapsed="false" customWidth="true" hidden="false" outlineLevel="0" max="9475" min="9475" style="186" width="11.11"/>
    <col collapsed="false" customWidth="true" hidden="false" outlineLevel="0" max="9476" min="9476" style="186" width="27.11"/>
    <col collapsed="false" customWidth="true" hidden="false" outlineLevel="0" max="9477" min="9477" style="186" width="29.44"/>
    <col collapsed="false" customWidth="true" hidden="false" outlineLevel="0" max="9478" min="9478" style="186" width="17"/>
    <col collapsed="false" customWidth="true" hidden="false" outlineLevel="0" max="9479" min="9479" style="186" width="10.44"/>
    <col collapsed="false" customWidth="true" hidden="false" outlineLevel="0" max="9480" min="9480" style="186" width="20.44"/>
    <col collapsed="false" customWidth="false" hidden="false" outlineLevel="0" max="9728" min="9481" style="186" width="9.11"/>
    <col collapsed="false" customWidth="true" hidden="false" outlineLevel="0" max="9729" min="9729" style="186" width="10.56"/>
    <col collapsed="false" customWidth="true" hidden="false" outlineLevel="0" max="9730" min="9730" style="186" width="28.56"/>
    <col collapsed="false" customWidth="true" hidden="false" outlineLevel="0" max="9731" min="9731" style="186" width="11.11"/>
    <col collapsed="false" customWidth="true" hidden="false" outlineLevel="0" max="9732" min="9732" style="186" width="27.11"/>
    <col collapsed="false" customWidth="true" hidden="false" outlineLevel="0" max="9733" min="9733" style="186" width="29.44"/>
    <col collapsed="false" customWidth="true" hidden="false" outlineLevel="0" max="9734" min="9734" style="186" width="17"/>
    <col collapsed="false" customWidth="true" hidden="false" outlineLevel="0" max="9735" min="9735" style="186" width="10.44"/>
    <col collapsed="false" customWidth="true" hidden="false" outlineLevel="0" max="9736" min="9736" style="186" width="20.44"/>
    <col collapsed="false" customWidth="false" hidden="false" outlineLevel="0" max="9984" min="9737" style="186" width="9.11"/>
    <col collapsed="false" customWidth="true" hidden="false" outlineLevel="0" max="9985" min="9985" style="186" width="10.56"/>
    <col collapsed="false" customWidth="true" hidden="false" outlineLevel="0" max="9986" min="9986" style="186" width="28.56"/>
    <col collapsed="false" customWidth="true" hidden="false" outlineLevel="0" max="9987" min="9987" style="186" width="11.11"/>
    <col collapsed="false" customWidth="true" hidden="false" outlineLevel="0" max="9988" min="9988" style="186" width="27.11"/>
    <col collapsed="false" customWidth="true" hidden="false" outlineLevel="0" max="9989" min="9989" style="186" width="29.44"/>
    <col collapsed="false" customWidth="true" hidden="false" outlineLevel="0" max="9990" min="9990" style="186" width="17"/>
    <col collapsed="false" customWidth="true" hidden="false" outlineLevel="0" max="9991" min="9991" style="186" width="10.44"/>
    <col collapsed="false" customWidth="true" hidden="false" outlineLevel="0" max="9992" min="9992" style="186" width="20.44"/>
    <col collapsed="false" customWidth="false" hidden="false" outlineLevel="0" max="10240" min="9993" style="186" width="9.11"/>
    <col collapsed="false" customWidth="true" hidden="false" outlineLevel="0" max="10241" min="10241" style="186" width="10.56"/>
    <col collapsed="false" customWidth="true" hidden="false" outlineLevel="0" max="10242" min="10242" style="186" width="28.56"/>
    <col collapsed="false" customWidth="true" hidden="false" outlineLevel="0" max="10243" min="10243" style="186" width="11.11"/>
    <col collapsed="false" customWidth="true" hidden="false" outlineLevel="0" max="10244" min="10244" style="186" width="27.11"/>
    <col collapsed="false" customWidth="true" hidden="false" outlineLevel="0" max="10245" min="10245" style="186" width="29.44"/>
    <col collapsed="false" customWidth="true" hidden="false" outlineLevel="0" max="10246" min="10246" style="186" width="17"/>
    <col collapsed="false" customWidth="true" hidden="false" outlineLevel="0" max="10247" min="10247" style="186" width="10.44"/>
    <col collapsed="false" customWidth="true" hidden="false" outlineLevel="0" max="10248" min="10248" style="186" width="20.44"/>
    <col collapsed="false" customWidth="false" hidden="false" outlineLevel="0" max="10496" min="10249" style="186" width="9.11"/>
    <col collapsed="false" customWidth="true" hidden="false" outlineLevel="0" max="10497" min="10497" style="186" width="10.56"/>
    <col collapsed="false" customWidth="true" hidden="false" outlineLevel="0" max="10498" min="10498" style="186" width="28.56"/>
    <col collapsed="false" customWidth="true" hidden="false" outlineLevel="0" max="10499" min="10499" style="186" width="11.11"/>
    <col collapsed="false" customWidth="true" hidden="false" outlineLevel="0" max="10500" min="10500" style="186" width="27.11"/>
    <col collapsed="false" customWidth="true" hidden="false" outlineLevel="0" max="10501" min="10501" style="186" width="29.44"/>
    <col collapsed="false" customWidth="true" hidden="false" outlineLevel="0" max="10502" min="10502" style="186" width="17"/>
    <col collapsed="false" customWidth="true" hidden="false" outlineLevel="0" max="10503" min="10503" style="186" width="10.44"/>
    <col collapsed="false" customWidth="true" hidden="false" outlineLevel="0" max="10504" min="10504" style="186" width="20.44"/>
    <col collapsed="false" customWidth="false" hidden="false" outlineLevel="0" max="10752" min="10505" style="186" width="9.11"/>
    <col collapsed="false" customWidth="true" hidden="false" outlineLevel="0" max="10753" min="10753" style="186" width="10.56"/>
    <col collapsed="false" customWidth="true" hidden="false" outlineLevel="0" max="10754" min="10754" style="186" width="28.56"/>
    <col collapsed="false" customWidth="true" hidden="false" outlineLevel="0" max="10755" min="10755" style="186" width="11.11"/>
    <col collapsed="false" customWidth="true" hidden="false" outlineLevel="0" max="10756" min="10756" style="186" width="27.11"/>
    <col collapsed="false" customWidth="true" hidden="false" outlineLevel="0" max="10757" min="10757" style="186" width="29.44"/>
    <col collapsed="false" customWidth="true" hidden="false" outlineLevel="0" max="10758" min="10758" style="186" width="17"/>
    <col collapsed="false" customWidth="true" hidden="false" outlineLevel="0" max="10759" min="10759" style="186" width="10.44"/>
    <col collapsed="false" customWidth="true" hidden="false" outlineLevel="0" max="10760" min="10760" style="186" width="20.44"/>
    <col collapsed="false" customWidth="false" hidden="false" outlineLevel="0" max="11008" min="10761" style="186" width="9.11"/>
    <col collapsed="false" customWidth="true" hidden="false" outlineLevel="0" max="11009" min="11009" style="186" width="10.56"/>
    <col collapsed="false" customWidth="true" hidden="false" outlineLevel="0" max="11010" min="11010" style="186" width="28.56"/>
    <col collapsed="false" customWidth="true" hidden="false" outlineLevel="0" max="11011" min="11011" style="186" width="11.11"/>
    <col collapsed="false" customWidth="true" hidden="false" outlineLevel="0" max="11012" min="11012" style="186" width="27.11"/>
    <col collapsed="false" customWidth="true" hidden="false" outlineLevel="0" max="11013" min="11013" style="186" width="29.44"/>
    <col collapsed="false" customWidth="true" hidden="false" outlineLevel="0" max="11014" min="11014" style="186" width="17"/>
    <col collapsed="false" customWidth="true" hidden="false" outlineLevel="0" max="11015" min="11015" style="186" width="10.44"/>
    <col collapsed="false" customWidth="true" hidden="false" outlineLevel="0" max="11016" min="11016" style="186" width="20.44"/>
    <col collapsed="false" customWidth="false" hidden="false" outlineLevel="0" max="11264" min="11017" style="186" width="9.11"/>
    <col collapsed="false" customWidth="true" hidden="false" outlineLevel="0" max="11265" min="11265" style="186" width="10.56"/>
    <col collapsed="false" customWidth="true" hidden="false" outlineLevel="0" max="11266" min="11266" style="186" width="28.56"/>
    <col collapsed="false" customWidth="true" hidden="false" outlineLevel="0" max="11267" min="11267" style="186" width="11.11"/>
    <col collapsed="false" customWidth="true" hidden="false" outlineLevel="0" max="11268" min="11268" style="186" width="27.11"/>
    <col collapsed="false" customWidth="true" hidden="false" outlineLevel="0" max="11269" min="11269" style="186" width="29.44"/>
    <col collapsed="false" customWidth="true" hidden="false" outlineLevel="0" max="11270" min="11270" style="186" width="17"/>
    <col collapsed="false" customWidth="true" hidden="false" outlineLevel="0" max="11271" min="11271" style="186" width="10.44"/>
    <col collapsed="false" customWidth="true" hidden="false" outlineLevel="0" max="11272" min="11272" style="186" width="20.44"/>
    <col collapsed="false" customWidth="false" hidden="false" outlineLevel="0" max="11520" min="11273" style="186" width="9.11"/>
    <col collapsed="false" customWidth="true" hidden="false" outlineLevel="0" max="11521" min="11521" style="186" width="10.56"/>
    <col collapsed="false" customWidth="true" hidden="false" outlineLevel="0" max="11522" min="11522" style="186" width="28.56"/>
    <col collapsed="false" customWidth="true" hidden="false" outlineLevel="0" max="11523" min="11523" style="186" width="11.11"/>
    <col collapsed="false" customWidth="true" hidden="false" outlineLevel="0" max="11524" min="11524" style="186" width="27.11"/>
    <col collapsed="false" customWidth="true" hidden="false" outlineLevel="0" max="11525" min="11525" style="186" width="29.44"/>
    <col collapsed="false" customWidth="true" hidden="false" outlineLevel="0" max="11526" min="11526" style="186" width="17"/>
    <col collapsed="false" customWidth="true" hidden="false" outlineLevel="0" max="11527" min="11527" style="186" width="10.44"/>
    <col collapsed="false" customWidth="true" hidden="false" outlineLevel="0" max="11528" min="11528" style="186" width="20.44"/>
    <col collapsed="false" customWidth="false" hidden="false" outlineLevel="0" max="11776" min="11529" style="186" width="9.11"/>
    <col collapsed="false" customWidth="true" hidden="false" outlineLevel="0" max="11777" min="11777" style="186" width="10.56"/>
    <col collapsed="false" customWidth="true" hidden="false" outlineLevel="0" max="11778" min="11778" style="186" width="28.56"/>
    <col collapsed="false" customWidth="true" hidden="false" outlineLevel="0" max="11779" min="11779" style="186" width="11.11"/>
    <col collapsed="false" customWidth="true" hidden="false" outlineLevel="0" max="11780" min="11780" style="186" width="27.11"/>
    <col collapsed="false" customWidth="true" hidden="false" outlineLevel="0" max="11781" min="11781" style="186" width="29.44"/>
    <col collapsed="false" customWidth="true" hidden="false" outlineLevel="0" max="11782" min="11782" style="186" width="17"/>
    <col collapsed="false" customWidth="true" hidden="false" outlineLevel="0" max="11783" min="11783" style="186" width="10.44"/>
    <col collapsed="false" customWidth="true" hidden="false" outlineLevel="0" max="11784" min="11784" style="186" width="20.44"/>
    <col collapsed="false" customWidth="false" hidden="false" outlineLevel="0" max="12032" min="11785" style="186" width="9.11"/>
    <col collapsed="false" customWidth="true" hidden="false" outlineLevel="0" max="12033" min="12033" style="186" width="10.56"/>
    <col collapsed="false" customWidth="true" hidden="false" outlineLevel="0" max="12034" min="12034" style="186" width="28.56"/>
    <col collapsed="false" customWidth="true" hidden="false" outlineLevel="0" max="12035" min="12035" style="186" width="11.11"/>
    <col collapsed="false" customWidth="true" hidden="false" outlineLevel="0" max="12036" min="12036" style="186" width="27.11"/>
    <col collapsed="false" customWidth="true" hidden="false" outlineLevel="0" max="12037" min="12037" style="186" width="29.44"/>
    <col collapsed="false" customWidth="true" hidden="false" outlineLevel="0" max="12038" min="12038" style="186" width="17"/>
    <col collapsed="false" customWidth="true" hidden="false" outlineLevel="0" max="12039" min="12039" style="186" width="10.44"/>
    <col collapsed="false" customWidth="true" hidden="false" outlineLevel="0" max="12040" min="12040" style="186" width="20.44"/>
    <col collapsed="false" customWidth="false" hidden="false" outlineLevel="0" max="12288" min="12041" style="186" width="9.11"/>
    <col collapsed="false" customWidth="true" hidden="false" outlineLevel="0" max="12289" min="12289" style="186" width="10.56"/>
    <col collapsed="false" customWidth="true" hidden="false" outlineLevel="0" max="12290" min="12290" style="186" width="28.56"/>
    <col collapsed="false" customWidth="true" hidden="false" outlineLevel="0" max="12291" min="12291" style="186" width="11.11"/>
    <col collapsed="false" customWidth="true" hidden="false" outlineLevel="0" max="12292" min="12292" style="186" width="27.11"/>
    <col collapsed="false" customWidth="true" hidden="false" outlineLevel="0" max="12293" min="12293" style="186" width="29.44"/>
    <col collapsed="false" customWidth="true" hidden="false" outlineLevel="0" max="12294" min="12294" style="186" width="17"/>
    <col collapsed="false" customWidth="true" hidden="false" outlineLevel="0" max="12295" min="12295" style="186" width="10.44"/>
    <col collapsed="false" customWidth="true" hidden="false" outlineLevel="0" max="12296" min="12296" style="186" width="20.44"/>
    <col collapsed="false" customWidth="false" hidden="false" outlineLevel="0" max="12544" min="12297" style="186" width="9.11"/>
    <col collapsed="false" customWidth="true" hidden="false" outlineLevel="0" max="12545" min="12545" style="186" width="10.56"/>
    <col collapsed="false" customWidth="true" hidden="false" outlineLevel="0" max="12546" min="12546" style="186" width="28.56"/>
    <col collapsed="false" customWidth="true" hidden="false" outlineLevel="0" max="12547" min="12547" style="186" width="11.11"/>
    <col collapsed="false" customWidth="true" hidden="false" outlineLevel="0" max="12548" min="12548" style="186" width="27.11"/>
    <col collapsed="false" customWidth="true" hidden="false" outlineLevel="0" max="12549" min="12549" style="186" width="29.44"/>
    <col collapsed="false" customWidth="true" hidden="false" outlineLevel="0" max="12550" min="12550" style="186" width="17"/>
    <col collapsed="false" customWidth="true" hidden="false" outlineLevel="0" max="12551" min="12551" style="186" width="10.44"/>
    <col collapsed="false" customWidth="true" hidden="false" outlineLevel="0" max="12552" min="12552" style="186" width="20.44"/>
    <col collapsed="false" customWidth="false" hidden="false" outlineLevel="0" max="12800" min="12553" style="186" width="9.11"/>
    <col collapsed="false" customWidth="true" hidden="false" outlineLevel="0" max="12801" min="12801" style="186" width="10.56"/>
    <col collapsed="false" customWidth="true" hidden="false" outlineLevel="0" max="12802" min="12802" style="186" width="28.56"/>
    <col collapsed="false" customWidth="true" hidden="false" outlineLevel="0" max="12803" min="12803" style="186" width="11.11"/>
    <col collapsed="false" customWidth="true" hidden="false" outlineLevel="0" max="12804" min="12804" style="186" width="27.11"/>
    <col collapsed="false" customWidth="true" hidden="false" outlineLevel="0" max="12805" min="12805" style="186" width="29.44"/>
    <col collapsed="false" customWidth="true" hidden="false" outlineLevel="0" max="12806" min="12806" style="186" width="17"/>
    <col collapsed="false" customWidth="true" hidden="false" outlineLevel="0" max="12807" min="12807" style="186" width="10.44"/>
    <col collapsed="false" customWidth="true" hidden="false" outlineLevel="0" max="12808" min="12808" style="186" width="20.44"/>
    <col collapsed="false" customWidth="false" hidden="false" outlineLevel="0" max="13056" min="12809" style="186" width="9.11"/>
    <col collapsed="false" customWidth="true" hidden="false" outlineLevel="0" max="13057" min="13057" style="186" width="10.56"/>
    <col collapsed="false" customWidth="true" hidden="false" outlineLevel="0" max="13058" min="13058" style="186" width="28.56"/>
    <col collapsed="false" customWidth="true" hidden="false" outlineLevel="0" max="13059" min="13059" style="186" width="11.11"/>
    <col collapsed="false" customWidth="true" hidden="false" outlineLevel="0" max="13060" min="13060" style="186" width="27.11"/>
    <col collapsed="false" customWidth="true" hidden="false" outlineLevel="0" max="13061" min="13061" style="186" width="29.44"/>
    <col collapsed="false" customWidth="true" hidden="false" outlineLevel="0" max="13062" min="13062" style="186" width="17"/>
    <col collapsed="false" customWidth="true" hidden="false" outlineLevel="0" max="13063" min="13063" style="186" width="10.44"/>
    <col collapsed="false" customWidth="true" hidden="false" outlineLevel="0" max="13064" min="13064" style="186" width="20.44"/>
    <col collapsed="false" customWidth="false" hidden="false" outlineLevel="0" max="13312" min="13065" style="186" width="9.11"/>
    <col collapsed="false" customWidth="true" hidden="false" outlineLevel="0" max="13313" min="13313" style="186" width="10.56"/>
    <col collapsed="false" customWidth="true" hidden="false" outlineLevel="0" max="13314" min="13314" style="186" width="28.56"/>
    <col collapsed="false" customWidth="true" hidden="false" outlineLevel="0" max="13315" min="13315" style="186" width="11.11"/>
    <col collapsed="false" customWidth="true" hidden="false" outlineLevel="0" max="13316" min="13316" style="186" width="27.11"/>
    <col collapsed="false" customWidth="true" hidden="false" outlineLevel="0" max="13317" min="13317" style="186" width="29.44"/>
    <col collapsed="false" customWidth="true" hidden="false" outlineLevel="0" max="13318" min="13318" style="186" width="17"/>
    <col collapsed="false" customWidth="true" hidden="false" outlineLevel="0" max="13319" min="13319" style="186" width="10.44"/>
    <col collapsed="false" customWidth="true" hidden="false" outlineLevel="0" max="13320" min="13320" style="186" width="20.44"/>
    <col collapsed="false" customWidth="false" hidden="false" outlineLevel="0" max="13568" min="13321" style="186" width="9.11"/>
    <col collapsed="false" customWidth="true" hidden="false" outlineLevel="0" max="13569" min="13569" style="186" width="10.56"/>
    <col collapsed="false" customWidth="true" hidden="false" outlineLevel="0" max="13570" min="13570" style="186" width="28.56"/>
    <col collapsed="false" customWidth="true" hidden="false" outlineLevel="0" max="13571" min="13571" style="186" width="11.11"/>
    <col collapsed="false" customWidth="true" hidden="false" outlineLevel="0" max="13572" min="13572" style="186" width="27.11"/>
    <col collapsed="false" customWidth="true" hidden="false" outlineLevel="0" max="13573" min="13573" style="186" width="29.44"/>
    <col collapsed="false" customWidth="true" hidden="false" outlineLevel="0" max="13574" min="13574" style="186" width="17"/>
    <col collapsed="false" customWidth="true" hidden="false" outlineLevel="0" max="13575" min="13575" style="186" width="10.44"/>
    <col collapsed="false" customWidth="true" hidden="false" outlineLevel="0" max="13576" min="13576" style="186" width="20.44"/>
    <col collapsed="false" customWidth="false" hidden="false" outlineLevel="0" max="13824" min="13577" style="186" width="9.11"/>
    <col collapsed="false" customWidth="true" hidden="false" outlineLevel="0" max="13825" min="13825" style="186" width="10.56"/>
    <col collapsed="false" customWidth="true" hidden="false" outlineLevel="0" max="13826" min="13826" style="186" width="28.56"/>
    <col collapsed="false" customWidth="true" hidden="false" outlineLevel="0" max="13827" min="13827" style="186" width="11.11"/>
    <col collapsed="false" customWidth="true" hidden="false" outlineLevel="0" max="13828" min="13828" style="186" width="27.11"/>
    <col collapsed="false" customWidth="true" hidden="false" outlineLevel="0" max="13829" min="13829" style="186" width="29.44"/>
    <col collapsed="false" customWidth="true" hidden="false" outlineLevel="0" max="13830" min="13830" style="186" width="17"/>
    <col collapsed="false" customWidth="true" hidden="false" outlineLevel="0" max="13831" min="13831" style="186" width="10.44"/>
    <col collapsed="false" customWidth="true" hidden="false" outlineLevel="0" max="13832" min="13832" style="186" width="20.44"/>
    <col collapsed="false" customWidth="false" hidden="false" outlineLevel="0" max="14080" min="13833" style="186" width="9.11"/>
    <col collapsed="false" customWidth="true" hidden="false" outlineLevel="0" max="14081" min="14081" style="186" width="10.56"/>
    <col collapsed="false" customWidth="true" hidden="false" outlineLevel="0" max="14082" min="14082" style="186" width="28.56"/>
    <col collapsed="false" customWidth="true" hidden="false" outlineLevel="0" max="14083" min="14083" style="186" width="11.11"/>
    <col collapsed="false" customWidth="true" hidden="false" outlineLevel="0" max="14084" min="14084" style="186" width="27.11"/>
    <col collapsed="false" customWidth="true" hidden="false" outlineLevel="0" max="14085" min="14085" style="186" width="29.44"/>
    <col collapsed="false" customWidth="true" hidden="false" outlineLevel="0" max="14086" min="14086" style="186" width="17"/>
    <col collapsed="false" customWidth="true" hidden="false" outlineLevel="0" max="14087" min="14087" style="186" width="10.44"/>
    <col collapsed="false" customWidth="true" hidden="false" outlineLevel="0" max="14088" min="14088" style="186" width="20.44"/>
    <col collapsed="false" customWidth="false" hidden="false" outlineLevel="0" max="14336" min="14089" style="186" width="9.11"/>
    <col collapsed="false" customWidth="true" hidden="false" outlineLevel="0" max="14337" min="14337" style="186" width="10.56"/>
    <col collapsed="false" customWidth="true" hidden="false" outlineLevel="0" max="14338" min="14338" style="186" width="28.56"/>
    <col collapsed="false" customWidth="true" hidden="false" outlineLevel="0" max="14339" min="14339" style="186" width="11.11"/>
    <col collapsed="false" customWidth="true" hidden="false" outlineLevel="0" max="14340" min="14340" style="186" width="27.11"/>
    <col collapsed="false" customWidth="true" hidden="false" outlineLevel="0" max="14341" min="14341" style="186" width="29.44"/>
    <col collapsed="false" customWidth="true" hidden="false" outlineLevel="0" max="14342" min="14342" style="186" width="17"/>
    <col collapsed="false" customWidth="true" hidden="false" outlineLevel="0" max="14343" min="14343" style="186" width="10.44"/>
    <col collapsed="false" customWidth="true" hidden="false" outlineLevel="0" max="14344" min="14344" style="186" width="20.44"/>
    <col collapsed="false" customWidth="false" hidden="false" outlineLevel="0" max="14592" min="14345" style="186" width="9.11"/>
    <col collapsed="false" customWidth="true" hidden="false" outlineLevel="0" max="14593" min="14593" style="186" width="10.56"/>
    <col collapsed="false" customWidth="true" hidden="false" outlineLevel="0" max="14594" min="14594" style="186" width="28.56"/>
    <col collapsed="false" customWidth="true" hidden="false" outlineLevel="0" max="14595" min="14595" style="186" width="11.11"/>
    <col collapsed="false" customWidth="true" hidden="false" outlineLevel="0" max="14596" min="14596" style="186" width="27.11"/>
    <col collapsed="false" customWidth="true" hidden="false" outlineLevel="0" max="14597" min="14597" style="186" width="29.44"/>
    <col collapsed="false" customWidth="true" hidden="false" outlineLevel="0" max="14598" min="14598" style="186" width="17"/>
    <col collapsed="false" customWidth="true" hidden="false" outlineLevel="0" max="14599" min="14599" style="186" width="10.44"/>
    <col collapsed="false" customWidth="true" hidden="false" outlineLevel="0" max="14600" min="14600" style="186" width="20.44"/>
    <col collapsed="false" customWidth="false" hidden="false" outlineLevel="0" max="14848" min="14601" style="186" width="9.11"/>
    <col collapsed="false" customWidth="true" hidden="false" outlineLevel="0" max="14849" min="14849" style="186" width="10.56"/>
    <col collapsed="false" customWidth="true" hidden="false" outlineLevel="0" max="14850" min="14850" style="186" width="28.56"/>
    <col collapsed="false" customWidth="true" hidden="false" outlineLevel="0" max="14851" min="14851" style="186" width="11.11"/>
    <col collapsed="false" customWidth="true" hidden="false" outlineLevel="0" max="14852" min="14852" style="186" width="27.11"/>
    <col collapsed="false" customWidth="true" hidden="false" outlineLevel="0" max="14853" min="14853" style="186" width="29.44"/>
    <col collapsed="false" customWidth="true" hidden="false" outlineLevel="0" max="14854" min="14854" style="186" width="17"/>
    <col collapsed="false" customWidth="true" hidden="false" outlineLevel="0" max="14855" min="14855" style="186" width="10.44"/>
    <col collapsed="false" customWidth="true" hidden="false" outlineLevel="0" max="14856" min="14856" style="186" width="20.44"/>
    <col collapsed="false" customWidth="false" hidden="false" outlineLevel="0" max="15104" min="14857" style="186" width="9.11"/>
    <col collapsed="false" customWidth="true" hidden="false" outlineLevel="0" max="15105" min="15105" style="186" width="10.56"/>
    <col collapsed="false" customWidth="true" hidden="false" outlineLevel="0" max="15106" min="15106" style="186" width="28.56"/>
    <col collapsed="false" customWidth="true" hidden="false" outlineLevel="0" max="15107" min="15107" style="186" width="11.11"/>
    <col collapsed="false" customWidth="true" hidden="false" outlineLevel="0" max="15108" min="15108" style="186" width="27.11"/>
    <col collapsed="false" customWidth="true" hidden="false" outlineLevel="0" max="15109" min="15109" style="186" width="29.44"/>
    <col collapsed="false" customWidth="true" hidden="false" outlineLevel="0" max="15110" min="15110" style="186" width="17"/>
    <col collapsed="false" customWidth="true" hidden="false" outlineLevel="0" max="15111" min="15111" style="186" width="10.44"/>
    <col collapsed="false" customWidth="true" hidden="false" outlineLevel="0" max="15112" min="15112" style="186" width="20.44"/>
    <col collapsed="false" customWidth="false" hidden="false" outlineLevel="0" max="15360" min="15113" style="186" width="9.11"/>
    <col collapsed="false" customWidth="true" hidden="false" outlineLevel="0" max="15361" min="15361" style="186" width="10.56"/>
    <col collapsed="false" customWidth="true" hidden="false" outlineLevel="0" max="15362" min="15362" style="186" width="28.56"/>
    <col collapsed="false" customWidth="true" hidden="false" outlineLevel="0" max="15363" min="15363" style="186" width="11.11"/>
    <col collapsed="false" customWidth="true" hidden="false" outlineLevel="0" max="15364" min="15364" style="186" width="27.11"/>
    <col collapsed="false" customWidth="true" hidden="false" outlineLevel="0" max="15365" min="15365" style="186" width="29.44"/>
    <col collapsed="false" customWidth="true" hidden="false" outlineLevel="0" max="15366" min="15366" style="186" width="17"/>
    <col collapsed="false" customWidth="true" hidden="false" outlineLevel="0" max="15367" min="15367" style="186" width="10.44"/>
    <col collapsed="false" customWidth="true" hidden="false" outlineLevel="0" max="15368" min="15368" style="186" width="20.44"/>
    <col collapsed="false" customWidth="false" hidden="false" outlineLevel="0" max="15616" min="15369" style="186" width="9.11"/>
    <col collapsed="false" customWidth="true" hidden="false" outlineLevel="0" max="15617" min="15617" style="186" width="10.56"/>
    <col collapsed="false" customWidth="true" hidden="false" outlineLevel="0" max="15618" min="15618" style="186" width="28.56"/>
    <col collapsed="false" customWidth="true" hidden="false" outlineLevel="0" max="15619" min="15619" style="186" width="11.11"/>
    <col collapsed="false" customWidth="true" hidden="false" outlineLevel="0" max="15620" min="15620" style="186" width="27.11"/>
    <col collapsed="false" customWidth="true" hidden="false" outlineLevel="0" max="15621" min="15621" style="186" width="29.44"/>
    <col collapsed="false" customWidth="true" hidden="false" outlineLevel="0" max="15622" min="15622" style="186" width="17"/>
    <col collapsed="false" customWidth="true" hidden="false" outlineLevel="0" max="15623" min="15623" style="186" width="10.44"/>
    <col collapsed="false" customWidth="true" hidden="false" outlineLevel="0" max="15624" min="15624" style="186" width="20.44"/>
    <col collapsed="false" customWidth="false" hidden="false" outlineLevel="0" max="15872" min="15625" style="186" width="9.11"/>
    <col collapsed="false" customWidth="true" hidden="false" outlineLevel="0" max="15873" min="15873" style="186" width="10.56"/>
    <col collapsed="false" customWidth="true" hidden="false" outlineLevel="0" max="15874" min="15874" style="186" width="28.56"/>
    <col collapsed="false" customWidth="true" hidden="false" outlineLevel="0" max="15875" min="15875" style="186" width="11.11"/>
    <col collapsed="false" customWidth="true" hidden="false" outlineLevel="0" max="15876" min="15876" style="186" width="27.11"/>
    <col collapsed="false" customWidth="true" hidden="false" outlineLevel="0" max="15877" min="15877" style="186" width="29.44"/>
    <col collapsed="false" customWidth="true" hidden="false" outlineLevel="0" max="15878" min="15878" style="186" width="17"/>
    <col collapsed="false" customWidth="true" hidden="false" outlineLevel="0" max="15879" min="15879" style="186" width="10.44"/>
    <col collapsed="false" customWidth="true" hidden="false" outlineLevel="0" max="15880" min="15880" style="186" width="20.44"/>
    <col collapsed="false" customWidth="false" hidden="false" outlineLevel="0" max="16128" min="15881" style="186" width="9.11"/>
    <col collapsed="false" customWidth="true" hidden="false" outlineLevel="0" max="16129" min="16129" style="186" width="10.56"/>
    <col collapsed="false" customWidth="true" hidden="false" outlineLevel="0" max="16130" min="16130" style="186" width="28.56"/>
    <col collapsed="false" customWidth="true" hidden="false" outlineLevel="0" max="16131" min="16131" style="186" width="11.11"/>
    <col collapsed="false" customWidth="true" hidden="false" outlineLevel="0" max="16132" min="16132" style="186" width="27.11"/>
    <col collapsed="false" customWidth="true" hidden="false" outlineLevel="0" max="16133" min="16133" style="186" width="29.44"/>
    <col collapsed="false" customWidth="true" hidden="false" outlineLevel="0" max="16134" min="16134" style="186" width="17"/>
    <col collapsed="false" customWidth="true" hidden="false" outlineLevel="0" max="16135" min="16135" style="186" width="10.44"/>
    <col collapsed="false" customWidth="true" hidden="false" outlineLevel="0" max="16136" min="16136" style="186" width="20.44"/>
    <col collapsed="false" customWidth="false" hidden="false" outlineLevel="0" max="16384" min="16137" style="186" width="9.11"/>
  </cols>
  <sheetData>
    <row r="1" customFormat="false" ht="31.5" hidden="false" customHeight="true" outlineLevel="0" collapsed="false">
      <c r="A1" s="187"/>
      <c r="B1" s="187"/>
      <c r="C1" s="187"/>
      <c r="D1" s="188" t="s">
        <v>0</v>
      </c>
      <c r="E1" s="188"/>
      <c r="F1" s="188"/>
      <c r="G1" s="189" t="s">
        <v>190</v>
      </c>
      <c r="H1" s="189"/>
    </row>
    <row r="2" customFormat="false" ht="15" hidden="false" customHeight="true" outlineLevel="0" collapsed="false">
      <c r="A2" s="187"/>
      <c r="B2" s="187"/>
      <c r="C2" s="187"/>
      <c r="D2" s="190" t="s">
        <v>191</v>
      </c>
      <c r="E2" s="190"/>
      <c r="F2" s="190"/>
      <c r="G2" s="189"/>
      <c r="H2" s="189"/>
    </row>
    <row r="3" customFormat="false" ht="108.75" hidden="false" customHeight="true" outlineLevel="0" collapsed="false">
      <c r="A3" s="187"/>
      <c r="B3" s="187"/>
      <c r="C3" s="187"/>
      <c r="D3" s="190"/>
      <c r="E3" s="190"/>
      <c r="F3" s="190"/>
      <c r="G3" s="189"/>
      <c r="H3" s="189"/>
    </row>
    <row r="4" customFormat="false" ht="14.25" hidden="false" customHeight="true" outlineLevel="0" collapsed="false">
      <c r="A4" s="191"/>
      <c r="B4" s="192"/>
      <c r="C4" s="192"/>
      <c r="D4" s="192"/>
      <c r="E4" s="192"/>
      <c r="F4" s="193"/>
      <c r="G4" s="192"/>
      <c r="H4" s="194"/>
    </row>
    <row r="5" customFormat="false" ht="29.25" hidden="false" customHeight="true" outlineLevel="0" collapsed="false">
      <c r="A5" s="195" t="s">
        <v>91</v>
      </c>
      <c r="B5" s="196" t="s">
        <v>192</v>
      </c>
      <c r="C5" s="196"/>
      <c r="D5" s="196"/>
      <c r="E5" s="196"/>
      <c r="F5" s="197"/>
      <c r="G5" s="197" t="s">
        <v>193</v>
      </c>
      <c r="H5" s="198" t="n">
        <f aca="false">'LEIS SOCIAIS'!C47</f>
        <v>1.1679</v>
      </c>
    </row>
    <row r="6" customFormat="false" ht="18" hidden="false" customHeight="true" outlineLevel="0" collapsed="false">
      <c r="A6" s="195" t="s">
        <v>194</v>
      </c>
      <c r="B6" s="199" t="s">
        <v>195</v>
      </c>
      <c r="C6" s="199"/>
      <c r="D6" s="199"/>
      <c r="E6" s="200"/>
      <c r="F6" s="197"/>
      <c r="G6" s="197" t="s">
        <v>196</v>
      </c>
      <c r="H6" s="198" t="n">
        <f aca="false">'LEIS SOCIAIS'!D47</f>
        <v>0.7393</v>
      </c>
    </row>
    <row r="7" customFormat="false" ht="18" hidden="false" customHeight="true" outlineLevel="0" collapsed="false">
      <c r="A7" s="195" t="s">
        <v>94</v>
      </c>
      <c r="B7" s="199" t="s">
        <v>197</v>
      </c>
      <c r="C7" s="199"/>
      <c r="D7" s="199"/>
      <c r="E7" s="199"/>
      <c r="F7" s="201"/>
      <c r="G7" s="201" t="s">
        <v>198</v>
      </c>
      <c r="H7" s="198" t="n">
        <f aca="false">D27</f>
        <v>0.257979531034483</v>
      </c>
    </row>
    <row r="8" customFormat="false" ht="18" hidden="false" customHeight="true" outlineLevel="0" collapsed="false">
      <c r="A8" s="195"/>
      <c r="B8" s="202"/>
      <c r="C8" s="202"/>
      <c r="D8" s="202"/>
      <c r="E8" s="200"/>
      <c r="F8" s="203"/>
      <c r="G8" s="203"/>
      <c r="H8" s="204"/>
    </row>
    <row r="9" customFormat="false" ht="14.25" hidden="false" customHeight="true" outlineLevel="0" collapsed="false">
      <c r="A9" s="205" t="s">
        <v>199</v>
      </c>
      <c r="B9" s="205"/>
      <c r="C9" s="205"/>
      <c r="D9" s="205"/>
      <c r="E9" s="205"/>
      <c r="F9" s="205"/>
      <c r="G9" s="205"/>
      <c r="H9" s="205"/>
    </row>
    <row r="10" customFormat="false" ht="14.25" hidden="false" customHeight="true" outlineLevel="0" collapsed="false">
      <c r="A10" s="206" t="s">
        <v>200</v>
      </c>
      <c r="B10" s="206"/>
      <c r="C10" s="206"/>
      <c r="D10" s="206"/>
      <c r="E10" s="206"/>
      <c r="F10" s="206"/>
      <c r="G10" s="206"/>
      <c r="H10" s="206"/>
    </row>
    <row r="11" customFormat="false" ht="15" hidden="false" customHeight="true" outlineLevel="0" collapsed="false">
      <c r="A11" s="207" t="s">
        <v>201</v>
      </c>
      <c r="B11" s="207"/>
      <c r="C11" s="207"/>
      <c r="D11" s="207"/>
      <c r="E11" s="207"/>
      <c r="F11" s="207"/>
      <c r="G11" s="207"/>
      <c r="H11" s="207"/>
    </row>
    <row r="12" customFormat="false" ht="15" hidden="false" customHeight="false" outlineLevel="0" collapsed="false">
      <c r="A12" s="208"/>
      <c r="B12" s="209"/>
      <c r="C12" s="209"/>
      <c r="D12" s="209"/>
      <c r="E12" s="209"/>
      <c r="F12" s="209"/>
      <c r="G12" s="209"/>
      <c r="H12" s="210"/>
    </row>
    <row r="13" customFormat="false" ht="15" hidden="false" customHeight="false" outlineLevel="0" collapsed="false">
      <c r="A13" s="211"/>
      <c r="H13" s="212"/>
    </row>
    <row r="14" customFormat="false" ht="15" hidden="false" customHeight="false" outlineLevel="0" collapsed="false">
      <c r="A14" s="211"/>
      <c r="H14" s="212"/>
    </row>
    <row r="15" customFormat="false" ht="15" hidden="false" customHeight="false" outlineLevel="0" collapsed="false">
      <c r="A15" s="213" t="s">
        <v>11</v>
      </c>
      <c r="B15" s="214" t="s">
        <v>12</v>
      </c>
      <c r="C15" s="214" t="s">
        <v>202</v>
      </c>
      <c r="D15" s="215" t="s">
        <v>31</v>
      </c>
      <c r="H15" s="212"/>
    </row>
    <row r="16" customFormat="false" ht="15" hidden="false" customHeight="false" outlineLevel="0" collapsed="false">
      <c r="A16" s="216" t="n">
        <v>1</v>
      </c>
      <c r="B16" s="186" t="s">
        <v>203</v>
      </c>
      <c r="C16" s="214" t="s">
        <v>204</v>
      </c>
      <c r="D16" s="217" t="n">
        <v>0.04</v>
      </c>
      <c r="E16" s="218"/>
      <c r="H16" s="212"/>
    </row>
    <row r="17" customFormat="false" ht="15" hidden="false" customHeight="false" outlineLevel="0" collapsed="false">
      <c r="A17" s="216" t="n">
        <v>2</v>
      </c>
      <c r="B17" s="186" t="s">
        <v>205</v>
      </c>
      <c r="C17" s="214" t="s">
        <v>206</v>
      </c>
      <c r="D17" s="217" t="n">
        <v>0.006</v>
      </c>
      <c r="H17" s="212"/>
    </row>
    <row r="18" customFormat="false" ht="17.35" hidden="false" customHeight="false" outlineLevel="0" collapsed="false">
      <c r="A18" s="216" t="n">
        <v>3</v>
      </c>
      <c r="B18" s="186" t="s">
        <v>207</v>
      </c>
      <c r="C18" s="214" t="s">
        <v>208</v>
      </c>
      <c r="D18" s="217" t="n">
        <v>0.0097</v>
      </c>
      <c r="H18" s="219"/>
    </row>
    <row r="19" customFormat="false" ht="15" hidden="false" customHeight="false" outlineLevel="0" collapsed="false">
      <c r="A19" s="216" t="n">
        <v>4</v>
      </c>
      <c r="B19" s="186" t="s">
        <v>209</v>
      </c>
      <c r="C19" s="214" t="s">
        <v>210</v>
      </c>
      <c r="D19" s="217" t="n">
        <v>0.0021</v>
      </c>
      <c r="H19" s="212"/>
    </row>
    <row r="20" customFormat="false" ht="15" hidden="false" customHeight="false" outlineLevel="0" collapsed="false">
      <c r="A20" s="216" t="n">
        <v>5</v>
      </c>
      <c r="B20" s="186" t="s">
        <v>211</v>
      </c>
      <c r="C20" s="214" t="s">
        <v>212</v>
      </c>
      <c r="D20" s="217" t="n">
        <v>0.0059</v>
      </c>
      <c r="H20" s="212"/>
    </row>
    <row r="21" customFormat="false" ht="15" hidden="false" customHeight="false" outlineLevel="0" collapsed="false">
      <c r="A21" s="216" t="n">
        <v>6</v>
      </c>
      <c r="B21" s="186" t="s">
        <v>213</v>
      </c>
      <c r="C21" s="214" t="s">
        <v>214</v>
      </c>
      <c r="D21" s="217" t="n">
        <v>0.08</v>
      </c>
      <c r="H21" s="212"/>
    </row>
    <row r="22" customFormat="false" ht="15" hidden="false" customHeight="false" outlineLevel="0" collapsed="false">
      <c r="A22" s="216" t="n">
        <v>7</v>
      </c>
      <c r="B22" s="186" t="s">
        <v>215</v>
      </c>
      <c r="C22" s="214" t="s">
        <v>216</v>
      </c>
      <c r="D22" s="217" t="n">
        <f aca="false">D23+D24+D25+D26</f>
        <v>0.0865</v>
      </c>
      <c r="H22" s="212"/>
    </row>
    <row r="23" customFormat="false" ht="15" hidden="false" customHeight="false" outlineLevel="0" collapsed="false">
      <c r="A23" s="216" t="s">
        <v>217</v>
      </c>
      <c r="B23" s="220" t="s">
        <v>218</v>
      </c>
      <c r="C23" s="214"/>
      <c r="D23" s="221" t="n">
        <v>0.0065</v>
      </c>
      <c r="H23" s="212"/>
    </row>
    <row r="24" customFormat="false" ht="15" hidden="false" customHeight="false" outlineLevel="0" collapsed="false">
      <c r="A24" s="216" t="s">
        <v>219</v>
      </c>
      <c r="B24" s="186" t="s">
        <v>220</v>
      </c>
      <c r="C24" s="214"/>
      <c r="D24" s="221" t="n">
        <v>0.03</v>
      </c>
      <c r="H24" s="212"/>
    </row>
    <row r="25" customFormat="false" ht="15" hidden="false" customHeight="false" outlineLevel="0" collapsed="false">
      <c r="A25" s="222" t="s">
        <v>221</v>
      </c>
      <c r="B25" s="186" t="s">
        <v>222</v>
      </c>
      <c r="C25" s="214"/>
      <c r="D25" s="221" t="n">
        <v>0.05</v>
      </c>
      <c r="H25" s="212"/>
    </row>
    <row r="26" customFormat="false" ht="15" hidden="false" customHeight="false" outlineLevel="0" collapsed="false">
      <c r="A26" s="222"/>
      <c r="C26" s="214"/>
      <c r="D26" s="221"/>
      <c r="H26" s="212"/>
    </row>
    <row r="27" customFormat="false" ht="15" hidden="false" customHeight="false" outlineLevel="0" collapsed="false">
      <c r="A27" s="223" t="s">
        <v>223</v>
      </c>
      <c r="B27" s="223"/>
      <c r="C27" s="223"/>
      <c r="D27" s="224" t="n">
        <f aca="false">((((1+(D16+D17+D18+D19))*(1+D20)*(1+D21))/(1-D22))-1)</f>
        <v>0.257979531034483</v>
      </c>
      <c r="E27" s="225"/>
      <c r="H27" s="212"/>
    </row>
    <row r="28" customFormat="false" ht="15" hidden="false" customHeight="false" outlineLevel="0" collapsed="false">
      <c r="A28" s="211"/>
      <c r="D28" s="221"/>
      <c r="H28" s="212"/>
    </row>
    <row r="29" customFormat="false" ht="15" hidden="false" customHeight="false" outlineLevel="0" collapsed="false">
      <c r="A29" s="226"/>
      <c r="B29" s="226"/>
      <c r="C29" s="226"/>
      <c r="D29" s="227"/>
      <c r="H29" s="212"/>
    </row>
    <row r="30" customFormat="false" ht="15" hidden="false" customHeight="false" outlineLevel="0" collapsed="false">
      <c r="A30" s="211"/>
      <c r="H30" s="212"/>
    </row>
    <row r="31" customFormat="false" ht="15" hidden="false" customHeight="false" outlineLevel="0" collapsed="false">
      <c r="A31" s="228"/>
      <c r="B31" s="229"/>
      <c r="C31" s="229"/>
      <c r="D31" s="229"/>
      <c r="E31" s="229"/>
      <c r="F31" s="229"/>
      <c r="G31" s="229"/>
      <c r="H31" s="230"/>
    </row>
    <row r="32" customFormat="false" ht="16.5" hidden="false" customHeight="true" outlineLevel="0" collapsed="false"/>
    <row r="33" customFormat="false" ht="18" hidden="false" customHeight="true" outlineLevel="0" collapsed="false">
      <c r="C33" s="231"/>
    </row>
    <row r="35" customFormat="false" ht="25.5" hidden="false" customHeight="true" outlineLevel="0" collapsed="false"/>
    <row r="36" customFormat="false" ht="15" hidden="false" customHeight="true" outlineLevel="0" collapsed="false">
      <c r="C36" s="232"/>
    </row>
    <row r="37" customFormat="false" ht="15" hidden="false" customHeight="true" outlineLevel="0" collapsed="false">
      <c r="A37" s="233"/>
      <c r="B37" s="234"/>
    </row>
    <row r="38" customFormat="false" ht="14.25" hidden="false" customHeight="false" outlineLevel="0" collapsed="false">
      <c r="A38" s="235"/>
      <c r="B38" s="234"/>
    </row>
  </sheetData>
  <mergeCells count="12">
    <mergeCell ref="A1:C3"/>
    <mergeCell ref="D1:F1"/>
    <mergeCell ref="G1:H3"/>
    <mergeCell ref="D2:F3"/>
    <mergeCell ref="B5:E5"/>
    <mergeCell ref="B6:D6"/>
    <mergeCell ref="B7:E7"/>
    <mergeCell ref="A9:H9"/>
    <mergeCell ref="A10:H10"/>
    <mergeCell ref="A11:H11"/>
    <mergeCell ref="A27:C27"/>
    <mergeCell ref="A29:C29"/>
  </mergeCells>
  <printOptions headings="false" gridLines="false" gridLinesSet="true" horizontalCentered="false" verticalCentered="false"/>
  <pageMargins left="0.511805555555556" right="0.511805555555556" top="1.42986111111111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2"/>
  <sheetViews>
    <sheetView showFormulas="false" showGridLines="true" showRowColHeaders="true" showZeros="true" rightToLeft="false" tabSelected="false" showOutlineSymbols="true" defaultGridColor="true" view="pageBreakPreview" topLeftCell="A1" colorId="64" zoomScale="78" zoomScaleNormal="100" zoomScalePageLayoutView="78" workbookViewId="0">
      <selection pane="topLeft" activeCell="B4" activeCellId="0" sqref="B4"/>
    </sheetView>
  </sheetViews>
  <sheetFormatPr defaultColWidth="8.88671875" defaultRowHeight="13.5" zeroHeight="false" outlineLevelRow="0" outlineLevelCol="0"/>
  <cols>
    <col collapsed="false" customWidth="true" hidden="false" outlineLevel="0" max="1" min="1" style="236" width="10.66"/>
    <col collapsed="false" customWidth="true" hidden="false" outlineLevel="0" max="2" min="2" style="236" width="65.67"/>
    <col collapsed="false" customWidth="true" hidden="false" outlineLevel="0" max="4" min="3" style="236" width="16.67"/>
    <col collapsed="false" customWidth="true" hidden="false" outlineLevel="0" max="5" min="5" style="236" width="12"/>
    <col collapsed="false" customWidth="true" hidden="false" outlineLevel="0" max="6" min="6" style="236" width="13.11"/>
    <col collapsed="false" customWidth="true" hidden="false" outlineLevel="0" max="7" min="7" style="236" width="11"/>
    <col collapsed="false" customWidth="true" hidden="false" outlineLevel="0" max="9" min="8" style="236" width="10.11"/>
    <col collapsed="false" customWidth="false" hidden="false" outlineLevel="0" max="16384" min="10" style="236" width="8.88"/>
  </cols>
  <sheetData>
    <row r="1" customFormat="false" ht="21" hidden="false" customHeight="true" outlineLevel="0" collapsed="false">
      <c r="A1" s="237"/>
      <c r="B1" s="238" t="s">
        <v>0</v>
      </c>
      <c r="C1" s="238"/>
      <c r="D1" s="238"/>
    </row>
    <row r="2" customFormat="false" ht="21" hidden="false" customHeight="true" outlineLevel="0" collapsed="false">
      <c r="A2" s="239"/>
      <c r="B2" s="238"/>
      <c r="C2" s="238"/>
      <c r="D2" s="238"/>
    </row>
    <row r="3" customFormat="false" ht="21" hidden="false" customHeight="true" outlineLevel="0" collapsed="false">
      <c r="A3" s="239"/>
      <c r="B3" s="238"/>
      <c r="C3" s="238"/>
      <c r="D3" s="238"/>
    </row>
    <row r="4" customFormat="false" ht="93.75" hidden="false" customHeight="true" outlineLevel="0" collapsed="false">
      <c r="A4" s="240" t="s">
        <v>224</v>
      </c>
      <c r="B4" s="241" t="str">
        <f aca="false">ORÇAMENTO!$B$2</f>
        <v>CONTRATAÇÃO DE EMPRESA PARA EXECUÇÃO DE MANUTENÇÃO PREDITIVA, PREVENTIVA E CORRETIVA E CHAMADO EMERGENCIAL EM CABINE DE MEDIÇÃO, SUBESTAÇÃO ELÉTRICA E QUADROS ELÉTRICOS </v>
      </c>
      <c r="C4" s="241"/>
      <c r="D4" s="241"/>
    </row>
    <row r="5" customFormat="false" ht="12.75" hidden="false" customHeight="true" outlineLevel="0" collapsed="false">
      <c r="A5" s="242" t="s">
        <v>225</v>
      </c>
      <c r="B5" s="243" t="str">
        <f aca="false">ORÇAMENTO!$B$4</f>
        <v>Tribunal Regional Federal da 6º Região (TRF6) e da Seção Judiciária de Belo Horizonte (SJMG) – Subseção Judiciária de Juiz de Fora/MG</v>
      </c>
      <c r="C5" s="243"/>
      <c r="D5" s="243"/>
    </row>
    <row r="6" customFormat="false" ht="15" hidden="false" customHeight="false" outlineLevel="0" collapsed="false">
      <c r="A6" s="242" t="s">
        <v>226</v>
      </c>
      <c r="B6" s="243" t="s">
        <v>227</v>
      </c>
      <c r="C6" s="243"/>
      <c r="D6" s="243"/>
    </row>
    <row r="7" customFormat="false" ht="23.85" hidden="false" customHeight="false" outlineLevel="0" collapsed="false">
      <c r="A7" s="244" t="s">
        <v>228</v>
      </c>
      <c r="B7" s="244"/>
      <c r="C7" s="244"/>
      <c r="D7" s="244"/>
    </row>
    <row r="8" customFormat="false" ht="19.5" hidden="false" customHeight="true" outlineLevel="0" collapsed="false">
      <c r="A8" s="245" t="s">
        <v>229</v>
      </c>
      <c r="B8" s="245" t="s">
        <v>230</v>
      </c>
      <c r="C8" s="245" t="s">
        <v>231</v>
      </c>
      <c r="D8" s="245"/>
      <c r="F8" s="246"/>
    </row>
    <row r="9" s="247" customFormat="true" ht="18.75" hidden="false" customHeight="true" outlineLevel="0" collapsed="false">
      <c r="A9" s="245"/>
      <c r="B9" s="245"/>
      <c r="C9" s="245" t="s">
        <v>232</v>
      </c>
      <c r="D9" s="245" t="s">
        <v>233</v>
      </c>
      <c r="E9" s="236"/>
      <c r="F9" s="236"/>
      <c r="G9" s="236"/>
      <c r="H9" s="236"/>
      <c r="I9" s="236"/>
    </row>
    <row r="10" s="247" customFormat="true" ht="15" hidden="false" customHeight="false" outlineLevel="0" collapsed="false">
      <c r="A10" s="248" t="s">
        <v>234</v>
      </c>
      <c r="B10" s="248"/>
      <c r="C10" s="248"/>
      <c r="D10" s="248"/>
      <c r="E10" s="236"/>
      <c r="F10" s="236"/>
      <c r="G10" s="236"/>
      <c r="H10" s="236"/>
      <c r="I10" s="236"/>
    </row>
    <row r="11" s="247" customFormat="true" ht="18" hidden="false" customHeight="true" outlineLevel="0" collapsed="false">
      <c r="A11" s="249" t="s">
        <v>235</v>
      </c>
      <c r="B11" s="250" t="s">
        <v>236</v>
      </c>
      <c r="C11" s="251" t="n">
        <v>0.2</v>
      </c>
      <c r="D11" s="252" t="n">
        <v>0.2</v>
      </c>
      <c r="E11" s="253"/>
      <c r="F11" s="253"/>
    </row>
    <row r="12" s="247" customFormat="true" ht="18" hidden="false" customHeight="true" outlineLevel="0" collapsed="false">
      <c r="A12" s="249" t="s">
        <v>237</v>
      </c>
      <c r="B12" s="250" t="s">
        <v>238</v>
      </c>
      <c r="C12" s="251" t="n">
        <v>0.015</v>
      </c>
      <c r="D12" s="252" t="n">
        <v>0.015</v>
      </c>
      <c r="E12" s="253"/>
      <c r="F12" s="253"/>
      <c r="H12" s="254"/>
    </row>
    <row r="13" s="247" customFormat="true" ht="18" hidden="false" customHeight="true" outlineLevel="0" collapsed="false">
      <c r="A13" s="249" t="s">
        <v>239</v>
      </c>
      <c r="B13" s="250" t="s">
        <v>240</v>
      </c>
      <c r="C13" s="251" t="n">
        <v>0.01</v>
      </c>
      <c r="D13" s="252" t="n">
        <v>0.01</v>
      </c>
      <c r="E13" s="253"/>
      <c r="F13" s="253"/>
    </row>
    <row r="14" s="247" customFormat="true" ht="18" hidden="false" customHeight="true" outlineLevel="0" collapsed="false">
      <c r="A14" s="249" t="s">
        <v>241</v>
      </c>
      <c r="B14" s="250" t="s">
        <v>242</v>
      </c>
      <c r="C14" s="251" t="n">
        <v>0.002</v>
      </c>
      <c r="D14" s="252" t="n">
        <v>0.002</v>
      </c>
      <c r="E14" s="253"/>
      <c r="F14" s="254"/>
      <c r="G14" s="254"/>
    </row>
    <row r="15" s="255" customFormat="true" ht="18" hidden="false" customHeight="true" outlineLevel="0" collapsed="false">
      <c r="A15" s="249" t="s">
        <v>243</v>
      </c>
      <c r="B15" s="250" t="s">
        <v>244</v>
      </c>
      <c r="C15" s="251" t="n">
        <v>0.006</v>
      </c>
      <c r="D15" s="252" t="n">
        <v>0.006</v>
      </c>
      <c r="E15" s="253"/>
      <c r="F15" s="254"/>
      <c r="G15" s="254"/>
      <c r="H15" s="247"/>
      <c r="I15" s="247"/>
    </row>
    <row r="16" customFormat="false" ht="18" hidden="false" customHeight="true" outlineLevel="0" collapsed="false">
      <c r="A16" s="249" t="s">
        <v>245</v>
      </c>
      <c r="B16" s="250" t="s">
        <v>246</v>
      </c>
      <c r="C16" s="251" t="n">
        <v>0.025</v>
      </c>
      <c r="D16" s="252" t="n">
        <v>0.025</v>
      </c>
      <c r="E16" s="253"/>
      <c r="F16" s="254"/>
      <c r="G16" s="254"/>
      <c r="H16" s="247"/>
      <c r="I16" s="247"/>
    </row>
    <row r="17" s="247" customFormat="true" ht="18" hidden="false" customHeight="true" outlineLevel="0" collapsed="false">
      <c r="A17" s="249" t="s">
        <v>247</v>
      </c>
      <c r="B17" s="250" t="s">
        <v>248</v>
      </c>
      <c r="C17" s="251" t="n">
        <v>0.03</v>
      </c>
      <c r="D17" s="252" t="n">
        <v>0.03</v>
      </c>
      <c r="E17" s="253"/>
      <c r="F17" s="254"/>
      <c r="G17" s="254"/>
    </row>
    <row r="18" s="247" customFormat="true" ht="18" hidden="false" customHeight="true" outlineLevel="0" collapsed="false">
      <c r="A18" s="249" t="s">
        <v>249</v>
      </c>
      <c r="B18" s="250" t="s">
        <v>250</v>
      </c>
      <c r="C18" s="251" t="n">
        <v>0.08</v>
      </c>
      <c r="D18" s="252" t="n">
        <v>0.08</v>
      </c>
      <c r="E18" s="253"/>
      <c r="F18" s="254"/>
      <c r="G18" s="254"/>
    </row>
    <row r="19" s="247" customFormat="true" ht="18" hidden="false" customHeight="true" outlineLevel="0" collapsed="false">
      <c r="A19" s="249" t="s">
        <v>251</v>
      </c>
      <c r="B19" s="250" t="s">
        <v>252</v>
      </c>
      <c r="C19" s="251" t="n">
        <v>0.012</v>
      </c>
      <c r="D19" s="252" t="n">
        <v>0.012</v>
      </c>
      <c r="E19" s="253"/>
      <c r="F19" s="254"/>
      <c r="G19" s="254"/>
    </row>
    <row r="20" s="247" customFormat="true" ht="15" hidden="false" customHeight="false" outlineLevel="0" collapsed="false">
      <c r="A20" s="256" t="s">
        <v>253</v>
      </c>
      <c r="B20" s="257" t="s">
        <v>254</v>
      </c>
      <c r="C20" s="258" t="n">
        <f aca="false">SUM(C11:C19)</f>
        <v>0.38</v>
      </c>
      <c r="D20" s="259" t="n">
        <f aca="false">SUM(D11:D19)</f>
        <v>0.38</v>
      </c>
      <c r="E20" s="260"/>
      <c r="F20" s="261"/>
      <c r="G20" s="261"/>
      <c r="H20" s="255"/>
      <c r="I20" s="255"/>
    </row>
    <row r="21" s="247" customFormat="true" ht="15" hidden="false" customHeight="false" outlineLevel="0" collapsed="false">
      <c r="A21" s="262" t="s">
        <v>255</v>
      </c>
      <c r="B21" s="262"/>
      <c r="C21" s="262"/>
      <c r="D21" s="262"/>
      <c r="E21" s="263"/>
      <c r="F21" s="246"/>
      <c r="G21" s="246"/>
      <c r="H21" s="236"/>
      <c r="I21" s="236"/>
    </row>
    <row r="22" s="255" customFormat="true" ht="18" hidden="false" customHeight="true" outlineLevel="0" collapsed="false">
      <c r="A22" s="249" t="s">
        <v>256</v>
      </c>
      <c r="B22" s="264" t="s">
        <v>257</v>
      </c>
      <c r="C22" s="251" t="n">
        <v>0.1776</v>
      </c>
      <c r="D22" s="252" t="n">
        <v>0</v>
      </c>
      <c r="E22" s="254"/>
      <c r="F22" s="254"/>
      <c r="G22" s="265"/>
      <c r="H22" s="254"/>
      <c r="I22" s="254"/>
    </row>
    <row r="23" customFormat="false" ht="18" hidden="false" customHeight="true" outlineLevel="0" collapsed="false">
      <c r="A23" s="249" t="s">
        <v>258</v>
      </c>
      <c r="B23" s="250" t="s">
        <v>259</v>
      </c>
      <c r="C23" s="251" t="n">
        <v>0.0368</v>
      </c>
      <c r="D23" s="252" t="n">
        <v>0</v>
      </c>
      <c r="E23" s="254"/>
      <c r="F23" s="254"/>
      <c r="G23" s="265"/>
      <c r="H23" s="254"/>
      <c r="I23" s="254"/>
    </row>
    <row r="24" s="247" customFormat="true" ht="18" hidden="false" customHeight="true" outlineLevel="0" collapsed="false">
      <c r="A24" s="249" t="s">
        <v>260</v>
      </c>
      <c r="B24" s="264" t="s">
        <v>261</v>
      </c>
      <c r="C24" s="251" t="n">
        <v>0.0086</v>
      </c>
      <c r="D24" s="252" t="n">
        <v>0.0065</v>
      </c>
      <c r="E24" s="254"/>
      <c r="F24" s="266"/>
      <c r="G24" s="265"/>
      <c r="H24" s="254"/>
      <c r="I24" s="254"/>
    </row>
    <row r="25" s="247" customFormat="true" ht="18" hidden="false" customHeight="true" outlineLevel="0" collapsed="false">
      <c r="A25" s="249" t="s">
        <v>262</v>
      </c>
      <c r="B25" s="264" t="s">
        <v>263</v>
      </c>
      <c r="C25" s="251" t="n">
        <v>0.1106</v>
      </c>
      <c r="D25" s="252" t="n">
        <v>0.0833</v>
      </c>
      <c r="E25" s="254"/>
      <c r="F25" s="266"/>
      <c r="G25" s="265"/>
      <c r="H25" s="254"/>
      <c r="I25" s="254"/>
    </row>
    <row r="26" s="255" customFormat="true" ht="18" hidden="false" customHeight="true" outlineLevel="0" collapsed="false">
      <c r="A26" s="249" t="s">
        <v>264</v>
      </c>
      <c r="B26" s="264" t="s">
        <v>265</v>
      </c>
      <c r="C26" s="251" t="n">
        <v>0.0007</v>
      </c>
      <c r="D26" s="252" t="n">
        <v>0.0005</v>
      </c>
      <c r="E26" s="254"/>
      <c r="F26" s="266"/>
      <c r="G26" s="265"/>
      <c r="H26" s="254"/>
      <c r="I26" s="254"/>
    </row>
    <row r="27" customFormat="false" ht="18" hidden="false" customHeight="true" outlineLevel="0" collapsed="false">
      <c r="A27" s="249" t="s">
        <v>266</v>
      </c>
      <c r="B27" s="264" t="s">
        <v>267</v>
      </c>
      <c r="C27" s="251" t="n">
        <v>0.0074</v>
      </c>
      <c r="D27" s="252" t="n">
        <v>0.0056</v>
      </c>
      <c r="E27" s="254"/>
      <c r="F27" s="266"/>
      <c r="G27" s="265"/>
      <c r="H27" s="254"/>
      <c r="I27" s="254"/>
    </row>
    <row r="28" s="247" customFormat="true" ht="18" hidden="false" customHeight="true" outlineLevel="0" collapsed="false">
      <c r="A28" s="249" t="s">
        <v>268</v>
      </c>
      <c r="B28" s="264" t="s">
        <v>269</v>
      </c>
      <c r="C28" s="251" t="n">
        <v>0.0109</v>
      </c>
      <c r="D28" s="252" t="n">
        <v>0</v>
      </c>
      <c r="E28" s="254"/>
      <c r="F28" s="266"/>
      <c r="G28" s="265"/>
      <c r="H28" s="254"/>
      <c r="I28" s="254"/>
    </row>
    <row r="29" s="255" customFormat="true" ht="18" hidden="false" customHeight="true" outlineLevel="0" collapsed="false">
      <c r="A29" s="249" t="s">
        <v>270</v>
      </c>
      <c r="B29" s="264" t="s">
        <v>271</v>
      </c>
      <c r="C29" s="251" t="n">
        <v>0.001</v>
      </c>
      <c r="D29" s="252" t="n">
        <v>0.0007</v>
      </c>
      <c r="E29" s="254"/>
      <c r="F29" s="266"/>
      <c r="G29" s="265"/>
      <c r="H29" s="254"/>
      <c r="I29" s="254"/>
    </row>
    <row r="30" customFormat="false" ht="18" hidden="false" customHeight="true" outlineLevel="0" collapsed="false">
      <c r="A30" s="249" t="s">
        <v>272</v>
      </c>
      <c r="B30" s="264" t="s">
        <v>273</v>
      </c>
      <c r="C30" s="251" t="n">
        <v>0.1384</v>
      </c>
      <c r="D30" s="252" t="n">
        <v>0.1042</v>
      </c>
      <c r="E30" s="254"/>
      <c r="F30" s="266"/>
      <c r="G30" s="265"/>
      <c r="H30" s="254"/>
      <c r="I30" s="254"/>
    </row>
    <row r="31" customFormat="false" ht="18" hidden="false" customHeight="true" outlineLevel="0" collapsed="false">
      <c r="A31" s="249" t="s">
        <v>274</v>
      </c>
      <c r="B31" s="264" t="s">
        <v>275</v>
      </c>
      <c r="C31" s="251" t="n">
        <v>0.0003</v>
      </c>
      <c r="D31" s="252" t="n">
        <v>0.0003</v>
      </c>
      <c r="E31" s="254"/>
      <c r="F31" s="266"/>
      <c r="G31" s="265"/>
      <c r="H31" s="254"/>
      <c r="I31" s="254"/>
    </row>
    <row r="32" customFormat="false" ht="15" hidden="false" customHeight="false" outlineLevel="0" collapsed="false">
      <c r="A32" s="256" t="s">
        <v>276</v>
      </c>
      <c r="B32" s="257" t="s">
        <v>277</v>
      </c>
      <c r="C32" s="258" t="n">
        <f aca="false">SUM(C22:C31)</f>
        <v>0.4923</v>
      </c>
      <c r="D32" s="259" t="n">
        <f aca="false">SUM(D22:D31)</f>
        <v>0.2011</v>
      </c>
      <c r="E32" s="255"/>
      <c r="F32" s="267"/>
      <c r="G32" s="261"/>
      <c r="H32" s="261"/>
      <c r="I32" s="261"/>
    </row>
    <row r="33" customFormat="false" ht="15" hidden="false" customHeight="false" outlineLevel="0" collapsed="false">
      <c r="A33" s="262" t="s">
        <v>278</v>
      </c>
      <c r="B33" s="262"/>
      <c r="C33" s="262"/>
      <c r="D33" s="262"/>
      <c r="E33" s="263"/>
      <c r="F33" s="246"/>
      <c r="G33" s="246"/>
    </row>
    <row r="34" customFormat="false" ht="18" hidden="false" customHeight="true" outlineLevel="0" collapsed="false">
      <c r="A34" s="249" t="s">
        <v>279</v>
      </c>
      <c r="B34" s="264" t="s">
        <v>280</v>
      </c>
      <c r="C34" s="251" t="n">
        <v>0.0597</v>
      </c>
      <c r="D34" s="252" t="n">
        <v>0.045</v>
      </c>
      <c r="E34" s="254"/>
      <c r="F34" s="254"/>
      <c r="G34" s="265"/>
      <c r="H34" s="254"/>
      <c r="I34" s="254"/>
    </row>
    <row r="35" customFormat="false" ht="18" hidden="false" customHeight="true" outlineLevel="0" collapsed="false">
      <c r="A35" s="249" t="s">
        <v>281</v>
      </c>
      <c r="B35" s="250" t="s">
        <v>282</v>
      </c>
      <c r="C35" s="251" t="n">
        <v>0.0014</v>
      </c>
      <c r="D35" s="252" t="n">
        <v>0.0011</v>
      </c>
      <c r="E35" s="254"/>
      <c r="F35" s="254"/>
      <c r="G35" s="265"/>
      <c r="H35" s="254"/>
      <c r="I35" s="254"/>
    </row>
    <row r="36" customFormat="false" ht="18" hidden="false" customHeight="true" outlineLevel="0" collapsed="false">
      <c r="A36" s="249" t="s">
        <v>283</v>
      </c>
      <c r="B36" s="264" t="s">
        <v>284</v>
      </c>
      <c r="C36" s="251" t="n">
        <v>0.0093</v>
      </c>
      <c r="D36" s="252" t="n">
        <v>0.007</v>
      </c>
      <c r="E36" s="254"/>
      <c r="F36" s="266"/>
      <c r="G36" s="265"/>
      <c r="H36" s="254"/>
      <c r="I36" s="254"/>
    </row>
    <row r="37" customFormat="false" ht="18" hidden="false" customHeight="true" outlineLevel="0" collapsed="false">
      <c r="A37" s="249" t="s">
        <v>285</v>
      </c>
      <c r="B37" s="264" t="s">
        <v>286</v>
      </c>
      <c r="C37" s="251" t="n">
        <v>0.0278</v>
      </c>
      <c r="D37" s="252" t="n">
        <v>0.0209</v>
      </c>
      <c r="E37" s="254"/>
      <c r="F37" s="266"/>
      <c r="G37" s="265"/>
      <c r="H37" s="254"/>
      <c r="I37" s="254"/>
    </row>
    <row r="38" customFormat="false" ht="18" hidden="false" customHeight="true" outlineLevel="0" collapsed="false">
      <c r="A38" s="249" t="s">
        <v>287</v>
      </c>
      <c r="B38" s="264" t="s">
        <v>288</v>
      </c>
      <c r="C38" s="251" t="n">
        <v>0.005</v>
      </c>
      <c r="D38" s="252" t="n">
        <v>0.0038</v>
      </c>
      <c r="E38" s="254"/>
      <c r="F38" s="266"/>
      <c r="G38" s="265"/>
      <c r="H38" s="254"/>
      <c r="I38" s="254"/>
    </row>
    <row r="39" customFormat="false" ht="15" hidden="false" customHeight="false" outlineLevel="0" collapsed="false">
      <c r="A39" s="256" t="s">
        <v>289</v>
      </c>
      <c r="B39" s="257" t="s">
        <v>290</v>
      </c>
      <c r="C39" s="258" t="n">
        <f aca="false">SUM(C34:C38)</f>
        <v>0.1032</v>
      </c>
      <c r="D39" s="259" t="n">
        <f aca="false">SUM(D34:D38)</f>
        <v>0.0778</v>
      </c>
      <c r="E39" s="255"/>
      <c r="F39" s="267"/>
      <c r="G39" s="261"/>
      <c r="H39" s="261"/>
      <c r="I39" s="261"/>
    </row>
    <row r="40" customFormat="false" ht="15" hidden="false" customHeight="false" outlineLevel="0" collapsed="false">
      <c r="A40" s="262" t="s">
        <v>291</v>
      </c>
      <c r="B40" s="262"/>
      <c r="C40" s="262"/>
      <c r="D40" s="262"/>
      <c r="E40" s="263"/>
      <c r="F40" s="246"/>
      <c r="G40" s="246"/>
    </row>
    <row r="41" customFormat="false" ht="18" hidden="false" customHeight="true" outlineLevel="0" collapsed="false">
      <c r="A41" s="249" t="s">
        <v>292</v>
      </c>
      <c r="B41" s="264" t="s">
        <v>293</v>
      </c>
      <c r="C41" s="251" t="n">
        <v>0.1871</v>
      </c>
      <c r="D41" s="252" t="n">
        <v>0.0764</v>
      </c>
      <c r="E41" s="254"/>
      <c r="F41" s="254"/>
      <c r="G41" s="265"/>
      <c r="H41" s="254"/>
      <c r="I41" s="254"/>
    </row>
    <row r="42" customFormat="false" ht="25.35" hidden="false" customHeight="false" outlineLevel="0" collapsed="false">
      <c r="A42" s="249" t="s">
        <v>294</v>
      </c>
      <c r="B42" s="264" t="s">
        <v>295</v>
      </c>
      <c r="C42" s="251" t="n">
        <v>0.0053</v>
      </c>
      <c r="D42" s="252" t="n">
        <v>0.004</v>
      </c>
      <c r="E42" s="254"/>
      <c r="F42" s="254"/>
      <c r="G42" s="265"/>
      <c r="H42" s="254"/>
      <c r="I42" s="254"/>
    </row>
    <row r="43" customFormat="false" ht="25.35" hidden="false" customHeight="false" outlineLevel="0" collapsed="false">
      <c r="A43" s="256" t="s">
        <v>296</v>
      </c>
      <c r="B43" s="257" t="s">
        <v>297</v>
      </c>
      <c r="C43" s="258" t="n">
        <f aca="false">SUM(C41:C42)</f>
        <v>0.1924</v>
      </c>
      <c r="D43" s="259" t="n">
        <f aca="false">SUM(D41:D42)</f>
        <v>0.0804</v>
      </c>
      <c r="E43" s="255"/>
      <c r="F43" s="267"/>
      <c r="G43" s="261"/>
      <c r="H43" s="261"/>
      <c r="I43" s="261"/>
    </row>
    <row r="44" customFormat="false" ht="15" hidden="false" customHeight="false" outlineLevel="0" collapsed="false">
      <c r="A44" s="262" t="s">
        <v>298</v>
      </c>
      <c r="B44" s="262"/>
      <c r="C44" s="262"/>
      <c r="D44" s="262"/>
      <c r="E44" s="263"/>
      <c r="F44" s="246"/>
      <c r="G44" s="246"/>
    </row>
    <row r="45" customFormat="false" ht="18" hidden="false" customHeight="true" outlineLevel="0" collapsed="false">
      <c r="A45" s="249" t="s">
        <v>299</v>
      </c>
      <c r="B45" s="264" t="s">
        <v>300</v>
      </c>
      <c r="C45" s="251" t="n">
        <v>0</v>
      </c>
      <c r="D45" s="252" t="n">
        <v>0</v>
      </c>
      <c r="E45" s="254"/>
      <c r="F45" s="254"/>
      <c r="G45" s="265"/>
      <c r="H45" s="254"/>
      <c r="I45" s="254"/>
    </row>
    <row r="46" customFormat="false" ht="25.35" hidden="false" customHeight="false" outlineLevel="0" collapsed="false">
      <c r="A46" s="256" t="s">
        <v>301</v>
      </c>
      <c r="B46" s="257" t="s">
        <v>297</v>
      </c>
      <c r="C46" s="258" t="n">
        <f aca="false">SUM(C45:C45)</f>
        <v>0</v>
      </c>
      <c r="D46" s="259" t="n">
        <f aca="false">SUM(D45:D45)</f>
        <v>0</v>
      </c>
      <c r="E46" s="255"/>
      <c r="F46" s="267"/>
      <c r="G46" s="261"/>
      <c r="H46" s="261"/>
      <c r="I46" s="261"/>
    </row>
    <row r="47" customFormat="false" ht="25.35" hidden="false" customHeight="false" outlineLevel="0" collapsed="false">
      <c r="A47" s="268" t="s">
        <v>302</v>
      </c>
      <c r="B47" s="268"/>
      <c r="C47" s="269" t="n">
        <f aca="false">C46+C43+C39+C32+C20</f>
        <v>1.1679</v>
      </c>
      <c r="D47" s="269" t="n">
        <f aca="false">D46+D43+D39+D32+D20</f>
        <v>0.7393</v>
      </c>
    </row>
    <row r="50" customFormat="false" ht="13.5" hidden="false" customHeight="false" outlineLevel="0" collapsed="false">
      <c r="D50" s="270"/>
    </row>
    <row r="51" customFormat="false" ht="14.25" hidden="false" customHeight="false" outlineLevel="0" collapsed="false">
      <c r="D51" s="271"/>
    </row>
    <row r="52" customFormat="false" ht="13.5" hidden="false" customHeight="false" outlineLevel="0" collapsed="false">
      <c r="D52" s="270"/>
    </row>
  </sheetData>
  <mergeCells count="14">
    <mergeCell ref="B1:D3"/>
    <mergeCell ref="B4:D4"/>
    <mergeCell ref="B5:D5"/>
    <mergeCell ref="B6:D6"/>
    <mergeCell ref="A7:D7"/>
    <mergeCell ref="A8:A9"/>
    <mergeCell ref="B8:B9"/>
    <mergeCell ref="C8:D8"/>
    <mergeCell ref="A10:D10"/>
    <mergeCell ref="A21:D21"/>
    <mergeCell ref="A33:D33"/>
    <mergeCell ref="A40:D40"/>
    <mergeCell ref="A44:D44"/>
    <mergeCell ref="A47:B47"/>
  </mergeCells>
  <printOptions headings="false" gridLines="false" gridLinesSet="true" horizontalCentered="true" verticalCentered="true"/>
  <pageMargins left="0.470138888888889" right="0.4" top="0.359722222222222" bottom="0.6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2014-06-27T17:53:42Z</dcterms:created>
  <dc:creator>Exato Engenharia</dc:creator>
  <dc:description/>
  <cp:keywords>Exato Engenharia</cp:keywords>
  <dc:language>pt-BR</dc:language>
  <cp:lastModifiedBy/>
  <dcterms:modified xsi:type="dcterms:W3CDTF">2026-03-09T10:30:14Z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